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00"/>
  </bookViews>
  <sheets>
    <sheet name="BJELOVA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87" i="1" s="1"/>
  <c r="F86" i="1"/>
  <c r="F85" i="1" s="1"/>
  <c r="F84" i="1" s="1"/>
  <c r="F83" i="1"/>
  <c r="F82" i="1" s="1"/>
  <c r="F81" i="1"/>
  <c r="F80" i="1" s="1"/>
  <c r="F79" i="1"/>
  <c r="F78" i="1"/>
  <c r="F77" i="1"/>
  <c r="F76" i="1"/>
  <c r="F75" i="1" s="1"/>
  <c r="F73" i="1"/>
  <c r="F72" i="1"/>
  <c r="F71" i="1"/>
  <c r="F70" i="1"/>
  <c r="F69" i="1"/>
  <c r="F68" i="1"/>
  <c r="F67" i="1"/>
  <c r="F66" i="1"/>
  <c r="F64" i="1"/>
  <c r="F62" i="1"/>
  <c r="F60" i="1"/>
  <c r="F58" i="1"/>
  <c r="F57" i="1"/>
  <c r="F56" i="1"/>
  <c r="F54" i="1" s="1"/>
  <c r="F55" i="1"/>
  <c r="F53" i="1"/>
  <c r="F52" i="1"/>
  <c r="F51" i="1"/>
  <c r="F50" i="1"/>
  <c r="F48" i="1" s="1"/>
  <c r="F46" i="1"/>
  <c r="F44" i="1"/>
  <c r="F38" i="1" s="1"/>
  <c r="F42" i="1"/>
  <c r="F39" i="1"/>
  <c r="F37" i="1"/>
  <c r="F36" i="1"/>
  <c r="F32" i="1"/>
  <c r="F26" i="1" s="1"/>
  <c r="F25" i="1"/>
  <c r="F23" i="1"/>
  <c r="F21" i="1"/>
  <c r="F19" i="1"/>
  <c r="F14" i="1"/>
  <c r="F12" i="1"/>
  <c r="F10" i="1"/>
  <c r="F6" i="1"/>
  <c r="F13" i="1" l="1"/>
  <c r="F89" i="1" s="1"/>
  <c r="F90" i="1" s="1"/>
  <c r="F74" i="1"/>
  <c r="E88" i="1"/>
  <c r="E87" i="1" s="1"/>
  <c r="U87" i="1" s="1"/>
  <c r="T87" i="1"/>
  <c r="S87" i="1"/>
  <c r="D87" i="1"/>
  <c r="C87" i="1"/>
  <c r="E86" i="1"/>
  <c r="D85" i="1"/>
  <c r="C85" i="1"/>
  <c r="S85" i="1" s="1"/>
  <c r="E83" i="1"/>
  <c r="E82" i="1"/>
  <c r="D82" i="1"/>
  <c r="C82" i="1"/>
  <c r="E81" i="1"/>
  <c r="D80" i="1"/>
  <c r="C80" i="1"/>
  <c r="E79" i="1"/>
  <c r="E78" i="1"/>
  <c r="E77" i="1"/>
  <c r="E76" i="1"/>
  <c r="D75" i="1"/>
  <c r="T75" i="1" s="1"/>
  <c r="C75" i="1"/>
  <c r="E73" i="1"/>
  <c r="E72" i="1"/>
  <c r="E71" i="1"/>
  <c r="T70" i="1"/>
  <c r="S70" i="1"/>
  <c r="E70" i="1"/>
  <c r="E69" i="1"/>
  <c r="E68" i="1"/>
  <c r="E67" i="1"/>
  <c r="E66" i="1"/>
  <c r="E65" i="1"/>
  <c r="E64" i="1"/>
  <c r="T63" i="1"/>
  <c r="S63" i="1"/>
  <c r="E63" i="1"/>
  <c r="D62" i="1"/>
  <c r="C62" i="1"/>
  <c r="E61" i="1"/>
  <c r="E60" i="1"/>
  <c r="C60" i="1"/>
  <c r="E59" i="1"/>
  <c r="E58" i="1"/>
  <c r="D58" i="1"/>
  <c r="C58" i="1"/>
  <c r="E57" i="1"/>
  <c r="E56" i="1"/>
  <c r="E55" i="1"/>
  <c r="S54" i="1"/>
  <c r="D54" i="1"/>
  <c r="T54" i="1" s="1"/>
  <c r="C54" i="1"/>
  <c r="E53" i="1"/>
  <c r="E52" i="1"/>
  <c r="D52" i="1"/>
  <c r="C52" i="1"/>
  <c r="E51" i="1"/>
  <c r="E50" i="1"/>
  <c r="E49" i="1"/>
  <c r="D48" i="1"/>
  <c r="C48" i="1"/>
  <c r="E47" i="1"/>
  <c r="D46" i="1"/>
  <c r="C46" i="1"/>
  <c r="E45" i="1"/>
  <c r="E44" i="1"/>
  <c r="E43" i="1"/>
  <c r="E42" i="1"/>
  <c r="E41" i="1"/>
  <c r="E40" i="1"/>
  <c r="E39" i="1"/>
  <c r="D38" i="1"/>
  <c r="C38" i="1"/>
  <c r="E37" i="1"/>
  <c r="E36" i="1" s="1"/>
  <c r="D36" i="1"/>
  <c r="C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D19" i="1"/>
  <c r="C19" i="1"/>
  <c r="E18" i="1"/>
  <c r="E17" i="1"/>
  <c r="E16" i="1"/>
  <c r="E15" i="1"/>
  <c r="D14" i="1"/>
  <c r="C14" i="1"/>
  <c r="E12" i="1"/>
  <c r="E11" i="1"/>
  <c r="E10" i="1"/>
  <c r="E9" i="1"/>
  <c r="E8" i="1"/>
  <c r="E7" i="1"/>
  <c r="D6" i="1"/>
  <c r="C6" i="1"/>
  <c r="U63" i="1" l="1"/>
  <c r="T6" i="1"/>
  <c r="T80" i="1"/>
  <c r="E62" i="1"/>
  <c r="U70" i="1"/>
  <c r="D74" i="1"/>
  <c r="C84" i="1"/>
  <c r="S6" i="1"/>
  <c r="C74" i="1"/>
  <c r="D13" i="1"/>
  <c r="S80" i="1"/>
  <c r="E38" i="1"/>
  <c r="E54" i="1"/>
  <c r="U54" i="1" s="1"/>
  <c r="E6" i="1"/>
  <c r="E14" i="1"/>
  <c r="E26" i="1"/>
  <c r="E80" i="1"/>
  <c r="S75" i="1"/>
  <c r="T85" i="1"/>
  <c r="D84" i="1"/>
  <c r="E85" i="1"/>
  <c r="D89" i="1"/>
  <c r="C13" i="1"/>
  <c r="C89" i="1" s="1"/>
  <c r="E48" i="1"/>
  <c r="E75" i="1"/>
  <c r="E19" i="1"/>
  <c r="E46" i="1"/>
  <c r="C90" i="1" l="1"/>
  <c r="U75" i="1"/>
  <c r="E74" i="1"/>
  <c r="E84" i="1"/>
  <c r="U85" i="1"/>
  <c r="U80" i="1"/>
  <c r="U6" i="1"/>
  <c r="D90" i="1"/>
  <c r="E13" i="1"/>
  <c r="E89" i="1" s="1"/>
  <c r="E90" i="1" l="1"/>
</calcChain>
</file>

<file path=xl/sharedStrings.xml><?xml version="1.0" encoding="utf-8"?>
<sst xmlns="http://schemas.openxmlformats.org/spreadsheetml/2006/main" count="182" uniqueCount="149">
  <si>
    <t>tel: 043/242-251</t>
  </si>
  <si>
    <t>RKP 3515</t>
  </si>
  <si>
    <t>GLAVA 10970: TRGOVAČKI SUD U BJELOVARU</t>
  </si>
  <si>
    <t>Odjeljak</t>
  </si>
  <si>
    <t>TS BJELOVAR</t>
  </si>
  <si>
    <t>PRORAČUN 2023.</t>
  </si>
  <si>
    <t xml:space="preserve">REBALANS </t>
  </si>
  <si>
    <t>PRORAČUN 2023. (REBALANS)</t>
  </si>
  <si>
    <t>31</t>
  </si>
  <si>
    <t>RASHODI ZA ZAPOSLENE</t>
  </si>
  <si>
    <t>skupina 3_izvor 11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</si>
  <si>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</si>
  <si>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</si>
  <si>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</si>
  <si>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</si>
  <si>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</si>
  <si>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</si>
  <si>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</si>
  <si>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</si>
  <si>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</si>
  <si>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</si>
  <si>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</si>
  <si>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</si>
  <si>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</si>
  <si>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</si>
  <si>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</si>
  <si>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</si>
  <si>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</si>
  <si>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</si>
  <si>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</si>
  <si>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</si>
  <si>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</si>
  <si>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</si>
  <si>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</si>
  <si>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</si>
  <si>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</si>
  <si>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</si>
  <si>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</si>
  <si>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</si>
  <si>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</si>
  <si>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</si>
  <si>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</si>
  <si>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</si>
  <si>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</si>
  <si>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</si>
  <si>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</si>
  <si>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</si>
  <si>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</si>
  <si>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</si>
  <si>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</si>
  <si>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</si>
  <si>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</si>
  <si>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</si>
  <si>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</si>
  <si>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</si>
  <si>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</si>
  <si>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</si>
  <si>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</si>
  <si>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</si>
  <si>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</si>
  <si>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</si>
  <si>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</si>
  <si>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</si>
  <si>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</si>
  <si>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</si>
  <si>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</si>
  <si>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</si>
  <si>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</si>
  <si>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</si>
  <si>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</si>
  <si>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</si>
  <si>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</si>
  <si>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</si>
  <si>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</si>
  <si>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</si>
  <si>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</si>
  <si>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</si>
  <si>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</si>
  <si>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</si>
  <si>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</si>
  <si>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</si>
  <si>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</si>
  <si>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</si>
  <si>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</si>
  <si>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</si>
  <si>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</si>
  <si>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</si>
  <si>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</si>
  <si>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</si>
  <si>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</si>
  <si>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na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</si>
  <si>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</si>
  <si>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</si>
  <si>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</si>
  <si>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</si>
  <si>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</si>
  <si>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</si>
  <si>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</si>
  <si>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</si>
  <si>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</si>
  <si>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</si>
  <si>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372</t>
  </si>
  <si>
    <t>OSTALE NAKNADE GRAĐANIMA I KUĆANSTVIMA IZ PRORAČUNA</t>
  </si>
  <si>
    <t>3721</t>
  </si>
  <si>
    <t>Naknade građanima i kućanstvima u novcu</t>
  </si>
  <si>
    <t>422</t>
  </si>
  <si>
    <t>RASHODI ZA NABAVU PROIZVEDENE DUGOTRAJNE IMOVINE</t>
  </si>
  <si>
    <t>skupina 4_izvor 11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</si>
  <si>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</si>
  <si>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</si>
  <si>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</si>
  <si>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</si>
  <si>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</si>
  <si>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</si>
  <si>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</si>
  <si>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</si>
  <si>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</si>
  <si>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</si>
  <si>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</si>
  <si>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</si>
  <si>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</si>
  <si>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A639000 VLASTITI PRIHODI</t>
  </si>
  <si>
    <t>VP - Uredski materijal i ostali materijalni rashodi</t>
  </si>
  <si>
    <t>skupina 3_izvor 31</t>
  </si>
  <si>
    <t>VP - Materijal i sirovine</t>
  </si>
  <si>
    <t>VP - Energija</t>
  </si>
  <si>
    <t>VP - Usluge tekućeg i investicijskog održavanja</t>
  </si>
  <si>
    <t>VP - Zakupnine i najamnine</t>
  </si>
  <si>
    <t>VP - Reprezentacija</t>
  </si>
  <si>
    <t>VP - Ostali nespomenuti rashodi poslovanja</t>
  </si>
  <si>
    <t>VP - Uredska oprema i namještaj</t>
  </si>
  <si>
    <t>skupina 4_izvor 31</t>
  </si>
  <si>
    <t>VP - Komunikacijska oprema</t>
  </si>
  <si>
    <t>VP - Oprema za održavanje i zaštitu</t>
  </si>
  <si>
    <t>4225</t>
  </si>
  <si>
    <t>VP - Instrumenti, uređaji i strojevi</t>
  </si>
  <si>
    <t>IZVOR 43 - DODATNA SREDSTVA</t>
  </si>
  <si>
    <t>Rashodi za usluge</t>
  </si>
  <si>
    <t>skupina 3_izvor 43</t>
  </si>
  <si>
    <t>Zakupnije i najamnine</t>
  </si>
  <si>
    <t>Postrojenja i oprema</t>
  </si>
  <si>
    <t>skupina 4_izvor 43</t>
  </si>
  <si>
    <t>IZVOR 52 - OSTALE POMOĆI</t>
  </si>
  <si>
    <t>skupina 3_izvor 52</t>
  </si>
  <si>
    <t>skupina 4_izvor 52</t>
  </si>
  <si>
    <t>UKUPNO:</t>
  </si>
  <si>
    <t>UKUPNO PRORAČUN:</t>
  </si>
  <si>
    <t>e-mail: Petra.Udiljak@mpu.hr</t>
  </si>
  <si>
    <t>Ukupno izvršeno 01.01.2023. - 30.6.2023.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</si>
</sst>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0;[Red]0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1" applyNumberFormat="1" applyFont="1" applyBorder="1" applyAlignment="1">
      <alignment horizontal="center"/>
    </xf>
    <xf numFmtId="164" fontId="0" fillId="0" borderId="0" xfId="1" applyFont="1" applyBorder="1"/>
    <xf numFmtId="164" fontId="1" fillId="0" borderId="0" xfId="1" applyBorder="1"/>
    <xf numFmtId="164" fontId="1" fillId="0" borderId="0" xfId="1" applyFill="1" applyBorder="1"/>
    <xf numFmtId="164" fontId="2" fillId="0" borderId="0" xfId="1" applyFont="1" applyBorder="1" applyAlignment="1">
      <alignment horizontal="left"/>
    </xf>
    <xf numFmtId="164" fontId="3" fillId="0" borderId="0" xfId="1" applyFont="1" applyBorder="1" applyAlignment="1">
      <alignment horizontal="left"/>
    </xf>
    <xf numFmtId="166" fontId="2" fillId="0" borderId="1" xfId="1" applyNumberFormat="1" applyFont="1" applyBorder="1" applyAlignment="1">
      <alignment horizontal="center"/>
    </xf>
    <xf numFmtId="164" fontId="4" fillId="0" borderId="1" xfId="2" applyNumberFormat="1" applyBorder="1" applyAlignment="1" applyProtection="1"/>
    <xf numFmtId="164" fontId="1" fillId="0" borderId="1" xfId="1" applyBorder="1"/>
    <xf numFmtId="164" fontId="1" fillId="0" borderId="1" xfId="1" applyFill="1" applyBorder="1"/>
    <xf numFmtId="49" fontId="2" fillId="2" borderId="2" xfId="1" applyNumberFormat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left"/>
    </xf>
    <xf numFmtId="165" fontId="2" fillId="2" borderId="6" xfId="1" applyNumberFormat="1" applyFont="1" applyFill="1" applyBorder="1"/>
    <xf numFmtId="43" fontId="0" fillId="0" borderId="0" xfId="0" applyNumberFormat="1"/>
    <xf numFmtId="43" fontId="0" fillId="0" borderId="7" xfId="0" applyNumberFormat="1" applyBorder="1"/>
    <xf numFmtId="49" fontId="5" fillId="3" borderId="8" xfId="1" applyNumberFormat="1" applyFont="1" applyFill="1" applyBorder="1" applyAlignment="1">
      <alignment horizontal="center" wrapText="1"/>
    </xf>
    <xf numFmtId="164" fontId="5" fillId="3" borderId="8" xfId="1" applyFont="1" applyFill="1" applyBorder="1" applyAlignment="1">
      <alignment horizontal="left" wrapText="1"/>
    </xf>
    <xf numFmtId="164" fontId="1" fillId="2" borderId="8" xfId="1" applyFont="1" applyFill="1" applyBorder="1"/>
    <xf numFmtId="164" fontId="1" fillId="0" borderId="8" xfId="1" applyFont="1" applyFill="1" applyBorder="1"/>
    <xf numFmtId="164" fontId="1" fillId="2" borderId="7" xfId="1" applyFont="1" applyFill="1" applyBorder="1"/>
    <xf numFmtId="49" fontId="5" fillId="3" borderId="7" xfId="1" applyNumberFormat="1" applyFont="1" applyFill="1" applyBorder="1" applyAlignment="1">
      <alignment horizontal="center" wrapText="1"/>
    </xf>
    <xf numFmtId="164" fontId="5" fillId="3" borderId="7" xfId="1" applyFont="1" applyFill="1" applyBorder="1" applyAlignment="1">
      <alignment horizontal="left" wrapText="1"/>
    </xf>
    <xf numFmtId="49" fontId="5" fillId="0" borderId="7" xfId="1" applyNumberFormat="1" applyFont="1" applyFill="1" applyBorder="1" applyAlignment="1">
      <alignment horizontal="center" wrapText="1"/>
    </xf>
    <xf numFmtId="164" fontId="5" fillId="0" borderId="7" xfId="1" applyFont="1" applyFill="1" applyBorder="1" applyAlignment="1">
      <alignment horizontal="left" wrapText="1"/>
    </xf>
    <xf numFmtId="49" fontId="5" fillId="0" borderId="9" xfId="1" applyNumberFormat="1" applyFont="1" applyFill="1" applyBorder="1" applyAlignment="1">
      <alignment horizontal="center" wrapText="1"/>
    </xf>
    <xf numFmtId="164" fontId="5" fillId="0" borderId="9" xfId="1" applyFont="1" applyFill="1" applyBorder="1" applyAlignment="1">
      <alignment horizontal="left" wrapText="1"/>
    </xf>
    <xf numFmtId="49" fontId="6" fillId="0" borderId="4" xfId="1" applyNumberFormat="1" applyFont="1" applyFill="1" applyBorder="1" applyAlignment="1">
      <alignment horizontal="center" wrapText="1"/>
    </xf>
    <xf numFmtId="164" fontId="6" fillId="0" borderId="5" xfId="1" applyFont="1" applyFill="1" applyBorder="1" applyAlignment="1">
      <alignment horizontal="left" wrapText="1"/>
    </xf>
    <xf numFmtId="165" fontId="2" fillId="0" borderId="6" xfId="1" applyNumberFormat="1" applyFont="1" applyBorder="1"/>
    <xf numFmtId="49" fontId="7" fillId="4" borderId="11" xfId="1" applyNumberFormat="1" applyFont="1" applyFill="1" applyBorder="1" applyAlignment="1">
      <alignment horizontal="center" wrapText="1"/>
    </xf>
    <xf numFmtId="164" fontId="7" fillId="4" borderId="11" xfId="1" applyFont="1" applyFill="1" applyBorder="1" applyAlignment="1">
      <alignment horizontal="left" wrapText="1"/>
    </xf>
    <xf numFmtId="164" fontId="2" fillId="5" borderId="11" xfId="1" applyFont="1" applyFill="1" applyBorder="1"/>
    <xf numFmtId="49" fontId="5" fillId="3" borderId="10" xfId="1" applyNumberFormat="1" applyFont="1" applyFill="1" applyBorder="1" applyAlignment="1">
      <alignment horizontal="center" wrapText="1"/>
    </xf>
    <xf numFmtId="164" fontId="5" fillId="3" borderId="10" xfId="1" applyFont="1" applyFill="1" applyBorder="1" applyAlignment="1">
      <alignment horizontal="left" wrapText="1"/>
    </xf>
    <xf numFmtId="164" fontId="1" fillId="2" borderId="10" xfId="1" applyFont="1" applyFill="1" applyBorder="1"/>
    <xf numFmtId="49" fontId="7" fillId="4" borderId="12" xfId="1" applyNumberFormat="1" applyFont="1" applyFill="1" applyBorder="1" applyAlignment="1">
      <alignment horizontal="center" wrapText="1"/>
    </xf>
    <xf numFmtId="164" fontId="7" fillId="4" borderId="12" xfId="1" applyFont="1" applyFill="1" applyBorder="1" applyAlignment="1">
      <alignment horizontal="left" wrapText="1"/>
    </xf>
    <xf numFmtId="164" fontId="2" fillId="5" borderId="12" xfId="1" applyFont="1" applyFill="1" applyBorder="1"/>
    <xf numFmtId="164" fontId="8" fillId="4" borderId="12" xfId="1" applyFont="1" applyFill="1" applyBorder="1" applyAlignment="1">
      <alignment horizontal="left" wrapText="1"/>
    </xf>
    <xf numFmtId="164" fontId="9" fillId="4" borderId="12" xfId="1" applyFont="1" applyFill="1" applyBorder="1" applyAlignment="1">
      <alignment horizontal="left" wrapText="1"/>
    </xf>
    <xf numFmtId="164" fontId="10" fillId="4" borderId="12" xfId="1" applyFont="1" applyFill="1" applyBorder="1" applyAlignment="1">
      <alignment horizontal="left" wrapText="1"/>
    </xf>
    <xf numFmtId="164" fontId="0" fillId="2" borderId="8" xfId="1" applyFont="1" applyFill="1" applyBorder="1"/>
    <xf numFmtId="164" fontId="7" fillId="4" borderId="12" xfId="1" applyFont="1" applyFill="1" applyBorder="1" applyAlignment="1">
      <alignment wrapText="1"/>
    </xf>
    <xf numFmtId="165" fontId="2" fillId="5" borderId="6" xfId="1" applyNumberFormat="1" applyFont="1" applyFill="1" applyBorder="1"/>
    <xf numFmtId="165" fontId="2" fillId="6" borderId="6" xfId="1" applyNumberFormat="1" applyFont="1" applyFill="1" applyBorder="1"/>
    <xf numFmtId="49" fontId="5" fillId="7" borderId="7" xfId="1" applyNumberFormat="1" applyFont="1" applyFill="1" applyBorder="1" applyAlignment="1">
      <alignment horizontal="center" wrapText="1"/>
    </xf>
    <xf numFmtId="164" fontId="5" fillId="7" borderId="7" xfId="1" applyFont="1" applyFill="1" applyBorder="1" applyAlignment="1">
      <alignment horizontal="left" wrapText="1"/>
    </xf>
    <xf numFmtId="164" fontId="1" fillId="8" borderId="8" xfId="1" applyFont="1" applyFill="1" applyBorder="1"/>
    <xf numFmtId="164" fontId="0" fillId="0" borderId="0" xfId="0" applyNumberFormat="1"/>
    <xf numFmtId="49" fontId="5" fillId="3" borderId="4" xfId="1" applyNumberFormat="1" applyFont="1" applyFill="1" applyBorder="1" applyAlignment="1">
      <alignment horizontal="center" wrapText="1"/>
    </xf>
    <xf numFmtId="164" fontId="6" fillId="3" borderId="6" xfId="1" applyFont="1" applyFill="1" applyBorder="1" applyAlignment="1">
      <alignment horizontal="left" wrapText="1"/>
    </xf>
    <xf numFmtId="165" fontId="2" fillId="2" borderId="5" xfId="1" applyNumberFormat="1" applyFont="1" applyFill="1" applyBorder="1"/>
    <xf numFmtId="164" fontId="11" fillId="3" borderId="6" xfId="1" applyFont="1" applyFill="1" applyBorder="1" applyAlignment="1">
      <alignment horizontal="left" wrapText="1"/>
    </xf>
    <xf numFmtId="0" fontId="12" fillId="0" borderId="0" xfId="0" applyFont="1"/>
    <xf numFmtId="164" fontId="2" fillId="2" borderId="14" xfId="1" applyFont="1" applyFill="1" applyBorder="1" applyAlignment="1">
      <alignment horizontal="center" vertical="center" wrapText="1"/>
    </xf>
    <xf numFmtId="165" fontId="2" fillId="2" borderId="15" xfId="1" applyNumberFormat="1" applyFont="1" applyFill="1" applyBorder="1"/>
    <xf numFmtId="0" fontId="2" fillId="0" borderId="13" xfId="0" applyFont="1" applyBorder="1" applyAlignment="1">
      <alignment vertical="center" wrapText="1"/>
    </xf>
    <xf numFmtId="164" fontId="10" fillId="5" borderId="4" xfId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0" fillId="6" borderId="4" xfId="1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165" fontId="0" fillId="0" borderId="0" xfId="0" applyNumberFormat="1"/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91"/>
  <sheetViews>
    <sheetView tabSelected="1" topLeftCell="A5" zoomScale="90" zoomScaleNormal="90" workbookViewId="0">
      <pane ySplit="1" topLeftCell="A6" activePane="bottomLeft" state="frozen"/>
      <selection activeCell="F1" sqref="F1:AE65536"/>
      <selection pane="bottomLeft" activeCell="I27" sqref="I27"/>
    </sheetView>
  </sheetViews>
  <sheetFormatPr defaultRowHeight="12.75" x14ac:dyDescent="0.2"/>
  <cols>
    <col min="1" max="1" width="11" customWidth="1"/>
    <col min="2" max="2" width="43.28515625" bestFit="1" customWidth="1"/>
    <col min="3" max="3" width="15.7109375" customWidth="1"/>
    <col min="4" max="4" width="10.85546875" customWidth="1"/>
    <col min="5" max="5" width="14" customWidth="1"/>
    <col min="6" max="6" width="16.28515625" customWidth="1"/>
    <col min="7" max="8" width="9.140625" customWidth="1"/>
    <col min="9" max="9" width="28.85546875" customWidth="1"/>
    <col min="10" max="16" width="9.140625" customWidth="1"/>
    <col min="17" max="17" width="9.140625" hidden="1" customWidth="1"/>
    <col min="18" max="18" width="0" hidden="1" customWidth="1"/>
    <col min="19" max="19" width="14.85546875" hidden="1" customWidth="1"/>
    <col min="20" max="20" width="7.7109375" hidden="1" customWidth="1"/>
    <col min="21" max="21" width="14.85546875" hidden="1" customWidth="1"/>
    <col min="22" max="24" width="0" hidden="1" customWidth="1"/>
  </cols>
  <sheetData>
    <row r="1" spans="1:22" ht="13.5" hidden="1" thickBot="1" x14ac:dyDescent="0.25">
      <c r="A1" s="1"/>
      <c r="B1" s="2" t="s">
        <v>0</v>
      </c>
      <c r="C1" s="3"/>
      <c r="D1" s="4"/>
      <c r="E1" s="4"/>
    </row>
    <row r="2" spans="1:22" ht="16.5" hidden="1" thickBot="1" x14ac:dyDescent="0.3">
      <c r="A2" s="5" t="s">
        <v>1</v>
      </c>
      <c r="B2" s="6" t="s">
        <v>2</v>
      </c>
      <c r="C2" s="3"/>
      <c r="D2" s="4"/>
      <c r="E2" s="4"/>
    </row>
    <row r="3" spans="1:22" ht="16.5" hidden="1" thickBot="1" x14ac:dyDescent="0.3">
      <c r="A3" s="5"/>
      <c r="B3" s="6"/>
      <c r="C3" s="3"/>
      <c r="D3" s="4"/>
      <c r="E3" s="4"/>
    </row>
    <row r="4" spans="1:22" ht="13.5" hidden="1" customHeight="1" thickBot="1" x14ac:dyDescent="0.25">
      <c r="A4" s="7"/>
      <c r="B4" s="8"/>
      <c r="C4" s="9"/>
      <c r="D4" s="10"/>
      <c r="E4" s="10"/>
    </row>
    <row r="5" spans="1:22" ht="75.75" customHeight="1" thickTop="1" thickBot="1" x14ac:dyDescent="0.25">
      <c r="A5" s="11" t="s">
        <v>3</v>
      </c>
      <c r="B5" s="12" t="s">
        <v>4</v>
      </c>
      <c r="C5" s="13" t="s">
        <v>5</v>
      </c>
      <c r="D5" s="14" t="s">
        <v>6</v>
      </c>
      <c r="E5" s="59" t="s">
        <v>7</v>
      </c>
      <c r="F5" s="61" t="s">
        <v>148</v>
      </c>
      <c r="I5" s="18"/>
    </row>
    <row r="6" spans="1:22" ht="17.25" thickTop="1" thickBot="1" x14ac:dyDescent="0.3">
      <c r="A6" s="15" t="s">
        <v>8</v>
      </c>
      <c r="B6" s="16" t="s">
        <v>9</v>
      </c>
      <c r="C6" s="17">
        <f t="shared" ref="C6:E6" si="0">SUM(C7:C12)</f>
        <v>491594</v>
      </c>
      <c r="D6" s="17">
        <f>SUM(D7:D12)</f>
        <v>-10586</v>
      </c>
      <c r="E6" s="17">
        <f t="shared" si="0"/>
        <v>481008</v>
      </c>
      <c r="F6" s="60">
        <f t="shared" ref="F6" si="1">SUM(F7:F12)</f>
        <v>224033.74</v>
      </c>
      <c r="I6" s="66"/>
      <c r="S6" s="19">
        <f>C6+C14+C19+C26+C36+C38+C46+C48</f>
        <v>550143</v>
      </c>
      <c r="T6" s="19">
        <f>D6+D14+D19+D26+D36+D38+D46+D48</f>
        <v>0</v>
      </c>
      <c r="U6" s="19">
        <f>E6+E14+E19+E26+E36+E38+E46+E48</f>
        <v>550143</v>
      </c>
      <c r="V6" t="s">
        <v>10</v>
      </c>
    </row>
    <row r="7" spans="1:22" ht="18.75" customHeight="1" thickTop="1" x14ac:dyDescent="0.2">
      <c r="A7" s="20" t="s">
        <v>11</v>
      </c>
      <c r="B7" s="21" t="s">
        <v>12</v>
      </c>
      <c r="C7" s="22">
        <v>408760</v>
      </c>
      <c r="D7" s="22">
        <v>-8161</v>
      </c>
      <c r="E7" s="22">
        <f>C7+D7</f>
        <v>400599</v>
      </c>
      <c r="F7" s="22">
        <v>187140.49</v>
      </c>
    </row>
    <row r="8" spans="1:22" ht="18" customHeight="1" x14ac:dyDescent="0.2">
      <c r="A8" s="20" t="s">
        <v>13</v>
      </c>
      <c r="B8" s="21" t="s">
        <v>14</v>
      </c>
      <c r="C8" s="22">
        <v>0</v>
      </c>
      <c r="D8" s="22"/>
      <c r="E8" s="22">
        <f t="shared" ref="E8:F12" si="2">C8+D8</f>
        <v>0</v>
      </c>
      <c r="F8" s="22">
        <v>173.69</v>
      </c>
    </row>
    <row r="9" spans="1:22" ht="18" customHeight="1" x14ac:dyDescent="0.2">
      <c r="A9" s="25" t="s">
        <v>15</v>
      </c>
      <c r="B9" s="26" t="s">
        <v>16</v>
      </c>
      <c r="C9" s="22">
        <v>15389</v>
      </c>
      <c r="D9" s="22">
        <v>711</v>
      </c>
      <c r="E9" s="22">
        <f t="shared" si="2"/>
        <v>16100</v>
      </c>
      <c r="F9" s="22">
        <v>8052</v>
      </c>
      <c r="I9" s="66"/>
    </row>
    <row r="10" spans="1:22" ht="23.25" hidden="1" customHeight="1" x14ac:dyDescent="0.2">
      <c r="A10" s="27" t="s">
        <v>17</v>
      </c>
      <c r="B10" s="28" t="s">
        <v>18</v>
      </c>
      <c r="C10" s="22"/>
      <c r="D10" s="22"/>
      <c r="E10" s="22">
        <f t="shared" si="2"/>
        <v>0</v>
      </c>
      <c r="F10" s="22">
        <f t="shared" si="2"/>
        <v>0</v>
      </c>
    </row>
    <row r="11" spans="1:22" ht="19.5" customHeight="1" thickBot="1" x14ac:dyDescent="0.25">
      <c r="A11" s="27" t="s">
        <v>19</v>
      </c>
      <c r="B11" s="28" t="s">
        <v>20</v>
      </c>
      <c r="C11" s="22">
        <v>67445</v>
      </c>
      <c r="D11" s="22">
        <v>-3136</v>
      </c>
      <c r="E11" s="22">
        <f t="shared" si="2"/>
        <v>64309</v>
      </c>
      <c r="F11" s="22">
        <v>28667.56</v>
      </c>
    </row>
    <row r="12" spans="1:22" ht="26.25" hidden="1" thickBot="1" x14ac:dyDescent="0.25">
      <c r="A12" s="29" t="s">
        <v>21</v>
      </c>
      <c r="B12" s="30" t="s">
        <v>22</v>
      </c>
      <c r="C12" s="22"/>
      <c r="D12" s="22"/>
      <c r="E12" s="22">
        <f t="shared" si="2"/>
        <v>0</v>
      </c>
      <c r="F12" s="22">
        <f t="shared" si="2"/>
        <v>0</v>
      </c>
    </row>
    <row r="13" spans="1:22" ht="17.25" thickTop="1" thickBot="1" x14ac:dyDescent="0.3">
      <c r="A13" s="31" t="s">
        <v>23</v>
      </c>
      <c r="B13" s="32" t="s">
        <v>24</v>
      </c>
      <c r="C13" s="33">
        <f>SUM(C14+C19+C26+C36+C38+C48+C52+C46+C54+C58+C60)</f>
        <v>63291</v>
      </c>
      <c r="D13" s="33">
        <f>SUM(D14+D19+D26+D36+D38+D48+D52+D46)</f>
        <v>10586</v>
      </c>
      <c r="E13" s="33">
        <f>SUM(E14+E19+E26+E36+E38+E48+E52+E46+E54+E58+E60)</f>
        <v>73877</v>
      </c>
      <c r="F13" s="33">
        <f>SUM(F14+F19+F26+F36+F38+F48+F52+F46+F54+F58+F60)</f>
        <v>25899.15</v>
      </c>
      <c r="I13" s="18"/>
    </row>
    <row r="14" spans="1:22" ht="16.5" thickTop="1" thickBot="1" x14ac:dyDescent="0.3">
      <c r="A14" s="34" t="s">
        <v>25</v>
      </c>
      <c r="B14" s="35" t="s">
        <v>26</v>
      </c>
      <c r="C14" s="36">
        <f t="shared" ref="C14:E14" si="3">SUM(C15:C18)</f>
        <v>21501</v>
      </c>
      <c r="D14" s="36">
        <f>SUM(D15:D18)</f>
        <v>3895</v>
      </c>
      <c r="E14" s="36">
        <f t="shared" si="3"/>
        <v>25396</v>
      </c>
      <c r="F14" s="36">
        <f t="shared" ref="F14" si="4">SUM(F15:F18)</f>
        <v>9724.4600000000009</v>
      </c>
    </row>
    <row r="15" spans="1:22" ht="18.75" customHeight="1" thickTop="1" x14ac:dyDescent="0.2">
      <c r="A15" s="20" t="s">
        <v>27</v>
      </c>
      <c r="B15" s="21" t="s">
        <v>28</v>
      </c>
      <c r="C15" s="22">
        <v>796</v>
      </c>
      <c r="D15" s="22">
        <v>3200</v>
      </c>
      <c r="E15" s="22">
        <f t="shared" ref="E15:F18" si="5">C15+D15</f>
        <v>3996</v>
      </c>
      <c r="F15" s="22">
        <v>1079.19</v>
      </c>
      <c r="I15" s="66"/>
    </row>
    <row r="16" spans="1:22" ht="25.5" x14ac:dyDescent="0.2">
      <c r="A16" s="27" t="s">
        <v>29</v>
      </c>
      <c r="B16" s="26" t="s">
        <v>30</v>
      </c>
      <c r="C16" s="22">
        <v>19908</v>
      </c>
      <c r="D16" s="22">
        <v>92</v>
      </c>
      <c r="E16" s="22">
        <f t="shared" si="5"/>
        <v>20000</v>
      </c>
      <c r="F16" s="22">
        <v>8645.27</v>
      </c>
    </row>
    <row r="17" spans="1:9" ht="18" customHeight="1" x14ac:dyDescent="0.2">
      <c r="A17" s="25" t="s">
        <v>31</v>
      </c>
      <c r="B17" s="26" t="s">
        <v>32</v>
      </c>
      <c r="C17" s="24">
        <v>664</v>
      </c>
      <c r="D17" s="24">
        <v>336</v>
      </c>
      <c r="E17" s="22">
        <f t="shared" si="5"/>
        <v>1000</v>
      </c>
      <c r="F17" s="22"/>
    </row>
    <row r="18" spans="1:9" ht="18" customHeight="1" thickBot="1" x14ac:dyDescent="0.25">
      <c r="A18" s="37" t="s">
        <v>33</v>
      </c>
      <c r="B18" s="38" t="s">
        <v>34</v>
      </c>
      <c r="C18" s="39">
        <v>133</v>
      </c>
      <c r="D18" s="39">
        <v>267</v>
      </c>
      <c r="E18" s="22">
        <f t="shared" si="5"/>
        <v>400</v>
      </c>
      <c r="F18" s="22"/>
    </row>
    <row r="19" spans="1:9" ht="16.5" thickTop="1" thickBot="1" x14ac:dyDescent="0.3">
      <c r="A19" s="40" t="s">
        <v>35</v>
      </c>
      <c r="B19" s="41" t="s">
        <v>36</v>
      </c>
      <c r="C19" s="42">
        <f t="shared" ref="C19:E19" si="6">SUM(C20:C25)</f>
        <v>18001</v>
      </c>
      <c r="D19" s="42">
        <f>SUM(D20:D25)</f>
        <v>2464</v>
      </c>
      <c r="E19" s="42">
        <f t="shared" si="6"/>
        <v>20465</v>
      </c>
      <c r="F19" s="42">
        <f t="shared" ref="F19" si="7">SUM(F20:F25)</f>
        <v>6196.33</v>
      </c>
      <c r="I19" s="18"/>
    </row>
    <row r="20" spans="1:9" ht="17.25" customHeight="1" thickTop="1" x14ac:dyDescent="0.2">
      <c r="A20" s="20" t="s">
        <v>37</v>
      </c>
      <c r="B20" s="21" t="s">
        <v>38</v>
      </c>
      <c r="C20" s="22">
        <v>9357</v>
      </c>
      <c r="D20" s="22">
        <v>643</v>
      </c>
      <c r="E20" s="22">
        <f t="shared" ref="E20:F25" si="8">C20+D20</f>
        <v>10000</v>
      </c>
      <c r="F20" s="22">
        <v>3612.12</v>
      </c>
    </row>
    <row r="21" spans="1:9" hidden="1" x14ac:dyDescent="0.2">
      <c r="A21" s="20" t="s">
        <v>39</v>
      </c>
      <c r="B21" s="21" t="s">
        <v>40</v>
      </c>
      <c r="C21" s="22"/>
      <c r="D21" s="22"/>
      <c r="E21" s="22">
        <f t="shared" si="8"/>
        <v>0</v>
      </c>
      <c r="F21" s="22">
        <f t="shared" si="8"/>
        <v>0</v>
      </c>
    </row>
    <row r="22" spans="1:9" ht="16.5" customHeight="1" x14ac:dyDescent="0.2">
      <c r="A22" s="25" t="s">
        <v>41</v>
      </c>
      <c r="B22" s="26" t="s">
        <v>42</v>
      </c>
      <c r="C22" s="22">
        <v>8379</v>
      </c>
      <c r="D22" s="22">
        <v>1621</v>
      </c>
      <c r="E22" s="22">
        <f t="shared" si="8"/>
        <v>10000</v>
      </c>
      <c r="F22" s="22">
        <v>2433.42</v>
      </c>
    </row>
    <row r="23" spans="1:9" ht="18.75" customHeight="1" x14ac:dyDescent="0.2">
      <c r="A23" s="25" t="s">
        <v>43</v>
      </c>
      <c r="B23" s="26" t="s">
        <v>44</v>
      </c>
      <c r="C23" s="22">
        <v>0</v>
      </c>
      <c r="D23" s="22"/>
      <c r="E23" s="22">
        <f t="shared" si="8"/>
        <v>0</v>
      </c>
      <c r="F23" s="22">
        <f t="shared" si="8"/>
        <v>0</v>
      </c>
    </row>
    <row r="24" spans="1:9" ht="16.5" customHeight="1" x14ac:dyDescent="0.2">
      <c r="A24" s="25" t="s">
        <v>45</v>
      </c>
      <c r="B24" s="26" t="s">
        <v>46</v>
      </c>
      <c r="C24" s="22">
        <v>265</v>
      </c>
      <c r="D24" s="22">
        <v>200</v>
      </c>
      <c r="E24" s="22">
        <f t="shared" si="8"/>
        <v>465</v>
      </c>
      <c r="F24" s="22">
        <v>150.79</v>
      </c>
    </row>
    <row r="25" spans="1:9" ht="18.75" customHeight="1" thickBot="1" x14ac:dyDescent="0.25">
      <c r="A25" s="25" t="s">
        <v>47</v>
      </c>
      <c r="B25" s="26" t="s">
        <v>48</v>
      </c>
      <c r="C25" s="22">
        <v>0</v>
      </c>
      <c r="D25" s="22"/>
      <c r="E25" s="22">
        <f t="shared" si="8"/>
        <v>0</v>
      </c>
      <c r="F25" s="22">
        <f t="shared" si="8"/>
        <v>0</v>
      </c>
    </row>
    <row r="26" spans="1:9" ht="16.5" thickTop="1" thickBot="1" x14ac:dyDescent="0.3">
      <c r="A26" s="40" t="s">
        <v>49</v>
      </c>
      <c r="B26" s="43" t="s">
        <v>50</v>
      </c>
      <c r="C26" s="42">
        <f t="shared" ref="C26:E26" si="9">SUM(C27:C35)</f>
        <v>15064</v>
      </c>
      <c r="D26" s="42">
        <f>SUM(D27:D35)</f>
        <v>3790</v>
      </c>
      <c r="E26" s="42">
        <f t="shared" si="9"/>
        <v>18854</v>
      </c>
      <c r="F26" s="42">
        <f t="shared" ref="F26" si="10">SUM(F27:F35)</f>
        <v>6475.13</v>
      </c>
    </row>
    <row r="27" spans="1:9" ht="17.25" customHeight="1" thickTop="1" x14ac:dyDescent="0.2">
      <c r="A27" s="25" t="s">
        <v>51</v>
      </c>
      <c r="B27" s="26" t="s">
        <v>52</v>
      </c>
      <c r="C27" s="22">
        <v>8362</v>
      </c>
      <c r="D27" s="22">
        <v>1500</v>
      </c>
      <c r="E27" s="22">
        <f t="shared" ref="E27:F35" si="11">C27+D27</f>
        <v>9862</v>
      </c>
      <c r="F27" s="22">
        <v>3648.97</v>
      </c>
    </row>
    <row r="28" spans="1:9" ht="18" customHeight="1" x14ac:dyDescent="0.2">
      <c r="A28" s="25" t="s">
        <v>53</v>
      </c>
      <c r="B28" s="26" t="s">
        <v>54</v>
      </c>
      <c r="C28" s="22">
        <v>1327</v>
      </c>
      <c r="D28" s="22">
        <v>673</v>
      </c>
      <c r="E28" s="22">
        <f t="shared" si="11"/>
        <v>2000</v>
      </c>
      <c r="F28" s="22">
        <v>283.05</v>
      </c>
    </row>
    <row r="29" spans="1:9" ht="19.5" customHeight="1" x14ac:dyDescent="0.2">
      <c r="A29" s="25" t="s">
        <v>55</v>
      </c>
      <c r="B29" s="26" t="s">
        <v>56</v>
      </c>
      <c r="C29" s="22">
        <v>0</v>
      </c>
      <c r="D29" s="22">
        <v>700</v>
      </c>
      <c r="E29" s="22">
        <f t="shared" si="11"/>
        <v>700</v>
      </c>
      <c r="F29" s="22"/>
    </row>
    <row r="30" spans="1:9" ht="17.25" customHeight="1" x14ac:dyDescent="0.2">
      <c r="A30" s="25" t="s">
        <v>57</v>
      </c>
      <c r="B30" s="26" t="s">
        <v>58</v>
      </c>
      <c r="C30" s="22">
        <v>1195</v>
      </c>
      <c r="D30" s="22">
        <v>305</v>
      </c>
      <c r="E30" s="22">
        <f t="shared" si="11"/>
        <v>1500</v>
      </c>
      <c r="F30" s="22">
        <v>588.28</v>
      </c>
    </row>
    <row r="31" spans="1:9" ht="19.5" customHeight="1" x14ac:dyDescent="0.2">
      <c r="A31" s="25" t="s">
        <v>59</v>
      </c>
      <c r="B31" s="26" t="s">
        <v>60</v>
      </c>
      <c r="C31" s="22">
        <v>1327</v>
      </c>
      <c r="D31" s="22">
        <v>273</v>
      </c>
      <c r="E31" s="22">
        <f t="shared" si="11"/>
        <v>1600</v>
      </c>
      <c r="F31" s="22">
        <v>690.63</v>
      </c>
    </row>
    <row r="32" spans="1:9" ht="18.75" customHeight="1" x14ac:dyDescent="0.2">
      <c r="A32" s="25" t="s">
        <v>61</v>
      </c>
      <c r="B32" s="26" t="s">
        <v>62</v>
      </c>
      <c r="C32" s="22">
        <v>265</v>
      </c>
      <c r="D32" s="22"/>
      <c r="E32" s="22">
        <f>C32+D32</f>
        <v>265</v>
      </c>
      <c r="F32" s="22">
        <f>D32+E32</f>
        <v>265</v>
      </c>
    </row>
    <row r="33" spans="1:6" ht="18.75" customHeight="1" x14ac:dyDescent="0.2">
      <c r="A33" s="25" t="s">
        <v>63</v>
      </c>
      <c r="B33" s="26" t="s">
        <v>64</v>
      </c>
      <c r="C33" s="22">
        <v>2296</v>
      </c>
      <c r="D33" s="22">
        <v>104</v>
      </c>
      <c r="E33" s="22">
        <f t="shared" si="11"/>
        <v>2400</v>
      </c>
      <c r="F33" s="22">
        <v>990.9</v>
      </c>
    </row>
    <row r="34" spans="1:6" ht="18" customHeight="1" x14ac:dyDescent="0.2">
      <c r="A34" s="25" t="s">
        <v>65</v>
      </c>
      <c r="B34" s="26" t="s">
        <v>66</v>
      </c>
      <c r="C34" s="22">
        <v>27</v>
      </c>
      <c r="D34" s="22"/>
      <c r="E34" s="22">
        <f t="shared" si="11"/>
        <v>27</v>
      </c>
      <c r="F34" s="22">
        <v>8.3000000000000007</v>
      </c>
    </row>
    <row r="35" spans="1:6" ht="20.25" customHeight="1" thickBot="1" x14ac:dyDescent="0.25">
      <c r="A35" s="25" t="s">
        <v>67</v>
      </c>
      <c r="B35" s="26" t="s">
        <v>68</v>
      </c>
      <c r="C35" s="22">
        <v>265</v>
      </c>
      <c r="D35" s="22">
        <v>235</v>
      </c>
      <c r="E35" s="22">
        <f t="shared" si="11"/>
        <v>500</v>
      </c>
      <c r="F35" s="22">
        <v>0</v>
      </c>
    </row>
    <row r="36" spans="1:6" ht="27.75" thickTop="1" thickBot="1" x14ac:dyDescent="0.3">
      <c r="A36" s="40" t="s">
        <v>69</v>
      </c>
      <c r="B36" s="44" t="s">
        <v>70</v>
      </c>
      <c r="C36" s="42">
        <f>C37</f>
        <v>0</v>
      </c>
      <c r="D36" s="42">
        <f>D37</f>
        <v>0</v>
      </c>
      <c r="E36" s="42">
        <f t="shared" ref="E36:F36" si="12">E37</f>
        <v>0</v>
      </c>
      <c r="F36" s="42">
        <f t="shared" si="12"/>
        <v>0</v>
      </c>
    </row>
    <row r="37" spans="1:6" ht="26.25" customHeight="1" thickTop="1" thickBot="1" x14ac:dyDescent="0.25">
      <c r="A37" s="25" t="s">
        <v>71</v>
      </c>
      <c r="B37" s="26" t="s">
        <v>72</v>
      </c>
      <c r="C37" s="23">
        <v>0</v>
      </c>
      <c r="D37" s="22"/>
      <c r="E37" s="22">
        <f>C37+D37</f>
        <v>0</v>
      </c>
      <c r="F37" s="22">
        <f>D37+E37</f>
        <v>0</v>
      </c>
    </row>
    <row r="38" spans="1:6" ht="27.75" thickTop="1" thickBot="1" x14ac:dyDescent="0.3">
      <c r="A38" s="40" t="s">
        <v>73</v>
      </c>
      <c r="B38" s="45" t="s">
        <v>74</v>
      </c>
      <c r="C38" s="42">
        <f>SUM(C39:C45)</f>
        <v>3053</v>
      </c>
      <c r="D38" s="42">
        <f t="shared" ref="D38:E38" si="13">SUM(D39:D45)</f>
        <v>284</v>
      </c>
      <c r="E38" s="42">
        <f t="shared" si="13"/>
        <v>3337</v>
      </c>
      <c r="F38" s="42">
        <f t="shared" ref="F38" si="14">SUM(F39:F45)</f>
        <v>1329.26</v>
      </c>
    </row>
    <row r="39" spans="1:6" ht="26.25" hidden="1" thickTop="1" x14ac:dyDescent="0.2">
      <c r="A39" s="25" t="s">
        <v>75</v>
      </c>
      <c r="B39" s="26" t="s">
        <v>76</v>
      </c>
      <c r="C39" s="22"/>
      <c r="D39" s="22"/>
      <c r="E39" s="22">
        <f t="shared" ref="E39:F47" si="15">C39+D39</f>
        <v>0</v>
      </c>
      <c r="F39" s="22">
        <f t="shared" si="15"/>
        <v>0</v>
      </c>
    </row>
    <row r="40" spans="1:6" ht="20.25" customHeight="1" thickTop="1" x14ac:dyDescent="0.2">
      <c r="A40" s="25" t="s">
        <v>77</v>
      </c>
      <c r="B40" s="26" t="s">
        <v>78</v>
      </c>
      <c r="C40" s="22">
        <v>398</v>
      </c>
      <c r="D40" s="46">
        <v>102</v>
      </c>
      <c r="E40" s="22">
        <f t="shared" si="15"/>
        <v>500</v>
      </c>
      <c r="F40" s="22">
        <v>208.11</v>
      </c>
    </row>
    <row r="41" spans="1:6" ht="16.5" customHeight="1" x14ac:dyDescent="0.2">
      <c r="A41" s="25" t="s">
        <v>79</v>
      </c>
      <c r="B41" s="26" t="s">
        <v>80</v>
      </c>
      <c r="C41" s="22">
        <v>664</v>
      </c>
      <c r="D41" s="22"/>
      <c r="E41" s="22">
        <f t="shared" si="15"/>
        <v>664</v>
      </c>
      <c r="F41" s="22"/>
    </row>
    <row r="42" spans="1:6" ht="19.5" customHeight="1" x14ac:dyDescent="0.2">
      <c r="A42" s="25" t="s">
        <v>81</v>
      </c>
      <c r="B42" s="26" t="s">
        <v>82</v>
      </c>
      <c r="C42" s="22">
        <v>0</v>
      </c>
      <c r="D42" s="22"/>
      <c r="E42" s="22">
        <f t="shared" si="15"/>
        <v>0</v>
      </c>
      <c r="F42" s="22">
        <f t="shared" si="15"/>
        <v>0</v>
      </c>
    </row>
    <row r="43" spans="1:6" ht="18" customHeight="1" x14ac:dyDescent="0.2">
      <c r="A43" s="25" t="s">
        <v>83</v>
      </c>
      <c r="B43" s="26" t="s">
        <v>84</v>
      </c>
      <c r="C43" s="22">
        <v>1593</v>
      </c>
      <c r="D43" s="22">
        <v>80</v>
      </c>
      <c r="E43" s="22">
        <f t="shared" si="15"/>
        <v>1673</v>
      </c>
      <c r="F43" s="22">
        <v>824.43</v>
      </c>
    </row>
    <row r="44" spans="1:6" ht="22.5" customHeight="1" x14ac:dyDescent="0.2">
      <c r="A44" s="25" t="s">
        <v>85</v>
      </c>
      <c r="B44" s="26" t="s">
        <v>86</v>
      </c>
      <c r="C44" s="22">
        <v>0</v>
      </c>
      <c r="D44" s="22"/>
      <c r="E44" s="22">
        <f t="shared" si="15"/>
        <v>0</v>
      </c>
      <c r="F44" s="22">
        <f t="shared" si="15"/>
        <v>0</v>
      </c>
    </row>
    <row r="45" spans="1:6" ht="16.5" customHeight="1" thickBot="1" x14ac:dyDescent="0.25">
      <c r="A45" s="25" t="s">
        <v>87</v>
      </c>
      <c r="B45" s="26" t="s">
        <v>88</v>
      </c>
      <c r="C45" s="22">
        <v>398</v>
      </c>
      <c r="D45" s="22">
        <v>102</v>
      </c>
      <c r="E45" s="22">
        <f t="shared" si="15"/>
        <v>500</v>
      </c>
      <c r="F45" s="22">
        <v>296.72000000000003</v>
      </c>
    </row>
    <row r="46" spans="1:6" ht="17.25" customHeight="1" thickTop="1" thickBot="1" x14ac:dyDescent="0.3">
      <c r="A46" s="40" t="s">
        <v>89</v>
      </c>
      <c r="B46" s="41" t="s">
        <v>90</v>
      </c>
      <c r="C46" s="42">
        <f>C47</f>
        <v>333</v>
      </c>
      <c r="D46" s="42">
        <f t="shared" ref="D46:F46" si="16">D47</f>
        <v>0</v>
      </c>
      <c r="E46" s="42">
        <f t="shared" si="16"/>
        <v>333</v>
      </c>
      <c r="F46" s="42">
        <f t="shared" si="16"/>
        <v>179.24</v>
      </c>
    </row>
    <row r="47" spans="1:6" ht="33.75" customHeight="1" thickTop="1" thickBot="1" x14ac:dyDescent="0.25">
      <c r="A47" s="37" t="s">
        <v>91</v>
      </c>
      <c r="B47" s="38" t="s">
        <v>92</v>
      </c>
      <c r="C47" s="22">
        <v>333</v>
      </c>
      <c r="D47" s="22"/>
      <c r="E47" s="22">
        <f t="shared" si="15"/>
        <v>333</v>
      </c>
      <c r="F47" s="22">
        <v>179.24</v>
      </c>
    </row>
    <row r="48" spans="1:6" ht="17.25" customHeight="1" thickTop="1" thickBot="1" x14ac:dyDescent="0.3">
      <c r="A48" s="40" t="s">
        <v>93</v>
      </c>
      <c r="B48" s="41" t="s">
        <v>94</v>
      </c>
      <c r="C48" s="42">
        <f>SUM(C49:C51)</f>
        <v>597</v>
      </c>
      <c r="D48" s="42">
        <f t="shared" ref="D48:E48" si="17">SUM(D49:D51)</f>
        <v>153</v>
      </c>
      <c r="E48" s="42">
        <f t="shared" si="17"/>
        <v>750</v>
      </c>
      <c r="F48" s="42">
        <f t="shared" ref="F48" si="18">SUM(F49:F51)</f>
        <v>234.17</v>
      </c>
    </row>
    <row r="49" spans="1:22" ht="18.75" customHeight="1" thickTop="1" thickBot="1" x14ac:dyDescent="0.25">
      <c r="A49" s="25" t="s">
        <v>95</v>
      </c>
      <c r="B49" s="26" t="s">
        <v>96</v>
      </c>
      <c r="C49" s="22">
        <v>597</v>
      </c>
      <c r="D49" s="22">
        <v>153</v>
      </c>
      <c r="E49" s="22">
        <f t="shared" ref="E49:F51" si="19">C49+D49</f>
        <v>750</v>
      </c>
      <c r="F49" s="22">
        <v>234.17</v>
      </c>
    </row>
    <row r="50" spans="1:22" ht="13.5" hidden="1" thickBot="1" x14ac:dyDescent="0.25">
      <c r="A50" s="25" t="s">
        <v>97</v>
      </c>
      <c r="B50" s="26" t="s">
        <v>98</v>
      </c>
      <c r="C50" s="22"/>
      <c r="D50" s="22"/>
      <c r="E50" s="22">
        <f t="shared" si="19"/>
        <v>0</v>
      </c>
      <c r="F50" s="22">
        <f t="shared" si="19"/>
        <v>0</v>
      </c>
    </row>
    <row r="51" spans="1:22" ht="20.25" hidden="1" customHeight="1" x14ac:dyDescent="0.2">
      <c r="A51" s="25" t="s">
        <v>99</v>
      </c>
      <c r="B51" s="26" t="s">
        <v>100</v>
      </c>
      <c r="C51" s="22"/>
      <c r="D51" s="22"/>
      <c r="E51" s="22">
        <f t="shared" si="19"/>
        <v>0</v>
      </c>
      <c r="F51" s="22">
        <f t="shared" si="19"/>
        <v>0</v>
      </c>
    </row>
    <row r="52" spans="1:22" ht="31.5" hidden="1" thickTop="1" thickBot="1" x14ac:dyDescent="0.3">
      <c r="A52" s="40" t="s">
        <v>101</v>
      </c>
      <c r="B52" s="47" t="s">
        <v>102</v>
      </c>
      <c r="C52" s="42">
        <f>SUM(C53)</f>
        <v>0</v>
      </c>
      <c r="D52" s="42">
        <f t="shared" ref="D52:F52" si="20">SUM(D53)</f>
        <v>0</v>
      </c>
      <c r="E52" s="42">
        <f t="shared" si="20"/>
        <v>0</v>
      </c>
      <c r="F52" s="42">
        <f t="shared" si="20"/>
        <v>0</v>
      </c>
    </row>
    <row r="53" spans="1:22" ht="13.5" hidden="1" thickBot="1" x14ac:dyDescent="0.25">
      <c r="A53" s="25" t="s">
        <v>103</v>
      </c>
      <c r="B53" s="26" t="s">
        <v>104</v>
      </c>
      <c r="C53" s="22"/>
      <c r="D53" s="22"/>
      <c r="E53" s="22">
        <f>C53+D53</f>
        <v>0</v>
      </c>
      <c r="F53" s="22">
        <f>D53+E53</f>
        <v>0</v>
      </c>
    </row>
    <row r="54" spans="1:22" ht="39" customHeight="1" thickTop="1" thickBot="1" x14ac:dyDescent="0.3">
      <c r="A54" s="40" t="s">
        <v>105</v>
      </c>
      <c r="B54" s="41" t="s">
        <v>106</v>
      </c>
      <c r="C54" s="42">
        <f>SUM(C55:C57)</f>
        <v>0</v>
      </c>
      <c r="D54" s="42">
        <f>SUM(D55:D57)</f>
        <v>0</v>
      </c>
      <c r="E54" s="42">
        <f t="shared" ref="E54" si="21">SUM(E55:E57)</f>
        <v>0</v>
      </c>
      <c r="F54" s="42">
        <f t="shared" ref="F54" si="22">SUM(F55:F57)</f>
        <v>0</v>
      </c>
      <c r="S54" s="19">
        <f>C54+C58+C60</f>
        <v>4742</v>
      </c>
      <c r="T54" s="19">
        <f>D54+D58+D60</f>
        <v>0</v>
      </c>
      <c r="U54" s="19">
        <f>E54+E58+E60</f>
        <v>4742</v>
      </c>
      <c r="V54" t="s">
        <v>107</v>
      </c>
    </row>
    <row r="55" spans="1:22" ht="20.25" customHeight="1" thickTop="1" x14ac:dyDescent="0.2">
      <c r="A55" s="25" t="s">
        <v>108</v>
      </c>
      <c r="B55" s="26" t="s">
        <v>109</v>
      </c>
      <c r="C55" s="22">
        <v>0</v>
      </c>
      <c r="D55" s="22"/>
      <c r="E55" s="22">
        <f t="shared" ref="E55:F57" si="23">C55+D55</f>
        <v>0</v>
      </c>
      <c r="F55" s="22">
        <f t="shared" si="23"/>
        <v>0</v>
      </c>
    </row>
    <row r="56" spans="1:22" ht="20.25" customHeight="1" x14ac:dyDescent="0.2">
      <c r="A56" s="25" t="s">
        <v>110</v>
      </c>
      <c r="B56" s="26" t="s">
        <v>111</v>
      </c>
      <c r="C56" s="22">
        <v>0</v>
      </c>
      <c r="D56" s="22"/>
      <c r="E56" s="22">
        <f t="shared" si="23"/>
        <v>0</v>
      </c>
      <c r="F56" s="22">
        <f t="shared" si="23"/>
        <v>0</v>
      </c>
    </row>
    <row r="57" spans="1:22" ht="20.25" customHeight="1" thickBot="1" x14ac:dyDescent="0.25">
      <c r="A57" s="25" t="s">
        <v>112</v>
      </c>
      <c r="B57" s="26" t="s">
        <v>113</v>
      </c>
      <c r="C57" s="22">
        <v>0</v>
      </c>
      <c r="D57" s="22"/>
      <c r="E57" s="22">
        <f t="shared" si="23"/>
        <v>0</v>
      </c>
      <c r="F57" s="22">
        <f t="shared" si="23"/>
        <v>0</v>
      </c>
    </row>
    <row r="58" spans="1:22" ht="17.25" customHeight="1" thickTop="1" thickBot="1" x14ac:dyDescent="0.3">
      <c r="A58" s="40" t="s">
        <v>114</v>
      </c>
      <c r="B58" s="41" t="s">
        <v>115</v>
      </c>
      <c r="C58" s="42">
        <f>C59</f>
        <v>3547</v>
      </c>
      <c r="D58" s="42">
        <f t="shared" ref="D58:F58" si="24">D59</f>
        <v>0</v>
      </c>
      <c r="E58" s="42">
        <f t="shared" si="24"/>
        <v>3547</v>
      </c>
      <c r="F58" s="42">
        <f t="shared" si="24"/>
        <v>1760.56</v>
      </c>
    </row>
    <row r="59" spans="1:22" ht="20.25" customHeight="1" thickTop="1" thickBot="1" x14ac:dyDescent="0.25">
      <c r="A59" s="25" t="s">
        <v>116</v>
      </c>
      <c r="B59" s="26" t="s">
        <v>117</v>
      </c>
      <c r="C59" s="22">
        <v>3547</v>
      </c>
      <c r="D59" s="22"/>
      <c r="E59" s="22">
        <f>C59+D59</f>
        <v>3547</v>
      </c>
      <c r="F59" s="22">
        <v>1760.56</v>
      </c>
    </row>
    <row r="60" spans="1:22" ht="31.5" customHeight="1" thickTop="1" thickBot="1" x14ac:dyDescent="0.3">
      <c r="A60" s="40" t="s">
        <v>118</v>
      </c>
      <c r="B60" s="41" t="s">
        <v>119</v>
      </c>
      <c r="C60" s="42">
        <f>C61</f>
        <v>1195</v>
      </c>
      <c r="D60" s="42"/>
      <c r="E60" s="42">
        <f>E61</f>
        <v>1195</v>
      </c>
      <c r="F60" s="42">
        <f>F61</f>
        <v>0</v>
      </c>
    </row>
    <row r="61" spans="1:22" ht="20.25" customHeight="1" thickTop="1" thickBot="1" x14ac:dyDescent="0.25">
      <c r="A61" s="25" t="s">
        <v>120</v>
      </c>
      <c r="B61" s="26" t="s">
        <v>119</v>
      </c>
      <c r="C61" s="22">
        <v>1195</v>
      </c>
      <c r="D61" s="22"/>
      <c r="E61" s="22">
        <f>C61+D61</f>
        <v>1195</v>
      </c>
      <c r="F61" s="22"/>
    </row>
    <row r="62" spans="1:22" ht="14.25" thickTop="1" thickBot="1" x14ac:dyDescent="0.25">
      <c r="A62" s="62" t="s">
        <v>121</v>
      </c>
      <c r="B62" s="63"/>
      <c r="C62" s="48">
        <f>SUM(C63:C73)</f>
        <v>544</v>
      </c>
      <c r="D62" s="48">
        <f t="shared" ref="D62:E62" si="25">SUM(D63:D73)</f>
        <v>0</v>
      </c>
      <c r="E62" s="48">
        <f t="shared" si="25"/>
        <v>544</v>
      </c>
      <c r="F62" s="48">
        <f t="shared" ref="F62" si="26">SUM(F63:F73)</f>
        <v>30.81</v>
      </c>
    </row>
    <row r="63" spans="1:22" ht="20.25" customHeight="1" thickTop="1" x14ac:dyDescent="0.2">
      <c r="A63" s="25" t="s">
        <v>37</v>
      </c>
      <c r="B63" s="26" t="s">
        <v>122</v>
      </c>
      <c r="C63" s="22">
        <v>438</v>
      </c>
      <c r="D63" s="22"/>
      <c r="E63" s="22">
        <f t="shared" ref="E63:F73" si="27">C63+D63</f>
        <v>438</v>
      </c>
      <c r="F63" s="22">
        <v>30.81</v>
      </c>
      <c r="S63" s="19">
        <f>C63+C65+C66+C67+C68+C69</f>
        <v>544</v>
      </c>
      <c r="T63" s="19">
        <f>D63+D65+D66+D67+D68+D69</f>
        <v>0</v>
      </c>
      <c r="U63" s="19">
        <f>E63+E65+E66+E67+E68+E69</f>
        <v>544</v>
      </c>
      <c r="V63" t="s">
        <v>123</v>
      </c>
    </row>
    <row r="64" spans="1:22" hidden="1" x14ac:dyDescent="0.2">
      <c r="A64" s="25" t="s">
        <v>39</v>
      </c>
      <c r="B64" s="26" t="s">
        <v>124</v>
      </c>
      <c r="C64" s="22"/>
      <c r="D64" s="22"/>
      <c r="E64" s="22">
        <f t="shared" si="27"/>
        <v>0</v>
      </c>
      <c r="F64" s="22">
        <f t="shared" si="27"/>
        <v>0</v>
      </c>
    </row>
    <row r="65" spans="1:22" ht="18.75" customHeight="1" x14ac:dyDescent="0.2">
      <c r="A65" s="25" t="s">
        <v>41</v>
      </c>
      <c r="B65" s="26" t="s">
        <v>125</v>
      </c>
      <c r="C65" s="22">
        <v>106</v>
      </c>
      <c r="D65" s="22"/>
      <c r="E65" s="22">
        <f t="shared" si="27"/>
        <v>106</v>
      </c>
      <c r="F65" s="22"/>
    </row>
    <row r="66" spans="1:22" ht="18.75" customHeight="1" x14ac:dyDescent="0.2">
      <c r="A66" s="25" t="s">
        <v>53</v>
      </c>
      <c r="B66" s="26" t="s">
        <v>126</v>
      </c>
      <c r="C66" s="22"/>
      <c r="D66" s="22"/>
      <c r="E66" s="22">
        <f t="shared" si="27"/>
        <v>0</v>
      </c>
      <c r="F66" s="22">
        <f t="shared" si="27"/>
        <v>0</v>
      </c>
    </row>
    <row r="67" spans="1:22" ht="18.75" customHeight="1" x14ac:dyDescent="0.2">
      <c r="A67" s="25" t="s">
        <v>59</v>
      </c>
      <c r="B67" s="26" t="s">
        <v>127</v>
      </c>
      <c r="C67" s="22"/>
      <c r="D67" s="22"/>
      <c r="E67" s="22">
        <f t="shared" si="27"/>
        <v>0</v>
      </c>
      <c r="F67" s="22">
        <f t="shared" si="27"/>
        <v>0</v>
      </c>
    </row>
    <row r="68" spans="1:22" ht="19.5" customHeight="1" x14ac:dyDescent="0.2">
      <c r="A68" s="25" t="s">
        <v>79</v>
      </c>
      <c r="B68" s="26" t="s">
        <v>128</v>
      </c>
      <c r="C68" s="22"/>
      <c r="D68" s="22"/>
      <c r="E68" s="22">
        <f t="shared" si="27"/>
        <v>0</v>
      </c>
      <c r="F68" s="22">
        <f t="shared" si="27"/>
        <v>0</v>
      </c>
    </row>
    <row r="69" spans="1:22" ht="20.25" customHeight="1" x14ac:dyDescent="0.2">
      <c r="A69" s="25" t="s">
        <v>87</v>
      </c>
      <c r="B69" s="26" t="s">
        <v>129</v>
      </c>
      <c r="C69" s="22"/>
      <c r="D69" s="22"/>
      <c r="E69" s="22">
        <f t="shared" si="27"/>
        <v>0</v>
      </c>
      <c r="F69" s="22">
        <f t="shared" si="27"/>
        <v>0</v>
      </c>
    </row>
    <row r="70" spans="1:22" ht="18.75" customHeight="1" x14ac:dyDescent="0.2">
      <c r="A70" s="25" t="s">
        <v>108</v>
      </c>
      <c r="B70" s="26" t="s">
        <v>130</v>
      </c>
      <c r="C70" s="22"/>
      <c r="D70" s="22"/>
      <c r="E70" s="22">
        <f t="shared" si="27"/>
        <v>0</v>
      </c>
      <c r="F70" s="22">
        <f t="shared" si="27"/>
        <v>0</v>
      </c>
      <c r="S70" s="19">
        <f>C70+C71+C72+C73</f>
        <v>0</v>
      </c>
      <c r="T70" s="19">
        <f>D70+D71+D72+D73</f>
        <v>0</v>
      </c>
      <c r="U70" s="19">
        <f>E70+E71+E72+E73</f>
        <v>0</v>
      </c>
      <c r="V70" t="s">
        <v>131</v>
      </c>
    </row>
    <row r="71" spans="1:22" ht="18" customHeight="1" x14ac:dyDescent="0.2">
      <c r="A71" s="25" t="s">
        <v>110</v>
      </c>
      <c r="B71" s="26" t="s">
        <v>132</v>
      </c>
      <c r="C71" s="22"/>
      <c r="D71" s="22"/>
      <c r="E71" s="22">
        <f t="shared" si="27"/>
        <v>0</v>
      </c>
      <c r="F71" s="22">
        <f t="shared" si="27"/>
        <v>0</v>
      </c>
    </row>
    <row r="72" spans="1:22" ht="18" customHeight="1" x14ac:dyDescent="0.2">
      <c r="A72" s="25" t="s">
        <v>112</v>
      </c>
      <c r="B72" s="26" t="s">
        <v>133</v>
      </c>
      <c r="C72" s="22"/>
      <c r="D72" s="22"/>
      <c r="E72" s="22">
        <f t="shared" si="27"/>
        <v>0</v>
      </c>
      <c r="F72" s="22">
        <f t="shared" si="27"/>
        <v>0</v>
      </c>
    </row>
    <row r="73" spans="1:22" ht="18.75" customHeight="1" thickBot="1" x14ac:dyDescent="0.25">
      <c r="A73" s="25" t="s">
        <v>134</v>
      </c>
      <c r="B73" s="26" t="s">
        <v>135</v>
      </c>
      <c r="C73" s="22"/>
      <c r="D73" s="22"/>
      <c r="E73" s="22">
        <f t="shared" si="27"/>
        <v>0</v>
      </c>
      <c r="F73" s="22">
        <f t="shared" si="27"/>
        <v>0</v>
      </c>
    </row>
    <row r="74" spans="1:22" ht="17.25" customHeight="1" thickTop="1" thickBot="1" x14ac:dyDescent="0.25">
      <c r="A74" s="64" t="s">
        <v>136</v>
      </c>
      <c r="B74" s="65"/>
      <c r="C74" s="49">
        <f>C75+C80+C82</f>
        <v>0</v>
      </c>
      <c r="D74" s="49">
        <f t="shared" ref="D74:E74" si="28">D75+D80+D82</f>
        <v>0</v>
      </c>
      <c r="E74" s="49">
        <f t="shared" si="28"/>
        <v>0</v>
      </c>
      <c r="F74" s="49">
        <f t="shared" ref="F74" si="29">F75+F80+F82</f>
        <v>0</v>
      </c>
    </row>
    <row r="75" spans="1:22" ht="15.75" customHeight="1" thickTop="1" x14ac:dyDescent="0.2">
      <c r="A75" s="50">
        <v>323</v>
      </c>
      <c r="B75" s="51" t="s">
        <v>137</v>
      </c>
      <c r="C75" s="52">
        <f>C76+C77+C79+C78</f>
        <v>0</v>
      </c>
      <c r="D75" s="52">
        <f>D76+D77+D79</f>
        <v>0</v>
      </c>
      <c r="E75" s="52">
        <f t="shared" ref="E75" si="30">E76+E77+E79+E78</f>
        <v>0</v>
      </c>
      <c r="F75" s="52">
        <f t="shared" ref="F75" si="31">F76+F77+F79+F78</f>
        <v>0</v>
      </c>
      <c r="S75" s="53">
        <f>C75</f>
        <v>0</v>
      </c>
      <c r="T75" s="53">
        <f>D75</f>
        <v>0</v>
      </c>
      <c r="U75" s="53">
        <f>E75</f>
        <v>0</v>
      </c>
      <c r="V75" t="s">
        <v>138</v>
      </c>
    </row>
    <row r="76" spans="1:22" ht="15.75" customHeight="1" x14ac:dyDescent="0.2">
      <c r="A76" s="25" t="s">
        <v>51</v>
      </c>
      <c r="B76" s="26" t="s">
        <v>52</v>
      </c>
      <c r="C76" s="22"/>
      <c r="D76" s="22"/>
      <c r="E76" s="22">
        <f t="shared" ref="E76:F83" si="32">C76+D76</f>
        <v>0</v>
      </c>
      <c r="F76" s="22">
        <f t="shared" si="32"/>
        <v>0</v>
      </c>
    </row>
    <row r="77" spans="1:22" ht="15.75" customHeight="1" x14ac:dyDescent="0.2">
      <c r="A77" s="25" t="s">
        <v>53</v>
      </c>
      <c r="B77" s="26" t="s">
        <v>54</v>
      </c>
      <c r="C77" s="22"/>
      <c r="D77" s="22"/>
      <c r="E77" s="22">
        <f t="shared" si="32"/>
        <v>0</v>
      </c>
      <c r="F77" s="22">
        <f t="shared" si="32"/>
        <v>0</v>
      </c>
    </row>
    <row r="78" spans="1:22" ht="15.75" customHeight="1" x14ac:dyDescent="0.2">
      <c r="A78" s="25" t="s">
        <v>59</v>
      </c>
      <c r="B78" s="26" t="s">
        <v>139</v>
      </c>
      <c r="C78" s="22"/>
      <c r="D78" s="24"/>
      <c r="E78" s="22">
        <f t="shared" si="32"/>
        <v>0</v>
      </c>
      <c r="F78" s="22">
        <f t="shared" si="32"/>
        <v>0</v>
      </c>
    </row>
    <row r="79" spans="1:22" ht="15.75" customHeight="1" x14ac:dyDescent="0.2">
      <c r="A79" s="25" t="s">
        <v>63</v>
      </c>
      <c r="B79" s="26" t="s">
        <v>64</v>
      </c>
      <c r="C79" s="22"/>
      <c r="D79" s="24"/>
      <c r="E79" s="22">
        <f t="shared" si="32"/>
        <v>0</v>
      </c>
      <c r="F79" s="22">
        <f t="shared" si="32"/>
        <v>0</v>
      </c>
    </row>
    <row r="80" spans="1:22" ht="15.75" customHeight="1" x14ac:dyDescent="0.2">
      <c r="A80" s="50" t="s">
        <v>105</v>
      </c>
      <c r="B80" s="51" t="s">
        <v>140</v>
      </c>
      <c r="C80" s="52">
        <f>C81</f>
        <v>0</v>
      </c>
      <c r="D80" s="52">
        <f>D81+D83</f>
        <v>0</v>
      </c>
      <c r="E80" s="52">
        <f>E81</f>
        <v>0</v>
      </c>
      <c r="F80" s="52">
        <f>F81</f>
        <v>0</v>
      </c>
      <c r="S80" s="18">
        <f>C80+C82</f>
        <v>0</v>
      </c>
      <c r="T80" s="18">
        <f>D80+D82</f>
        <v>0</v>
      </c>
      <c r="U80" s="18">
        <f>E80+E82</f>
        <v>0</v>
      </c>
      <c r="V80" t="s">
        <v>141</v>
      </c>
    </row>
    <row r="81" spans="1:22" ht="15.75" customHeight="1" x14ac:dyDescent="0.2">
      <c r="A81" s="25" t="s">
        <v>108</v>
      </c>
      <c r="B81" s="26" t="s">
        <v>109</v>
      </c>
      <c r="C81" s="22"/>
      <c r="D81" s="22"/>
      <c r="E81" s="22">
        <f t="shared" si="32"/>
        <v>0</v>
      </c>
      <c r="F81" s="22">
        <f t="shared" si="32"/>
        <v>0</v>
      </c>
    </row>
    <row r="82" spans="1:22" ht="15.75" customHeight="1" x14ac:dyDescent="0.2">
      <c r="A82" s="50" t="s">
        <v>118</v>
      </c>
      <c r="B82" s="51" t="s">
        <v>119</v>
      </c>
      <c r="C82" s="52">
        <f>C83</f>
        <v>0</v>
      </c>
      <c r="D82" s="52">
        <f>D83</f>
        <v>0</v>
      </c>
      <c r="E82" s="52">
        <f>E83</f>
        <v>0</v>
      </c>
      <c r="F82" s="52">
        <f>F83</f>
        <v>0</v>
      </c>
    </row>
    <row r="83" spans="1:22" ht="17.25" customHeight="1" thickBot="1" x14ac:dyDescent="0.25">
      <c r="A83" s="25" t="s">
        <v>120</v>
      </c>
      <c r="B83" s="26" t="s">
        <v>119</v>
      </c>
      <c r="C83" s="22"/>
      <c r="D83" s="22"/>
      <c r="E83" s="22">
        <f t="shared" si="32"/>
        <v>0</v>
      </c>
      <c r="F83" s="22">
        <f t="shared" si="32"/>
        <v>0</v>
      </c>
    </row>
    <row r="84" spans="1:22" ht="17.25" customHeight="1" thickTop="1" thickBot="1" x14ac:dyDescent="0.25">
      <c r="A84" s="64" t="s">
        <v>142</v>
      </c>
      <c r="B84" s="65"/>
      <c r="C84" s="49">
        <f>C85+C87</f>
        <v>0</v>
      </c>
      <c r="D84" s="49">
        <f t="shared" ref="D84:E84" si="33">D85+D87</f>
        <v>0</v>
      </c>
      <c r="E84" s="49">
        <f t="shared" si="33"/>
        <v>0</v>
      </c>
      <c r="F84" s="49">
        <f t="shared" ref="F84" si="34">F85+F87</f>
        <v>0</v>
      </c>
    </row>
    <row r="85" spans="1:22" ht="15.75" customHeight="1" thickTop="1" x14ac:dyDescent="0.2">
      <c r="A85" s="50" t="s">
        <v>49</v>
      </c>
      <c r="B85" s="51" t="s">
        <v>137</v>
      </c>
      <c r="C85" s="52">
        <f>C86</f>
        <v>0</v>
      </c>
      <c r="D85" s="52">
        <f>D86</f>
        <v>0</v>
      </c>
      <c r="E85" s="52">
        <f>E86</f>
        <v>0</v>
      </c>
      <c r="F85" s="52">
        <f>F86</f>
        <v>0</v>
      </c>
      <c r="S85" s="53">
        <f>C85</f>
        <v>0</v>
      </c>
      <c r="T85" s="53">
        <f>D85</f>
        <v>0</v>
      </c>
      <c r="U85" s="53">
        <f>E85</f>
        <v>0</v>
      </c>
      <c r="V85" t="s">
        <v>143</v>
      </c>
    </row>
    <row r="86" spans="1:22" ht="15.75" customHeight="1" x14ac:dyDescent="0.2">
      <c r="A86" s="25" t="s">
        <v>53</v>
      </c>
      <c r="B86" s="26" t="s">
        <v>54</v>
      </c>
      <c r="C86" s="22"/>
      <c r="D86" s="24"/>
      <c r="E86" s="22">
        <f>C86+D86</f>
        <v>0</v>
      </c>
      <c r="F86" s="22">
        <f>D86+E86</f>
        <v>0</v>
      </c>
    </row>
    <row r="87" spans="1:22" ht="15.75" customHeight="1" x14ac:dyDescent="0.2">
      <c r="A87" s="50" t="s">
        <v>118</v>
      </c>
      <c r="B87" s="51" t="s">
        <v>119</v>
      </c>
      <c r="C87" s="52">
        <f>C88</f>
        <v>0</v>
      </c>
      <c r="D87" s="52">
        <f>D88</f>
        <v>0</v>
      </c>
      <c r="E87" s="52">
        <f>E88</f>
        <v>0</v>
      </c>
      <c r="F87" s="52">
        <f>F88</f>
        <v>0</v>
      </c>
      <c r="S87" s="53">
        <f>C87</f>
        <v>0</v>
      </c>
      <c r="T87" s="53">
        <f>D87</f>
        <v>0</v>
      </c>
      <c r="U87" s="53">
        <f>E87</f>
        <v>0</v>
      </c>
      <c r="V87" t="s">
        <v>144</v>
      </c>
    </row>
    <row r="88" spans="1:22" ht="15.75" customHeight="1" thickBot="1" x14ac:dyDescent="0.25">
      <c r="A88" s="25" t="s">
        <v>120</v>
      </c>
      <c r="B88" s="26" t="s">
        <v>119</v>
      </c>
      <c r="C88" s="22"/>
      <c r="D88" s="24"/>
      <c r="E88" s="22">
        <f>C88+D88</f>
        <v>0</v>
      </c>
      <c r="F88" s="22">
        <f>D88+E88</f>
        <v>0</v>
      </c>
    </row>
    <row r="89" spans="1:22" ht="17.25" thickTop="1" thickBot="1" x14ac:dyDescent="0.3">
      <c r="A89" s="54"/>
      <c r="B89" s="55" t="s">
        <v>145</v>
      </c>
      <c r="C89" s="56">
        <f>SUM(C6+C13)</f>
        <v>554885</v>
      </c>
      <c r="D89" s="56">
        <f t="shared" ref="D89:E89" si="35">SUM(D6+D13)</f>
        <v>0</v>
      </c>
      <c r="E89" s="56">
        <f t="shared" si="35"/>
        <v>554885</v>
      </c>
      <c r="F89" s="56">
        <f t="shared" ref="F89" si="36">SUM(F6+F13)</f>
        <v>249932.88999999998</v>
      </c>
    </row>
    <row r="90" spans="1:22" ht="19.5" thickTop="1" thickBot="1" x14ac:dyDescent="0.3">
      <c r="A90" s="54"/>
      <c r="B90" s="57" t="s">
        <v>146</v>
      </c>
      <c r="C90" s="56">
        <f>SUM(C89+C62+C74+C84)</f>
        <v>555429</v>
      </c>
      <c r="D90" s="56">
        <f>SUM(D89+D62+D74+D84)</f>
        <v>0</v>
      </c>
      <c r="E90" s="56">
        <f>SUM(E89+E62+E74+E84)</f>
        <v>555429</v>
      </c>
      <c r="F90" s="56">
        <f>SUM(F89+F62+F74+F84)</f>
        <v>249963.69999999998</v>
      </c>
    </row>
    <row r="91" spans="1:22" ht="13.5" thickTop="1" x14ac:dyDescent="0.2">
      <c r="B91" s="58" t="s">
        <v>147</v>
      </c>
    </row>
  </sheetData>
  <mergeCells count="3">
    <mergeCell ref="A62:B62"/>
    <mergeCell ref="A74:B74"/>
    <mergeCell ref="A84:B84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BJELOVAR</vt:lpstr>
    </vt:vector>
  </TitlesOfParts>
  <Company>Ministarstvo Pravosuđa Republike Hrvatske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Udiljak</dc:creator>
  <cp:lastModifiedBy>Mira Čulo</cp:lastModifiedBy>
  <cp:lastPrinted>2023-07-10T10:21:10Z</cp:lastPrinted>
  <dcterms:created xsi:type="dcterms:W3CDTF">2023-07-03T12:15:20Z</dcterms:created>
  <dcterms:modified xsi:type="dcterms:W3CDTF">2023-07-10T11:40:15Z</dcterms:modified>
</cp:coreProperties>
</file>