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424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<sst xmlns="http://schemas.openxmlformats.org/spreadsheetml/2006/main" count="356" uniqueCount="248">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</sst>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fitToHeight="0" fitToWidth="1" horizontalDpi="600" verticalDpi="600" orientation="landscape" paperSize="9" scale="9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5</v>
      </c>
      <c r="F20" s="32">
        <f>+VALUE(A36)</f>
        <v>0.5</v>
      </c>
    </row>
    <row r="21" spans="1:6" ht="24.75" customHeight="1">
      <c r="A21" s="101">
        <f>_xlfn.IFERROR((COUNTIF(C18:C20,"Da")+(COUNTIF(C18:C20,"Djelomično")/2))/((COUNTIF(C18:C20,"Da")+COUNTIF(C18:C20,"Ne")+COUNTIF(C18:C20,"Djelomično"))),"Nije primjenjivo")</f>
        <v>1</v>
      </c>
      <c r="B21" s="102"/>
      <c r="C21" s="103"/>
      <c r="F21" s="32">
        <f>+VALUE(A51)</f>
        <v>0.8181818181818182</v>
      </c>
    </row>
    <row r="22" spans="1:6" ht="24.75" customHeight="1">
      <c r="A22" s="28" t="s">
        <v>147</v>
      </c>
      <c r="B22" s="105" t="s">
        <v>32</v>
      </c>
      <c r="C22" s="106"/>
      <c r="F22" s="32">
        <f>+VALUE(A57)</f>
        <v>0.75</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0.8571428571428571</v>
      </c>
    </row>
    <row r="28" spans="1:6" ht="30">
      <c r="A28" s="15" t="s">
        <v>42</v>
      </c>
      <c r="B28" s="10" t="s">
        <v>44</v>
      </c>
      <c r="C28" s="79" t="s">
        <v>5</v>
      </c>
      <c r="F28" s="32">
        <f>+VALUE(A106)</f>
        <v>0.5</v>
      </c>
    </row>
    <row r="29" spans="1:3" ht="45">
      <c r="A29" s="15" t="s">
        <v>43</v>
      </c>
      <c r="B29" s="10" t="s">
        <v>45</v>
      </c>
      <c r="C29" s="79" t="s">
        <v>5</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6</v>
      </c>
    </row>
    <row r="36" spans="1:3" ht="24.75" customHeight="1">
      <c r="A36" s="101">
        <f>_xlfn.IFERROR((COUNTIF(C34:C35,"Da")+(COUNTIF(C34:C35,"Djelomično")/2))/((COUNTIF(C34:C35,"Da")+COUNTIF(C34:C35,"Ne")+COUNTIF(C34:C35,"Djelomično"))),"Nije primjenjivo")</f>
        <v>0.5</v>
      </c>
      <c r="B36" s="102"/>
      <c r="C36" s="103"/>
    </row>
    <row r="37" spans="1:3" ht="15">
      <c r="A37" s="29" t="s">
        <v>54</v>
      </c>
      <c r="B37" s="107" t="s">
        <v>78</v>
      </c>
      <c r="C37" s="108"/>
    </row>
    <row r="38" spans="1:3" ht="15">
      <c r="A38" s="15" t="s">
        <v>63</v>
      </c>
      <c r="B38" s="10" t="s">
        <v>99</v>
      </c>
      <c r="C38" s="79" t="s">
        <v>18</v>
      </c>
    </row>
    <row r="39" spans="1:3" ht="30">
      <c r="A39" s="15" t="s">
        <v>64</v>
      </c>
      <c r="B39" s="10" t="s">
        <v>55</v>
      </c>
      <c r="C39" s="79" t="s">
        <v>6</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6</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0.8181818181818182</v>
      </c>
      <c r="B51" s="102"/>
      <c r="C51" s="103"/>
    </row>
    <row r="52" spans="1:3" ht="15">
      <c r="A52" s="29" t="s">
        <v>76</v>
      </c>
      <c r="B52" s="107" t="s">
        <v>77</v>
      </c>
      <c r="C52" s="108"/>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0.8571428571428571</v>
      </c>
      <c r="B103" s="102"/>
      <c r="C103" s="103"/>
    </row>
    <row r="104" spans="1:3" ht="24.75" customHeight="1">
      <c r="A104" s="14" t="s">
        <v>177</v>
      </c>
      <c r="B104" s="105" t="s">
        <v>244</v>
      </c>
      <c r="C104" s="106"/>
    </row>
    <row r="105" spans="1:3" ht="30">
      <c r="A105" s="15" t="s">
        <v>38</v>
      </c>
      <c r="B105" s="10" t="s">
        <v>158</v>
      </c>
      <c r="C105" s="79" t="s">
        <v>173</v>
      </c>
    </row>
    <row r="106" spans="1:3" ht="24.75" customHeight="1" thickBot="1">
      <c r="A106" s="109" t="str">
        <f>IF(C105="Više od 90%","100%",IF(C105="80% - 90%","75%",IF(C105="70% - 80%","50%",IF(C105="60% - 70%","25%",IF(C105="Manje od 60%","0%","Nije primjenjivo")))))</f>
        <v>50%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0.5</v>
      </c>
      <c r="D8" s="81"/>
    </row>
    <row r="9" spans="1:4" s="34" customFormat="1" ht="39.75" customHeight="1">
      <c r="A9" s="45" t="s">
        <v>54</v>
      </c>
      <c r="B9" s="38" t="s">
        <v>188</v>
      </c>
      <c r="C9" s="40">
        <f>+Upitnik!A51</f>
        <v>0.8181818181818182</v>
      </c>
      <c r="D9" s="81"/>
    </row>
    <row r="10" spans="1:4" s="34" customFormat="1" ht="39.75" customHeight="1">
      <c r="A10" s="45" t="s">
        <v>76</v>
      </c>
      <c r="B10" s="38" t="s">
        <v>189</v>
      </c>
      <c r="C10" s="40">
        <f>+Upitnik!A57</f>
        <v>0.75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0.8571428571428571</v>
      </c>
      <c r="D15" s="81"/>
    </row>
    <row r="16" spans="1:4" s="34" customFormat="1" ht="39.75" customHeight="1" thickBot="1">
      <c r="A16" s="46" t="s">
        <v>177</v>
      </c>
      <c r="B16" s="41" t="s">
        <v>178</v>
      </c>
      <c r="C16" s="42" t="str">
        <f>+Upitnik!A106</f>
        <v>50%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Milena Longo</cp:lastModifiedBy>
  <cp:lastPrinted>2023-08-29T11:36:43Z</cp:lastPrinted>
  <dcterms:created xsi:type="dcterms:W3CDTF">2012-05-21T15:07:27Z</dcterms:created>
  <dcterms:modified xsi:type="dcterms:W3CDTF">2023-08-29T12:03:46Z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