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usac\Desktop\"/>
    </mc:Choice>
  </mc:AlternateContent>
  <bookViews>
    <workbookView xWindow="-105" yWindow="-105" windowWidth="23250" windowHeight="12570" tabRatio="825" activeTab="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rashoda'!$A$1:$L$80</definedName>
    <definedName name="_xlnm.Print_Area" localSheetId="6">'Posebni dio'!$A$1:$F$98</definedName>
    <definedName name="_xlnm.Print_Area" localSheetId="3">'Rashodi prema funkcijskoj k '!$A$1:$H$8</definedName>
    <definedName name="_xlnm.Print_Area" localSheetId="2">'Rashodi prema izvorima finan'!$A$1:$H$19</definedName>
    <definedName name="_xlnm.Print_Area" localSheetId="0">SAŽETAK!$A$1:$L$35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K12" i="1" s="1"/>
  <c r="H12" i="1"/>
  <c r="I12" i="1"/>
  <c r="J12" i="1"/>
  <c r="L12" i="1"/>
  <c r="H15" i="1"/>
  <c r="I15" i="1"/>
  <c r="J15" i="1"/>
  <c r="J16" i="1" s="1"/>
  <c r="I16" i="1"/>
  <c r="H16" i="1" l="1"/>
  <c r="K16" i="1"/>
  <c r="L16" i="1"/>
  <c r="J27" i="1"/>
  <c r="L15" i="1"/>
  <c r="K15" i="1"/>
  <c r="H26" i="1"/>
  <c r="I26" i="1"/>
  <c r="I27" i="1" s="1"/>
  <c r="J26" i="1"/>
  <c r="L26" i="1" s="1"/>
  <c r="G26" i="1"/>
  <c r="K23" i="1"/>
  <c r="H23" i="1"/>
  <c r="I23" i="1"/>
  <c r="J23" i="1"/>
  <c r="L23" i="1" s="1"/>
  <c r="G23" i="1"/>
  <c r="L27" i="1" l="1"/>
  <c r="K26" i="1"/>
  <c r="H27" i="1"/>
  <c r="G27" i="1"/>
  <c r="K27" i="1" s="1"/>
  <c r="F97" i="15"/>
  <c r="E97" i="15"/>
  <c r="D97" i="15"/>
  <c r="C97" i="15"/>
  <c r="E96" i="15"/>
  <c r="F96" i="15" s="1"/>
  <c r="D96" i="15"/>
  <c r="C96" i="15"/>
  <c r="E95" i="15"/>
  <c r="F95" i="15" s="1"/>
  <c r="D95" i="15"/>
  <c r="C95" i="15"/>
  <c r="F92" i="15"/>
  <c r="E92" i="15"/>
  <c r="D92" i="15"/>
  <c r="C92" i="15"/>
  <c r="E91" i="15"/>
  <c r="F91" i="15" s="1"/>
  <c r="D91" i="15"/>
  <c r="C91" i="15"/>
  <c r="E90" i="15"/>
  <c r="E89" i="15" s="1"/>
  <c r="D90" i="15"/>
  <c r="D89" i="15" s="1"/>
  <c r="D9" i="15" s="1"/>
  <c r="C90" i="15"/>
  <c r="C89" i="15" s="1"/>
  <c r="C9" i="15" s="1"/>
  <c r="E87" i="15"/>
  <c r="F87" i="15" s="1"/>
  <c r="D87" i="15"/>
  <c r="E86" i="15"/>
  <c r="F86" i="15" s="1"/>
  <c r="D86" i="15"/>
  <c r="D85" i="15" s="1"/>
  <c r="C86" i="15"/>
  <c r="C85" i="15" s="1"/>
  <c r="E85" i="15"/>
  <c r="E81" i="15"/>
  <c r="F81" i="15" s="1"/>
  <c r="D81" i="15"/>
  <c r="C81" i="15"/>
  <c r="E80" i="15"/>
  <c r="F80" i="15" s="1"/>
  <c r="D80" i="15"/>
  <c r="D79" i="15" s="1"/>
  <c r="C80" i="15"/>
  <c r="C79" i="15" s="1"/>
  <c r="E79" i="15"/>
  <c r="F79" i="15" s="1"/>
  <c r="E76" i="15"/>
  <c r="F76" i="15" s="1"/>
  <c r="D76" i="15"/>
  <c r="C76" i="15"/>
  <c r="E74" i="15"/>
  <c r="F74" i="15" s="1"/>
  <c r="D74" i="15"/>
  <c r="D73" i="15" s="1"/>
  <c r="D72" i="15" s="1"/>
  <c r="C74" i="15"/>
  <c r="C73" i="15" s="1"/>
  <c r="C72" i="15" s="1"/>
  <c r="E73" i="15"/>
  <c r="F73" i="15" s="1"/>
  <c r="E68" i="15"/>
  <c r="F68" i="15" s="1"/>
  <c r="D68" i="15"/>
  <c r="C68" i="15"/>
  <c r="D67" i="15"/>
  <c r="C67" i="15"/>
  <c r="D66" i="15"/>
  <c r="C66" i="15"/>
  <c r="E64" i="15"/>
  <c r="E59" i="15" s="1"/>
  <c r="D64" i="15"/>
  <c r="C64" i="15"/>
  <c r="E60" i="15"/>
  <c r="F60" i="15" s="1"/>
  <c r="D60" i="15"/>
  <c r="C60" i="15"/>
  <c r="D59" i="15"/>
  <c r="D58" i="15" s="1"/>
  <c r="C59" i="15"/>
  <c r="C58" i="15" s="1"/>
  <c r="E56" i="15"/>
  <c r="F56" i="15" s="1"/>
  <c r="D56" i="15"/>
  <c r="C56" i="15"/>
  <c r="E54" i="15"/>
  <c r="F54" i="15" s="1"/>
  <c r="D54" i="15"/>
  <c r="D53" i="15" s="1"/>
  <c r="C54" i="15"/>
  <c r="C53" i="15" s="1"/>
  <c r="E53" i="15"/>
  <c r="E47" i="15"/>
  <c r="F47" i="15" s="1"/>
  <c r="D47" i="15"/>
  <c r="C47" i="15"/>
  <c r="E45" i="15"/>
  <c r="F45" i="15" s="1"/>
  <c r="D45" i="15"/>
  <c r="C45" i="15"/>
  <c r="E35" i="15"/>
  <c r="E23" i="15" s="1"/>
  <c r="F23" i="15" s="1"/>
  <c r="D35" i="15"/>
  <c r="C35" i="15"/>
  <c r="E29" i="15"/>
  <c r="F29" i="15" s="1"/>
  <c r="D29" i="15"/>
  <c r="C29" i="15"/>
  <c r="E24" i="15"/>
  <c r="F24" i="15" s="1"/>
  <c r="D24" i="15"/>
  <c r="D23" i="15" s="1"/>
  <c r="C24" i="15"/>
  <c r="C23" i="15" s="1"/>
  <c r="E20" i="15"/>
  <c r="F20" i="15" s="1"/>
  <c r="D20" i="15"/>
  <c r="C20" i="15"/>
  <c r="C14" i="15" s="1"/>
  <c r="E18" i="15"/>
  <c r="F18" i="15" s="1"/>
  <c r="D18" i="15"/>
  <c r="E15" i="15"/>
  <c r="F15" i="15" s="1"/>
  <c r="D15" i="15"/>
  <c r="D14" i="15" s="1"/>
  <c r="D13" i="15" s="1"/>
  <c r="D12" i="15" s="1"/>
  <c r="D7" i="15" s="1"/>
  <c r="C15" i="15"/>
  <c r="H8" i="8"/>
  <c r="G8" i="8"/>
  <c r="F7" i="8"/>
  <c r="H7" i="8" s="1"/>
  <c r="E7" i="8"/>
  <c r="D7" i="8"/>
  <c r="D6" i="8" s="1"/>
  <c r="C7" i="8"/>
  <c r="E6" i="8"/>
  <c r="C6" i="8"/>
  <c r="H19" i="5"/>
  <c r="G19" i="5"/>
  <c r="F18" i="5"/>
  <c r="F13" i="5" s="1"/>
  <c r="E18" i="5"/>
  <c r="E13" i="5" s="1"/>
  <c r="D18" i="5"/>
  <c r="C18" i="5"/>
  <c r="H17" i="5"/>
  <c r="G17" i="5"/>
  <c r="F16" i="5"/>
  <c r="H16" i="5" s="1"/>
  <c r="E16" i="5"/>
  <c r="D16" i="5"/>
  <c r="C16" i="5"/>
  <c r="G16" i="5" s="1"/>
  <c r="H15" i="5"/>
  <c r="G15" i="5"/>
  <c r="H14" i="5"/>
  <c r="F14" i="5"/>
  <c r="E14" i="5"/>
  <c r="D14" i="5"/>
  <c r="C14" i="5"/>
  <c r="H12" i="5"/>
  <c r="G12" i="5"/>
  <c r="F11" i="5"/>
  <c r="F6" i="5" s="1"/>
  <c r="H6" i="5" s="1"/>
  <c r="E11" i="5"/>
  <c r="D11" i="5"/>
  <c r="C11" i="5"/>
  <c r="H10" i="5"/>
  <c r="G10" i="5"/>
  <c r="F9" i="5"/>
  <c r="H9" i="5" s="1"/>
  <c r="E9" i="5"/>
  <c r="E6" i="5" s="1"/>
  <c r="D9" i="5"/>
  <c r="D6" i="5" s="1"/>
  <c r="C9" i="5"/>
  <c r="H8" i="5"/>
  <c r="G8" i="5"/>
  <c r="H7" i="5"/>
  <c r="F7" i="5"/>
  <c r="E7" i="5"/>
  <c r="D7" i="5"/>
  <c r="C7" i="5"/>
  <c r="G7" i="5" s="1"/>
  <c r="L79" i="3"/>
  <c r="K79" i="3"/>
  <c r="J78" i="3"/>
  <c r="L78" i="3" s="1"/>
  <c r="I78" i="3"/>
  <c r="H78" i="3"/>
  <c r="G78" i="3"/>
  <c r="L77" i="3"/>
  <c r="K77" i="3"/>
  <c r="L76" i="3"/>
  <c r="K76" i="3"/>
  <c r="L75" i="3"/>
  <c r="K75" i="3"/>
  <c r="J74" i="3"/>
  <c r="J73" i="3" s="1"/>
  <c r="I74" i="3"/>
  <c r="I73" i="3" s="1"/>
  <c r="I72" i="3" s="1"/>
  <c r="H74" i="3"/>
  <c r="G74" i="3"/>
  <c r="L71" i="3"/>
  <c r="K71" i="3"/>
  <c r="J70" i="3"/>
  <c r="J67" i="3" s="1"/>
  <c r="L67" i="3" s="1"/>
  <c r="I70" i="3"/>
  <c r="H70" i="3"/>
  <c r="G70" i="3"/>
  <c r="L69" i="3"/>
  <c r="K69" i="3"/>
  <c r="J68" i="3"/>
  <c r="L68" i="3" s="1"/>
  <c r="I68" i="3"/>
  <c r="H68" i="3"/>
  <c r="G68" i="3"/>
  <c r="K68" i="3" s="1"/>
  <c r="I67" i="3"/>
  <c r="L66" i="3"/>
  <c r="K66" i="3"/>
  <c r="L65" i="3"/>
  <c r="K65" i="3"/>
  <c r="L64" i="3"/>
  <c r="K64" i="3"/>
  <c r="L63" i="3"/>
  <c r="K63" i="3"/>
  <c r="L62" i="3"/>
  <c r="K62" i="3"/>
  <c r="L61" i="3"/>
  <c r="J61" i="3"/>
  <c r="I61" i="3"/>
  <c r="H61" i="3"/>
  <c r="G61" i="3"/>
  <c r="K61" i="3" s="1"/>
  <c r="L60" i="3"/>
  <c r="K60" i="3"/>
  <c r="J59" i="3"/>
  <c r="L59" i="3" s="1"/>
  <c r="I59" i="3"/>
  <c r="H59" i="3"/>
  <c r="G59" i="3"/>
  <c r="K59" i="3" s="1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J49" i="3"/>
  <c r="L49" i="3" s="1"/>
  <c r="I49" i="3"/>
  <c r="H49" i="3"/>
  <c r="G49" i="3"/>
  <c r="K49" i="3" s="1"/>
  <c r="L48" i="3"/>
  <c r="K48" i="3"/>
  <c r="L47" i="3"/>
  <c r="K47" i="3"/>
  <c r="L46" i="3"/>
  <c r="K46" i="3"/>
  <c r="L45" i="3"/>
  <c r="K45" i="3"/>
  <c r="L44" i="3"/>
  <c r="K44" i="3"/>
  <c r="J43" i="3"/>
  <c r="L43" i="3" s="1"/>
  <c r="I43" i="3"/>
  <c r="H43" i="3"/>
  <c r="G43" i="3"/>
  <c r="L42" i="3"/>
  <c r="K42" i="3"/>
  <c r="L41" i="3"/>
  <c r="K41" i="3"/>
  <c r="L40" i="3"/>
  <c r="K40" i="3"/>
  <c r="L39" i="3"/>
  <c r="K39" i="3"/>
  <c r="J38" i="3"/>
  <c r="J37" i="3" s="1"/>
  <c r="I38" i="3"/>
  <c r="I37" i="3" s="1"/>
  <c r="H38" i="3"/>
  <c r="G38" i="3"/>
  <c r="L36" i="3"/>
  <c r="K36" i="3"/>
  <c r="L35" i="3"/>
  <c r="K35" i="3"/>
  <c r="J34" i="3"/>
  <c r="L34" i="3" s="1"/>
  <c r="I34" i="3"/>
  <c r="I28" i="3" s="1"/>
  <c r="I27" i="3" s="1"/>
  <c r="H34" i="3"/>
  <c r="G34" i="3"/>
  <c r="L33" i="3"/>
  <c r="K33" i="3"/>
  <c r="J32" i="3"/>
  <c r="K32" i="3" s="1"/>
  <c r="I32" i="3"/>
  <c r="H32" i="3"/>
  <c r="L31" i="3"/>
  <c r="K31" i="3"/>
  <c r="L30" i="3"/>
  <c r="K30" i="3"/>
  <c r="L29" i="3"/>
  <c r="J29" i="3"/>
  <c r="I29" i="3"/>
  <c r="H29" i="3"/>
  <c r="G29" i="3"/>
  <c r="K29" i="3" s="1"/>
  <c r="L21" i="3"/>
  <c r="K21" i="3"/>
  <c r="L20" i="3"/>
  <c r="K20" i="3"/>
  <c r="J19" i="3"/>
  <c r="J18" i="3" s="1"/>
  <c r="L18" i="3" s="1"/>
  <c r="I19" i="3"/>
  <c r="I18" i="3" s="1"/>
  <c r="H19" i="3"/>
  <c r="H18" i="3" s="1"/>
  <c r="G19" i="3"/>
  <c r="K19" i="3" s="1"/>
  <c r="L17" i="3"/>
  <c r="K17" i="3"/>
  <c r="J16" i="3"/>
  <c r="J15" i="3" s="1"/>
  <c r="I16" i="3"/>
  <c r="I15" i="3" s="1"/>
  <c r="H16" i="3"/>
  <c r="H15" i="3" s="1"/>
  <c r="G16" i="3"/>
  <c r="K16" i="3" s="1"/>
  <c r="L14" i="3"/>
  <c r="K14" i="3"/>
  <c r="J13" i="3"/>
  <c r="K13" i="3" s="1"/>
  <c r="I13" i="3"/>
  <c r="I12" i="3" s="1"/>
  <c r="I11" i="3" s="1"/>
  <c r="I10" i="3" s="1"/>
  <c r="H13" i="3"/>
  <c r="H12" i="3" s="1"/>
  <c r="G13" i="3"/>
  <c r="G12" i="3" s="1"/>
  <c r="F89" i="15" l="1"/>
  <c r="E9" i="15"/>
  <c r="F9" i="15" s="1"/>
  <c r="I26" i="3"/>
  <c r="C13" i="15"/>
  <c r="C12" i="15" s="1"/>
  <c r="C7" i="15" s="1"/>
  <c r="C71" i="15"/>
  <c r="C8" i="15" s="1"/>
  <c r="F53" i="15"/>
  <c r="D71" i="15"/>
  <c r="D8" i="15" s="1"/>
  <c r="F85" i="15"/>
  <c r="L73" i="3"/>
  <c r="J72" i="3"/>
  <c r="L72" i="3" s="1"/>
  <c r="H13" i="5"/>
  <c r="E58" i="15"/>
  <c r="F58" i="15" s="1"/>
  <c r="F59" i="15"/>
  <c r="L15" i="3"/>
  <c r="L37" i="3"/>
  <c r="F35" i="15"/>
  <c r="L38" i="3"/>
  <c r="L16" i="3"/>
  <c r="L32" i="3"/>
  <c r="F6" i="8"/>
  <c r="H6" i="8" s="1"/>
  <c r="L70" i="3"/>
  <c r="H11" i="5"/>
  <c r="L74" i="3"/>
  <c r="J28" i="3"/>
  <c r="L13" i="3"/>
  <c r="G15" i="3"/>
  <c r="K15" i="3" s="1"/>
  <c r="E67" i="15"/>
  <c r="E72" i="15"/>
  <c r="F64" i="15"/>
  <c r="J12" i="3"/>
  <c r="G7" i="8"/>
  <c r="E14" i="15"/>
  <c r="L19" i="3"/>
  <c r="F90" i="15"/>
  <c r="K34" i="3"/>
  <c r="K38" i="3"/>
  <c r="K70" i="3"/>
  <c r="K78" i="3"/>
  <c r="G11" i="5"/>
  <c r="G18" i="5"/>
  <c r="H18" i="5"/>
  <c r="K43" i="3"/>
  <c r="G67" i="3"/>
  <c r="K67" i="3" s="1"/>
  <c r="H67" i="3"/>
  <c r="D13" i="5"/>
  <c r="H73" i="3"/>
  <c r="H72" i="3" s="1"/>
  <c r="H37" i="3"/>
  <c r="H28" i="3"/>
  <c r="H11" i="3"/>
  <c r="H10" i="3" s="1"/>
  <c r="C13" i="5"/>
  <c r="G13" i="5" s="1"/>
  <c r="G14" i="5"/>
  <c r="C6" i="5"/>
  <c r="G6" i="5" s="1"/>
  <c r="G9" i="5"/>
  <c r="G73" i="3"/>
  <c r="K73" i="3"/>
  <c r="G72" i="3"/>
  <c r="K74" i="3"/>
  <c r="G37" i="3"/>
  <c r="K37" i="3" s="1"/>
  <c r="G28" i="3"/>
  <c r="G27" i="3" s="1"/>
  <c r="K28" i="3"/>
  <c r="G18" i="3"/>
  <c r="K18" i="3"/>
  <c r="K27" i="3" l="1"/>
  <c r="J27" i="3"/>
  <c r="L28" i="3"/>
  <c r="F14" i="15"/>
  <c r="E13" i="15"/>
  <c r="L12" i="3"/>
  <c r="K12" i="3"/>
  <c r="J11" i="3"/>
  <c r="K72" i="3"/>
  <c r="F72" i="15"/>
  <c r="E71" i="15"/>
  <c r="F67" i="15"/>
  <c r="E66" i="15"/>
  <c r="F66" i="15" s="1"/>
  <c r="G11" i="3"/>
  <c r="G6" i="8"/>
  <c r="H27" i="3"/>
  <c r="H26" i="3" s="1"/>
  <c r="G26" i="3"/>
  <c r="F71" i="15" l="1"/>
  <c r="E8" i="15"/>
  <c r="F8" i="15" s="1"/>
  <c r="L11" i="3"/>
  <c r="J10" i="3"/>
  <c r="L10" i="3" s="1"/>
  <c r="F13" i="15"/>
  <c r="E12" i="15"/>
  <c r="K11" i="3"/>
  <c r="G10" i="3"/>
  <c r="K10" i="3" s="1"/>
  <c r="L27" i="3"/>
  <c r="J26" i="3"/>
  <c r="L26" i="3" s="1"/>
  <c r="E7" i="15" l="1"/>
  <c r="F7" i="15" s="1"/>
  <c r="F12" i="15"/>
  <c r="K26" i="3"/>
</calcChain>
</file>

<file path=xl/sharedStrings.xml><?xml version="1.0" encoding="utf-8"?>
<sst xmlns="http://schemas.openxmlformats.org/spreadsheetml/2006/main" count="444" uniqueCount="202">
  <si>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</si>
  <si>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</si>
  <si>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</si>
  <si>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</si>
  <si>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</si>
  <si>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</si>
  <si>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</si>
  <si>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</si>
  <si>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</si>
  <si>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</si>
  <si>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</si>
  <si>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</si>
  <si>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</si>
  <si>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</si>
  <si>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</si>
  <si>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</si>
  <si>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</si>
  <si>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</si>
  <si>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</si>
  <si>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</si>
  <si>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</si>
  <si>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</si>
  <si>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</si>
  <si>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</si>
  <si>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</si>
  <si>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</si>
  <si>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</si>
  <si>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</si>
  <si>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</si>
  <si>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</si>
  <si>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</si>
  <si>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</si>
  <si>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</si>
  <si>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</si>
  <si>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</si>
  <si>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</si>
  <si>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</si>
  <si>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</si>
  <si>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</si>
  <si>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</si>
  <si>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</si>
  <si>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</si>
  <si>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</si>
  <si>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</si>
  <si>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</si>
  <si>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</si>
  <si>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</si>
  <si>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</si>
  <si>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</si>
  <si>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</si>
  <si>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</si>
  <si>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</si>
  <si>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</si>
  <si>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</si>
  <si>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</si>
  <si>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</si>
  <si>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</si>
  <si>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</si>
  <si>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</si>
  <si>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</si>
  <si>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</si>
  <si>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</si>
  <si>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</si>
  <si>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</si>
  <si>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</si>
  <si>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</si>
  <si>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</si>
  <si>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</si>
  <si>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</si>
  <si>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</si>
  <si>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</si>
  <si>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</si>
  <si>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</si>
  <si>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</si>
  <si>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</si>
  <si>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</si>
  <si>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</si>
  <si>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</si>
  <si>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</si>
  <si>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</si>
  <si>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</si>
  <si>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</si>
  <si>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</si>
  <si>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</si>
  <si>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</si>
  <si>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</si>
  <si>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</si>
  <si>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</si>
  <si>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</si>
  <si>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</si>
  <si>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</si>
  <si>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</si>
  <si>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</si>
  <si>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</si>
  <si>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</si>
  <si>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</si>
  <si>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</si>
  <si>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</si>
  <si>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</si>
  <si>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</si>
  <si>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</si>
  <si>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</si>
  <si>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</si>
  <si>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</si>
  <si>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</si>
  <si>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</si>
  <si>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</si>
  <si>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</si>
  <si>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</si>
  <si>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</si>
  <si>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</si>
  <si>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</si>
  <si>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</si>
  <si>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</si>
  <si>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</si>
  <si>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</si>
  <si>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</si>
  <si>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</si>
  <si>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</si>
  <si>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</si>
  <si>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</si>
  <si>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</si>
  <si>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</si>
  <si>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</si>
  <si>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</si>
  <si>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</si>
  <si>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</si>
  <si>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</si>
  <si>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</si>
  <si>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</si>
  <si>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</si>
  <si>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</si>
  <si>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</si>
  <si>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</si>
  <si>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</si>
  <si>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</si>
  <si>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</si>
  <si>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</si>
  <si>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</si>
  <si>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</si>
  <si>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</si>
  <si>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</si>
  <si>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</si>
  <si>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</si>
  <si>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</si>
  <si>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</si>
  <si>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</si>
  <si>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</si>
  <si>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</si>
  <si>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</si>
  <si>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</si>
  <si>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</si>
  <si>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</si>
  <si>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SUD.POSTUPAKA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</si>
  <si>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</si>
  <si>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</si>
  <si>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</si>
  <si>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</si>
  <si>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</si>
  <si>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</si>
  <si>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</si>
  <si>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</si>
  <si>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</si>
  <si>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</si>
  <si>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</si>
  <si>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</si>
  <si>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</si>
  <si>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</si>
  <si>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</si>
  <si>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</si>
  <si>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</si>
  <si>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</si>
  <si>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</si>
  <si>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</si>
  <si>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</si>
  <si>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</si>
  <si>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</si>
  <si>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</si>
  <si>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</si>
  <si>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</si>
  <si>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</si>
  <si>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</si>
  <si>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</si>
  <si>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</si>
  <si>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</si>
  <si>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</si>
  <si>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</si>
  <si>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3 Javni red i sigurnost</t>
  </si>
  <si>
    <t>0330 Sudovi</t>
  </si>
  <si>
    <t>65</t>
  </si>
  <si>
    <t>11</t>
  </si>
  <si>
    <t>43</t>
  </si>
  <si>
    <t>A638000</t>
  </si>
  <si>
    <t>Vođenje sudskih postupaka iz nadležnosti županijskih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</si>
  <si>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</si>
  <si>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</si>
  <si>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</si>
  <si>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</si>
  <si>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</si>
  <si>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</si>
  <si>
    <t>3470 - SPLIT ŽUPANIJSKI SUD</t>
  </si>
  <si>
    <t>0330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</si>
</sst>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;[Red]0"/>
    <numFmt numFmtId="165" formatCode="#,##0_ ;\-#,##0\ 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26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18" fillId="0" borderId="0" xfId="3" applyNumberFormat="1" applyFont="1"/>
    <xf numFmtId="165" fontId="17" fillId="0" borderId="3" xfId="0" applyNumberFormat="1" applyFont="1" applyBorder="1" applyAlignment="1" applyProtection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workbookViewId="0">
      <selection activeCell="J4" sqref="J4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8" t="s">
        <v>45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8" t="s">
        <v>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8" t="s">
        <v>24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98" t="s">
        <v>32</v>
      </c>
      <c r="C7" s="98"/>
      <c r="D7" s="98"/>
      <c r="E7" s="98"/>
      <c r="F7" s="98"/>
      <c r="G7" s="5"/>
      <c r="H7" s="6"/>
      <c r="I7" s="6"/>
      <c r="J7" s="6"/>
      <c r="K7" s="22"/>
      <c r="L7" s="22"/>
    </row>
    <row r="8" spans="2:13" ht="25.5" x14ac:dyDescent="0.25">
      <c r="B8" s="101" t="s">
        <v>3</v>
      </c>
      <c r="C8" s="101"/>
      <c r="D8" s="101"/>
      <c r="E8" s="101"/>
      <c r="F8" s="101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15">
        <v>1</v>
      </c>
      <c r="C9" s="115"/>
      <c r="D9" s="115"/>
      <c r="E9" s="115"/>
      <c r="F9" s="116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99" t="s">
        <v>8</v>
      </c>
      <c r="C10" s="100"/>
      <c r="D10" s="100"/>
      <c r="E10" s="100"/>
      <c r="F10" s="113"/>
      <c r="G10" s="85">
        <v>3879479.59</v>
      </c>
      <c r="H10" s="86">
        <v>4522361.24</v>
      </c>
      <c r="I10" s="86">
        <v>4646513.9800000004</v>
      </c>
      <c r="J10" s="86">
        <v>4643569.51</v>
      </c>
      <c r="K10" s="86"/>
      <c r="L10" s="86"/>
    </row>
    <row r="11" spans="2:13" x14ac:dyDescent="0.25">
      <c r="B11" s="114" t="s">
        <v>7</v>
      </c>
      <c r="C11" s="113"/>
      <c r="D11" s="113"/>
      <c r="E11" s="113"/>
      <c r="F11" s="113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110" t="s">
        <v>0</v>
      </c>
      <c r="C12" s="111"/>
      <c r="D12" s="111"/>
      <c r="E12" s="111"/>
      <c r="F12" s="112"/>
      <c r="G12" s="87">
        <f>G10+G11</f>
        <v>3879479.59</v>
      </c>
      <c r="H12" s="87">
        <f t="shared" ref="H12:J12" si="0">H10+H11</f>
        <v>4522361.24</v>
      </c>
      <c r="I12" s="87">
        <f t="shared" si="0"/>
        <v>4646513.9800000004</v>
      </c>
      <c r="J12" s="87">
        <f t="shared" si="0"/>
        <v>4643569.51</v>
      </c>
      <c r="K12" s="88">
        <f>J12/G12*100</f>
        <v>119.69568088383731</v>
      </c>
      <c r="L12" s="88">
        <f>J12/I12*100</f>
        <v>99.936630557603507</v>
      </c>
    </row>
    <row r="13" spans="2:13" x14ac:dyDescent="0.25">
      <c r="B13" s="119" t="s">
        <v>9</v>
      </c>
      <c r="C13" s="100"/>
      <c r="D13" s="100"/>
      <c r="E13" s="100"/>
      <c r="F13" s="100"/>
      <c r="G13" s="89">
        <v>3871900.96</v>
      </c>
      <c r="H13" s="86">
        <v>4507905.24</v>
      </c>
      <c r="I13" s="86">
        <v>4634554.9800000004</v>
      </c>
      <c r="J13" s="86">
        <v>4632275.33</v>
      </c>
      <c r="K13" s="86"/>
      <c r="L13" s="86"/>
    </row>
    <row r="14" spans="2:13" x14ac:dyDescent="0.25">
      <c r="B14" s="114" t="s">
        <v>10</v>
      </c>
      <c r="C14" s="113"/>
      <c r="D14" s="113"/>
      <c r="E14" s="113"/>
      <c r="F14" s="113"/>
      <c r="G14" s="85">
        <v>3809.64</v>
      </c>
      <c r="H14" s="86">
        <v>14456</v>
      </c>
      <c r="I14" s="86">
        <v>11959</v>
      </c>
      <c r="J14" s="86">
        <v>11294.18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v>3879479.59</v>
      </c>
      <c r="H15" s="87">
        <f t="shared" ref="H15:J15" si="1">H13+H14</f>
        <v>4522361.24</v>
      </c>
      <c r="I15" s="87">
        <f t="shared" si="1"/>
        <v>4646513.9800000004</v>
      </c>
      <c r="J15" s="87">
        <f t="shared" si="1"/>
        <v>4643569.51</v>
      </c>
      <c r="K15" s="88">
        <f>J15/G15*100</f>
        <v>119.69568088383731</v>
      </c>
      <c r="L15" s="88">
        <f>J15/I15*100</f>
        <v>99.936630557603507</v>
      </c>
    </row>
    <row r="16" spans="2:13" x14ac:dyDescent="0.25">
      <c r="B16" s="118" t="s">
        <v>2</v>
      </c>
      <c r="C16" s="111"/>
      <c r="D16" s="111"/>
      <c r="E16" s="111"/>
      <c r="F16" s="111"/>
      <c r="G16" s="90"/>
      <c r="H16" s="90">
        <f t="shared" ref="H16:J16" si="2">H12-H15</f>
        <v>0</v>
      </c>
      <c r="I16" s="90">
        <f t="shared" si="2"/>
        <v>0</v>
      </c>
      <c r="J16" s="90">
        <f t="shared" si="2"/>
        <v>0</v>
      </c>
      <c r="K16" s="88" t="e">
        <f>J16/G16*100</f>
        <v>#DIV/0!</v>
      </c>
      <c r="L16" s="88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98" t="s">
        <v>29</v>
      </c>
      <c r="C18" s="98"/>
      <c r="D18" s="98"/>
      <c r="E18" s="98"/>
      <c r="F18" s="98"/>
      <c r="G18" s="7"/>
      <c r="H18" s="7"/>
      <c r="I18" s="7"/>
      <c r="J18" s="7"/>
      <c r="K18" s="1"/>
      <c r="L18" s="1"/>
      <c r="M18" s="1"/>
    </row>
    <row r="19" spans="1:49" ht="25.5" x14ac:dyDescent="0.25">
      <c r="B19" s="101" t="s">
        <v>3</v>
      </c>
      <c r="C19" s="101"/>
      <c r="D19" s="101"/>
      <c r="E19" s="101"/>
      <c r="F19" s="101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02">
        <v>1</v>
      </c>
      <c r="C20" s="103"/>
      <c r="D20" s="103"/>
      <c r="E20" s="103"/>
      <c r="F20" s="103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99" t="s">
        <v>11</v>
      </c>
      <c r="C21" s="104"/>
      <c r="D21" s="104"/>
      <c r="E21" s="104"/>
      <c r="F21" s="104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99" t="s">
        <v>12</v>
      </c>
      <c r="C22" s="100"/>
      <c r="D22" s="100"/>
      <c r="E22" s="100"/>
      <c r="F22" s="100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05" t="s">
        <v>23</v>
      </c>
      <c r="C23" s="106"/>
      <c r="D23" s="106"/>
      <c r="E23" s="106"/>
      <c r="F23" s="107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99" t="s">
        <v>5</v>
      </c>
      <c r="C24" s="100"/>
      <c r="D24" s="100"/>
      <c r="E24" s="100"/>
      <c r="F24" s="100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99" t="s">
        <v>28</v>
      </c>
      <c r="C25" s="100"/>
      <c r="D25" s="100"/>
      <c r="E25" s="100"/>
      <c r="F25" s="100"/>
      <c r="G25" s="89">
        <v>0</v>
      </c>
      <c r="H25" s="86">
        <v>0</v>
      </c>
      <c r="I25" s="86">
        <v>0</v>
      </c>
      <c r="J25" s="86">
        <v>0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05" t="s">
        <v>30</v>
      </c>
      <c r="C26" s="106"/>
      <c r="D26" s="106"/>
      <c r="E26" s="106"/>
      <c r="F26" s="107"/>
      <c r="G26" s="94">
        <f>G24+G25</f>
        <v>0</v>
      </c>
      <c r="H26" s="94">
        <f t="shared" ref="H26:J26" si="4">H24+H25</f>
        <v>0</v>
      </c>
      <c r="I26" s="94">
        <f t="shared" si="4"/>
        <v>0</v>
      </c>
      <c r="J26" s="94">
        <f t="shared" si="4"/>
        <v>0</v>
      </c>
      <c r="K26" s="93" t="e">
        <f>J26/G26*100</f>
        <v>#DIV/0!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7" t="s">
        <v>31</v>
      </c>
      <c r="C27" s="117"/>
      <c r="D27" s="117"/>
      <c r="E27" s="117"/>
      <c r="F27" s="117"/>
      <c r="G27" s="94">
        <f>G16+G26</f>
        <v>0</v>
      </c>
      <c r="H27" s="94">
        <f t="shared" ref="H27:J27" si="5">H16+H26</f>
        <v>0</v>
      </c>
      <c r="I27" s="94">
        <f t="shared" si="5"/>
        <v>0</v>
      </c>
      <c r="J27" s="94">
        <f t="shared" si="5"/>
        <v>0</v>
      </c>
      <c r="K27" s="93" t="e">
        <f>J27/G27*100</f>
        <v>#DIV/0!</v>
      </c>
      <c r="L27" s="93" t="e">
        <f>J27/I27*100</f>
        <v>#DIV/0!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7" t="s">
        <v>39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49" ht="15" customHeight="1" x14ac:dyDescent="0.25">
      <c r="B31" s="97" t="s">
        <v>40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49" ht="15" customHeight="1" x14ac:dyDescent="0.25">
      <c r="B32" s="97" t="s">
        <v>27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2:12" ht="36.75" customHeight="1" x14ac:dyDescent="0.25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2:12" ht="15" customHeight="1" x14ac:dyDescent="0.25">
      <c r="B34" s="109" t="s">
        <v>41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2:12" x14ac:dyDescent="0.25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80"/>
  <sheetViews>
    <sheetView zoomScale="90" zoomScaleNormal="90" workbookViewId="0">
      <selection activeCell="J5" sqref="J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8" t="s">
        <v>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8" t="s">
        <v>26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8" t="s">
        <v>15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20" t="s">
        <v>3</v>
      </c>
      <c r="C8" s="121"/>
      <c r="D8" s="121"/>
      <c r="E8" s="121"/>
      <c r="F8" s="122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3">
        <v>1</v>
      </c>
      <c r="C9" s="124"/>
      <c r="D9" s="124"/>
      <c r="E9" s="124"/>
      <c r="F9" s="125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3879479.5900000003</v>
      </c>
      <c r="H10" s="65">
        <f>H11</f>
        <v>4522361.24</v>
      </c>
      <c r="I10" s="65">
        <f>I11</f>
        <v>4646513.9800000004</v>
      </c>
      <c r="J10" s="65">
        <f>J11</f>
        <v>4643569.5100000007</v>
      </c>
      <c r="K10" s="69">
        <f t="shared" ref="K10:K21" si="0">(J10*100)/G10</f>
        <v>119.69568088383731</v>
      </c>
      <c r="L10" s="69">
        <f t="shared" ref="L10:L21" si="1">(J10*100)/I10</f>
        <v>99.936630557603536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G12+G15+G18</f>
        <v>3879479.5900000003</v>
      </c>
      <c r="H11" s="65">
        <f>H12+H15+H18</f>
        <v>4522361.24</v>
      </c>
      <c r="I11" s="65">
        <f>I12+I15+I18</f>
        <v>4646513.9800000004</v>
      </c>
      <c r="J11" s="65">
        <f>J12+J15+J18</f>
        <v>4643569.5100000007</v>
      </c>
      <c r="K11" s="65">
        <f t="shared" si="0"/>
        <v>119.69568088383731</v>
      </c>
      <c r="L11" s="65">
        <f t="shared" si="1"/>
        <v>99.936630557603536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0</v>
      </c>
      <c r="H12" s="65">
        <f t="shared" si="2"/>
        <v>1373.24</v>
      </c>
      <c r="I12" s="65">
        <f t="shared" si="2"/>
        <v>1387.98</v>
      </c>
      <c r="J12" s="65">
        <f t="shared" si="2"/>
        <v>0</v>
      </c>
      <c r="K12" s="65" t="e">
        <f t="shared" si="0"/>
        <v>#DIV/0!</v>
      </c>
      <c r="L12" s="65">
        <f t="shared" si="1"/>
        <v>0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0</v>
      </c>
      <c r="H13" s="65">
        <f t="shared" si="2"/>
        <v>1373.24</v>
      </c>
      <c r="I13" s="65">
        <f t="shared" si="2"/>
        <v>1387.98</v>
      </c>
      <c r="J13" s="65">
        <f t="shared" si="2"/>
        <v>0</v>
      </c>
      <c r="K13" s="65" t="e">
        <f t="shared" si="0"/>
        <v>#DIV/0!</v>
      </c>
      <c r="L13" s="65">
        <f t="shared" si="1"/>
        <v>0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0</v>
      </c>
      <c r="H14" s="66">
        <v>1373.24</v>
      </c>
      <c r="I14" s="66">
        <v>1387.98</v>
      </c>
      <c r="J14" s="66">
        <v>0</v>
      </c>
      <c r="K14" s="66" t="e">
        <f t="shared" si="0"/>
        <v>#DIV/0!</v>
      </c>
      <c r="L14" s="66">
        <f t="shared" si="1"/>
        <v>0</v>
      </c>
    </row>
    <row r="15" spans="2:12" x14ac:dyDescent="0.25">
      <c r="B15" s="65"/>
      <c r="C15" s="65" t="s">
        <v>63</v>
      </c>
      <c r="D15" s="65"/>
      <c r="E15" s="65"/>
      <c r="F15" s="65" t="s">
        <v>64</v>
      </c>
      <c r="G15" s="65">
        <f t="shared" ref="G15:J16" si="3">G16</f>
        <v>3768.99</v>
      </c>
      <c r="H15" s="65">
        <f t="shared" si="3"/>
        <v>5140</v>
      </c>
      <c r="I15" s="65">
        <f t="shared" si="3"/>
        <v>5929</v>
      </c>
      <c r="J15" s="65">
        <f t="shared" si="3"/>
        <v>4380.82</v>
      </c>
      <c r="K15" s="65">
        <f t="shared" si="0"/>
        <v>116.2332614307812</v>
      </c>
      <c r="L15" s="65">
        <f t="shared" si="1"/>
        <v>73.888008095800302</v>
      </c>
    </row>
    <row r="16" spans="2:12" x14ac:dyDescent="0.25">
      <c r="B16" s="65"/>
      <c r="C16" s="65"/>
      <c r="D16" s="65" t="s">
        <v>65</v>
      </c>
      <c r="E16" s="65"/>
      <c r="F16" s="65" t="s">
        <v>66</v>
      </c>
      <c r="G16" s="65">
        <f t="shared" si="3"/>
        <v>3768.99</v>
      </c>
      <c r="H16" s="65">
        <f t="shared" si="3"/>
        <v>5140</v>
      </c>
      <c r="I16" s="65">
        <f t="shared" si="3"/>
        <v>5929</v>
      </c>
      <c r="J16" s="65">
        <f t="shared" si="3"/>
        <v>4380.82</v>
      </c>
      <c r="K16" s="65">
        <f t="shared" si="0"/>
        <v>116.2332614307812</v>
      </c>
      <c r="L16" s="65">
        <f t="shared" si="1"/>
        <v>73.888008095800302</v>
      </c>
    </row>
    <row r="17" spans="2:12" x14ac:dyDescent="0.25">
      <c r="B17" s="66"/>
      <c r="C17" s="66"/>
      <c r="D17" s="66"/>
      <c r="E17" s="66" t="s">
        <v>67</v>
      </c>
      <c r="F17" s="66" t="s">
        <v>68</v>
      </c>
      <c r="G17" s="66">
        <v>3768.99</v>
      </c>
      <c r="H17" s="66">
        <v>5140</v>
      </c>
      <c r="I17" s="66">
        <v>5929</v>
      </c>
      <c r="J17" s="66">
        <v>4380.82</v>
      </c>
      <c r="K17" s="66">
        <f t="shared" si="0"/>
        <v>116.2332614307812</v>
      </c>
      <c r="L17" s="66">
        <f t="shared" si="1"/>
        <v>73.888008095800302</v>
      </c>
    </row>
    <row r="18" spans="2:12" x14ac:dyDescent="0.25">
      <c r="B18" s="65"/>
      <c r="C18" s="65" t="s">
        <v>69</v>
      </c>
      <c r="D18" s="65"/>
      <c r="E18" s="65"/>
      <c r="F18" s="65" t="s">
        <v>70</v>
      </c>
      <c r="G18" s="65">
        <f>G19</f>
        <v>3875710.6</v>
      </c>
      <c r="H18" s="65">
        <f>H19</f>
        <v>4515848</v>
      </c>
      <c r="I18" s="65">
        <f>I19</f>
        <v>4639197</v>
      </c>
      <c r="J18" s="65">
        <f>J19</f>
        <v>4639188.6900000004</v>
      </c>
      <c r="K18" s="65">
        <f t="shared" si="0"/>
        <v>119.69904796297227</v>
      </c>
      <c r="L18" s="65">
        <f t="shared" si="1"/>
        <v>99.999820874172855</v>
      </c>
    </row>
    <row r="19" spans="2:12" x14ac:dyDescent="0.25">
      <c r="B19" s="65"/>
      <c r="C19" s="65"/>
      <c r="D19" s="65" t="s">
        <v>71</v>
      </c>
      <c r="E19" s="65"/>
      <c r="F19" s="65" t="s">
        <v>72</v>
      </c>
      <c r="G19" s="65">
        <f>G20+G21</f>
        <v>3875710.6</v>
      </c>
      <c r="H19" s="65">
        <f>H20+H21</f>
        <v>4515848</v>
      </c>
      <c r="I19" s="65">
        <f>I20+I21</f>
        <v>4639197</v>
      </c>
      <c r="J19" s="65">
        <f>J20+J21</f>
        <v>4639188.6900000004</v>
      </c>
      <c r="K19" s="65">
        <f t="shared" si="0"/>
        <v>119.69904796297227</v>
      </c>
      <c r="L19" s="65">
        <f t="shared" si="1"/>
        <v>99.999820874172855</v>
      </c>
    </row>
    <row r="20" spans="2:12" x14ac:dyDescent="0.25">
      <c r="B20" s="66"/>
      <c r="C20" s="66"/>
      <c r="D20" s="66"/>
      <c r="E20" s="66" t="s">
        <v>73</v>
      </c>
      <c r="F20" s="66" t="s">
        <v>74</v>
      </c>
      <c r="G20" s="66">
        <v>3871900.96</v>
      </c>
      <c r="H20" s="66">
        <v>4503537</v>
      </c>
      <c r="I20" s="66">
        <v>4629383</v>
      </c>
      <c r="J20" s="66">
        <v>4629376.16</v>
      </c>
      <c r="K20" s="66">
        <f t="shared" si="0"/>
        <v>119.56339296447294</v>
      </c>
      <c r="L20" s="66">
        <f t="shared" si="1"/>
        <v>99.99985224812896</v>
      </c>
    </row>
    <row r="21" spans="2:12" x14ac:dyDescent="0.25">
      <c r="B21" s="66"/>
      <c r="C21" s="66"/>
      <c r="D21" s="66"/>
      <c r="E21" s="66" t="s">
        <v>75</v>
      </c>
      <c r="F21" s="66" t="s">
        <v>76</v>
      </c>
      <c r="G21" s="66">
        <v>3809.64</v>
      </c>
      <c r="H21" s="66">
        <v>12311</v>
      </c>
      <c r="I21" s="66">
        <v>9814</v>
      </c>
      <c r="J21" s="66">
        <v>9812.5300000000007</v>
      </c>
      <c r="K21" s="66">
        <f t="shared" si="0"/>
        <v>257.57105658277425</v>
      </c>
      <c r="L21" s="66">
        <f t="shared" si="1"/>
        <v>99.985021398002871</v>
      </c>
    </row>
    <row r="22" spans="2:12" x14ac:dyDescent="0.25">
      <c r="F22" s="35"/>
    </row>
    <row r="23" spans="2:12" x14ac:dyDescent="0.25">
      <c r="F23" s="35"/>
    </row>
    <row r="24" spans="2:12" ht="36.75" customHeight="1" x14ac:dyDescent="0.25">
      <c r="B24" s="120" t="s">
        <v>3</v>
      </c>
      <c r="C24" s="121"/>
      <c r="D24" s="121"/>
      <c r="E24" s="121"/>
      <c r="F24" s="122"/>
      <c r="G24" s="28" t="s">
        <v>50</v>
      </c>
      <c r="H24" s="28" t="s">
        <v>47</v>
      </c>
      <c r="I24" s="28" t="s">
        <v>48</v>
      </c>
      <c r="J24" s="28" t="s">
        <v>51</v>
      </c>
      <c r="K24" s="28" t="s">
        <v>6</v>
      </c>
      <c r="L24" s="28" t="s">
        <v>22</v>
      </c>
    </row>
    <row r="25" spans="2:12" x14ac:dyDescent="0.25">
      <c r="B25" s="123">
        <v>1</v>
      </c>
      <c r="C25" s="124"/>
      <c r="D25" s="124"/>
      <c r="E25" s="124"/>
      <c r="F25" s="125"/>
      <c r="G25" s="30">
        <v>2</v>
      </c>
      <c r="H25" s="30">
        <v>3</v>
      </c>
      <c r="I25" s="30">
        <v>4</v>
      </c>
      <c r="J25" s="30">
        <v>5</v>
      </c>
      <c r="K25" s="30" t="s">
        <v>13</v>
      </c>
      <c r="L25" s="30" t="s">
        <v>14</v>
      </c>
    </row>
    <row r="26" spans="2:12" x14ac:dyDescent="0.25">
      <c r="B26" s="65"/>
      <c r="C26" s="66"/>
      <c r="D26" s="67"/>
      <c r="E26" s="68"/>
      <c r="F26" s="8" t="s">
        <v>21</v>
      </c>
      <c r="G26" s="65">
        <f>G27+G72</f>
        <v>3879479.5900000008</v>
      </c>
      <c r="H26" s="65">
        <f>H27+H72</f>
        <v>4522361.24</v>
      </c>
      <c r="I26" s="65">
        <f>I27+I72</f>
        <v>4646513.9800000004</v>
      </c>
      <c r="J26" s="65">
        <f>J27+J72</f>
        <v>4643569.51</v>
      </c>
      <c r="K26" s="70">
        <f t="shared" ref="K26:K57" si="4">(J26*100)/G26</f>
        <v>119.69568088383728</v>
      </c>
      <c r="L26" s="70">
        <f t="shared" ref="L26:L57" si="5">(J26*100)/I26</f>
        <v>99.936630557603522</v>
      </c>
    </row>
    <row r="27" spans="2:12" x14ac:dyDescent="0.25">
      <c r="B27" s="65" t="s">
        <v>77</v>
      </c>
      <c r="C27" s="65"/>
      <c r="D27" s="65"/>
      <c r="E27" s="65"/>
      <c r="F27" s="65" t="s">
        <v>78</v>
      </c>
      <c r="G27" s="65">
        <f>G28+G37+G67</f>
        <v>3873228.1800000006</v>
      </c>
      <c r="H27" s="65">
        <f>H28+H37+H67</f>
        <v>4507905.24</v>
      </c>
      <c r="I27" s="65">
        <f>I28+I37+I67</f>
        <v>4634554.9800000004</v>
      </c>
      <c r="J27" s="65">
        <f>J28+J37+J67</f>
        <v>4632275.33</v>
      </c>
      <c r="K27" s="65">
        <f t="shared" si="4"/>
        <v>119.59727428194017</v>
      </c>
      <c r="L27" s="65">
        <f t="shared" si="5"/>
        <v>99.950811890033933</v>
      </c>
    </row>
    <row r="28" spans="2:12" x14ac:dyDescent="0.25">
      <c r="B28" s="65"/>
      <c r="C28" s="65" t="s">
        <v>79</v>
      </c>
      <c r="D28" s="65"/>
      <c r="E28" s="65"/>
      <c r="F28" s="65" t="s">
        <v>80</v>
      </c>
      <c r="G28" s="65">
        <f>G29+G32+G34</f>
        <v>3218054.99</v>
      </c>
      <c r="H28" s="65">
        <f>H29+H32+H34</f>
        <v>3748118</v>
      </c>
      <c r="I28" s="65">
        <f>I29+I32+I34</f>
        <v>3764802</v>
      </c>
      <c r="J28" s="65">
        <f>J29+J32+J34</f>
        <v>3764799.17</v>
      </c>
      <c r="K28" s="65">
        <f t="shared" si="4"/>
        <v>116.98989550206535</v>
      </c>
      <c r="L28" s="65">
        <f t="shared" si="5"/>
        <v>99.999924830044179</v>
      </c>
    </row>
    <row r="29" spans="2:12" x14ac:dyDescent="0.25">
      <c r="B29" s="65"/>
      <c r="C29" s="65"/>
      <c r="D29" s="65" t="s">
        <v>81</v>
      </c>
      <c r="E29" s="65"/>
      <c r="F29" s="65" t="s">
        <v>82</v>
      </c>
      <c r="G29" s="65">
        <f>G30+G31</f>
        <v>2635620.5900000003</v>
      </c>
      <c r="H29" s="65">
        <f>H30+H31</f>
        <v>3065465</v>
      </c>
      <c r="I29" s="65">
        <f>I30+I31</f>
        <v>3076950</v>
      </c>
      <c r="J29" s="65">
        <f>J30+J31</f>
        <v>3076948.71</v>
      </c>
      <c r="K29" s="65">
        <f t="shared" si="4"/>
        <v>116.74475156532297</v>
      </c>
      <c r="L29" s="65">
        <f t="shared" si="5"/>
        <v>99.999958075366834</v>
      </c>
    </row>
    <row r="30" spans="2:12" x14ac:dyDescent="0.25">
      <c r="B30" s="66"/>
      <c r="C30" s="66"/>
      <c r="D30" s="66"/>
      <c r="E30" s="66" t="s">
        <v>83</v>
      </c>
      <c r="F30" s="66" t="s">
        <v>84</v>
      </c>
      <c r="G30" s="66">
        <v>2625661.9700000002</v>
      </c>
      <c r="H30" s="66">
        <v>3053174</v>
      </c>
      <c r="I30" s="66">
        <v>3061194</v>
      </c>
      <c r="J30" s="66">
        <v>3061193.56</v>
      </c>
      <c r="K30" s="66">
        <f t="shared" si="4"/>
        <v>116.58749659995264</v>
      </c>
      <c r="L30" s="66">
        <f t="shared" si="5"/>
        <v>99.999985626523511</v>
      </c>
    </row>
    <row r="31" spans="2:12" x14ac:dyDescent="0.25">
      <c r="B31" s="66"/>
      <c r="C31" s="66"/>
      <c r="D31" s="66"/>
      <c r="E31" s="66" t="s">
        <v>85</v>
      </c>
      <c r="F31" s="66" t="s">
        <v>86</v>
      </c>
      <c r="G31" s="66">
        <v>9958.6200000000008</v>
      </c>
      <c r="H31" s="66">
        <v>12291</v>
      </c>
      <c r="I31" s="66">
        <v>15756</v>
      </c>
      <c r="J31" s="66">
        <v>15755.15</v>
      </c>
      <c r="K31" s="66">
        <f t="shared" si="4"/>
        <v>158.20615707798871</v>
      </c>
      <c r="L31" s="66">
        <f t="shared" si="5"/>
        <v>99.994605229753745</v>
      </c>
    </row>
    <row r="32" spans="2:12" x14ac:dyDescent="0.25">
      <c r="B32" s="65"/>
      <c r="C32" s="65"/>
      <c r="D32" s="65" t="s">
        <v>87</v>
      </c>
      <c r="E32" s="65"/>
      <c r="F32" s="65" t="s">
        <v>88</v>
      </c>
      <c r="G32" s="65">
        <v>62262.83</v>
      </c>
      <c r="H32" s="65">
        <f>H33</f>
        <v>77300</v>
      </c>
      <c r="I32" s="65">
        <f>I33</f>
        <v>83017</v>
      </c>
      <c r="J32" s="65">
        <f>J33</f>
        <v>83016.62</v>
      </c>
      <c r="K32" s="65">
        <f t="shared" si="4"/>
        <v>133.33255170058925</v>
      </c>
      <c r="L32" s="65">
        <f t="shared" si="5"/>
        <v>99.999542262428179</v>
      </c>
    </row>
    <row r="33" spans="2:12" x14ac:dyDescent="0.25">
      <c r="B33" s="66"/>
      <c r="C33" s="66"/>
      <c r="D33" s="66"/>
      <c r="E33" s="66" t="s">
        <v>89</v>
      </c>
      <c r="F33" s="66" t="s">
        <v>88</v>
      </c>
      <c r="G33" s="66">
        <v>62262.83</v>
      </c>
      <c r="H33" s="66">
        <v>77300</v>
      </c>
      <c r="I33" s="66">
        <v>83017</v>
      </c>
      <c r="J33" s="66">
        <v>83016.62</v>
      </c>
      <c r="K33" s="66">
        <f t="shared" si="4"/>
        <v>133.33255170058925</v>
      </c>
      <c r="L33" s="66">
        <f t="shared" si="5"/>
        <v>99.999542262428179</v>
      </c>
    </row>
    <row r="34" spans="2:12" x14ac:dyDescent="0.25">
      <c r="B34" s="65"/>
      <c r="C34" s="65"/>
      <c r="D34" s="65" t="s">
        <v>90</v>
      </c>
      <c r="E34" s="65"/>
      <c r="F34" s="65" t="s">
        <v>91</v>
      </c>
      <c r="G34" s="65">
        <f>G35+G36</f>
        <v>520171.57</v>
      </c>
      <c r="H34" s="65">
        <f>H35+H36</f>
        <v>605353</v>
      </c>
      <c r="I34" s="65">
        <f>I35+I36</f>
        <v>604835</v>
      </c>
      <c r="J34" s="65">
        <f>J35+J36</f>
        <v>604833.84</v>
      </c>
      <c r="K34" s="65">
        <f t="shared" si="4"/>
        <v>116.27583568244609</v>
      </c>
      <c r="L34" s="65">
        <f t="shared" si="5"/>
        <v>99.999808212157035</v>
      </c>
    </row>
    <row r="35" spans="2:12" x14ac:dyDescent="0.25">
      <c r="B35" s="66"/>
      <c r="C35" s="66"/>
      <c r="D35" s="66"/>
      <c r="E35" s="66" t="s">
        <v>92</v>
      </c>
      <c r="F35" s="66" t="s">
        <v>93</v>
      </c>
      <c r="G35" s="66">
        <v>86960.49</v>
      </c>
      <c r="H35" s="66">
        <v>99551</v>
      </c>
      <c r="I35" s="66">
        <v>97428</v>
      </c>
      <c r="J35" s="66">
        <v>97427.11</v>
      </c>
      <c r="K35" s="66">
        <f t="shared" si="4"/>
        <v>112.03606373423148</v>
      </c>
      <c r="L35" s="66">
        <f t="shared" si="5"/>
        <v>99.999086504906188</v>
      </c>
    </row>
    <row r="36" spans="2:12" x14ac:dyDescent="0.25">
      <c r="B36" s="66"/>
      <c r="C36" s="66"/>
      <c r="D36" s="66"/>
      <c r="E36" s="66" t="s">
        <v>94</v>
      </c>
      <c r="F36" s="66" t="s">
        <v>95</v>
      </c>
      <c r="G36" s="66">
        <v>433211.08</v>
      </c>
      <c r="H36" s="66">
        <v>505802</v>
      </c>
      <c r="I36" s="66">
        <v>507407</v>
      </c>
      <c r="J36" s="66">
        <v>507406.73</v>
      </c>
      <c r="K36" s="66">
        <f t="shared" si="4"/>
        <v>117.12690497205196</v>
      </c>
      <c r="L36" s="66">
        <f t="shared" si="5"/>
        <v>99.99994678827845</v>
      </c>
    </row>
    <row r="37" spans="2:12" x14ac:dyDescent="0.25">
      <c r="B37" s="65"/>
      <c r="C37" s="65" t="s">
        <v>96</v>
      </c>
      <c r="D37" s="65"/>
      <c r="E37" s="65"/>
      <c r="F37" s="65" t="s">
        <v>97</v>
      </c>
      <c r="G37" s="65">
        <f>G38+G43+G49+G59+G61</f>
        <v>654277.94999999995</v>
      </c>
      <c r="H37" s="65">
        <f>H38+H43+H49+H59+H61</f>
        <v>759219.24</v>
      </c>
      <c r="I37" s="65">
        <f>I38+I43+I49+I59+I61</f>
        <v>869057.98</v>
      </c>
      <c r="J37" s="65">
        <f>J38+J43+J49+J59+J61</f>
        <v>866782.73999999987</v>
      </c>
      <c r="K37" s="65">
        <f t="shared" si="4"/>
        <v>132.47928346049258</v>
      </c>
      <c r="L37" s="65">
        <f t="shared" si="5"/>
        <v>99.738194682937021</v>
      </c>
    </row>
    <row r="38" spans="2:12" x14ac:dyDescent="0.25">
      <c r="B38" s="65"/>
      <c r="C38" s="65"/>
      <c r="D38" s="65" t="s">
        <v>98</v>
      </c>
      <c r="E38" s="65"/>
      <c r="F38" s="65" t="s">
        <v>99</v>
      </c>
      <c r="G38" s="65">
        <f>G39+G40+G41+G42</f>
        <v>63049.899999999994</v>
      </c>
      <c r="H38" s="65">
        <f>H39+H40+H41+H42</f>
        <v>64970</v>
      </c>
      <c r="I38" s="65">
        <f>I39+I40+I41+I42</f>
        <v>51957</v>
      </c>
      <c r="J38" s="65">
        <f>J39+J40+J41+J42</f>
        <v>51956.04</v>
      </c>
      <c r="K38" s="65">
        <f t="shared" si="4"/>
        <v>82.404635058897796</v>
      </c>
      <c r="L38" s="65">
        <f t="shared" si="5"/>
        <v>99.99815231826318</v>
      </c>
    </row>
    <row r="39" spans="2:12" x14ac:dyDescent="0.25">
      <c r="B39" s="66"/>
      <c r="C39" s="66"/>
      <c r="D39" s="66"/>
      <c r="E39" s="66" t="s">
        <v>100</v>
      </c>
      <c r="F39" s="66" t="s">
        <v>101</v>
      </c>
      <c r="G39" s="66">
        <v>14705.55</v>
      </c>
      <c r="H39" s="66">
        <v>12473</v>
      </c>
      <c r="I39" s="66">
        <v>10575</v>
      </c>
      <c r="J39" s="66">
        <v>10574.84</v>
      </c>
      <c r="K39" s="66">
        <f t="shared" si="4"/>
        <v>71.910537178140231</v>
      </c>
      <c r="L39" s="66">
        <f t="shared" si="5"/>
        <v>99.998486997635936</v>
      </c>
    </row>
    <row r="40" spans="2:12" x14ac:dyDescent="0.25">
      <c r="B40" s="66"/>
      <c r="C40" s="66"/>
      <c r="D40" s="66"/>
      <c r="E40" s="66" t="s">
        <v>102</v>
      </c>
      <c r="F40" s="66" t="s">
        <v>103</v>
      </c>
      <c r="G40" s="66">
        <v>45487.85</v>
      </c>
      <c r="H40" s="66">
        <v>49916</v>
      </c>
      <c r="I40" s="66">
        <v>39296</v>
      </c>
      <c r="J40" s="66">
        <v>39295.43</v>
      </c>
      <c r="K40" s="66">
        <f t="shared" si="4"/>
        <v>86.386650501177783</v>
      </c>
      <c r="L40" s="66">
        <f t="shared" si="5"/>
        <v>99.99854947068404</v>
      </c>
    </row>
    <row r="41" spans="2:12" x14ac:dyDescent="0.25">
      <c r="B41" s="66"/>
      <c r="C41" s="66"/>
      <c r="D41" s="66"/>
      <c r="E41" s="66" t="s">
        <v>104</v>
      </c>
      <c r="F41" s="66" t="s">
        <v>105</v>
      </c>
      <c r="G41" s="66">
        <v>2717.98</v>
      </c>
      <c r="H41" s="66">
        <v>2427</v>
      </c>
      <c r="I41" s="66">
        <v>2086</v>
      </c>
      <c r="J41" s="66">
        <v>2085.77</v>
      </c>
      <c r="K41" s="66">
        <f t="shared" si="4"/>
        <v>76.739711108985347</v>
      </c>
      <c r="L41" s="66">
        <f t="shared" si="5"/>
        <v>99.988974113135185</v>
      </c>
    </row>
    <row r="42" spans="2:12" x14ac:dyDescent="0.25">
      <c r="B42" s="66"/>
      <c r="C42" s="66"/>
      <c r="D42" s="66"/>
      <c r="E42" s="66" t="s">
        <v>106</v>
      </c>
      <c r="F42" s="66" t="s">
        <v>107</v>
      </c>
      <c r="G42" s="66">
        <v>138.52000000000001</v>
      </c>
      <c r="H42" s="66">
        <v>154</v>
      </c>
      <c r="I42" s="66">
        <v>0</v>
      </c>
      <c r="J42" s="66">
        <v>0</v>
      </c>
      <c r="K42" s="66">
        <f t="shared" si="4"/>
        <v>0</v>
      </c>
      <c r="L42" s="66" t="e">
        <f t="shared" si="5"/>
        <v>#DIV/0!</v>
      </c>
    </row>
    <row r="43" spans="2:12" x14ac:dyDescent="0.25">
      <c r="B43" s="65"/>
      <c r="C43" s="65"/>
      <c r="D43" s="65" t="s">
        <v>108</v>
      </c>
      <c r="E43" s="65"/>
      <c r="F43" s="65" t="s">
        <v>109</v>
      </c>
      <c r="G43" s="65">
        <f>G44+G45+G46+G47+G48</f>
        <v>165441.79</v>
      </c>
      <c r="H43" s="65">
        <f>H44+H45+H46+H47+H48</f>
        <v>186623</v>
      </c>
      <c r="I43" s="65">
        <f>I44+I45+I46+I47+I48</f>
        <v>115906</v>
      </c>
      <c r="J43" s="65">
        <f>J44+J45+J46+J47+J48</f>
        <v>115336.67</v>
      </c>
      <c r="K43" s="65">
        <f t="shared" si="4"/>
        <v>69.714350890424967</v>
      </c>
      <c r="L43" s="65">
        <f t="shared" si="5"/>
        <v>99.508800234672918</v>
      </c>
    </row>
    <row r="44" spans="2:12" x14ac:dyDescent="0.25">
      <c r="B44" s="66"/>
      <c r="C44" s="66"/>
      <c r="D44" s="66"/>
      <c r="E44" s="66" t="s">
        <v>110</v>
      </c>
      <c r="F44" s="66" t="s">
        <v>111</v>
      </c>
      <c r="G44" s="66">
        <v>37750.550000000003</v>
      </c>
      <c r="H44" s="66">
        <v>39507</v>
      </c>
      <c r="I44" s="66">
        <v>33039</v>
      </c>
      <c r="J44" s="66">
        <v>32469.82</v>
      </c>
      <c r="K44" s="66">
        <f t="shared" si="4"/>
        <v>86.011515064018923</v>
      </c>
      <c r="L44" s="66">
        <f t="shared" si="5"/>
        <v>98.277248100729437</v>
      </c>
    </row>
    <row r="45" spans="2:12" x14ac:dyDescent="0.25">
      <c r="B45" s="66"/>
      <c r="C45" s="66"/>
      <c r="D45" s="66"/>
      <c r="E45" s="66" t="s">
        <v>112</v>
      </c>
      <c r="F45" s="66" t="s">
        <v>113</v>
      </c>
      <c r="G45" s="66">
        <v>124575.13</v>
      </c>
      <c r="H45" s="66">
        <v>142940</v>
      </c>
      <c r="I45" s="66">
        <v>80342</v>
      </c>
      <c r="J45" s="66">
        <v>80341.95</v>
      </c>
      <c r="K45" s="66">
        <f t="shared" si="4"/>
        <v>64.492768339876505</v>
      </c>
      <c r="L45" s="66">
        <f t="shared" si="5"/>
        <v>99.999937766050138</v>
      </c>
    </row>
    <row r="46" spans="2:12" x14ac:dyDescent="0.25">
      <c r="B46" s="66"/>
      <c r="C46" s="66"/>
      <c r="D46" s="66"/>
      <c r="E46" s="66" t="s">
        <v>114</v>
      </c>
      <c r="F46" s="66" t="s">
        <v>115</v>
      </c>
      <c r="G46" s="66">
        <v>2347.23</v>
      </c>
      <c r="H46" s="66">
        <v>1862</v>
      </c>
      <c r="I46" s="66">
        <v>1269</v>
      </c>
      <c r="J46" s="66">
        <v>1268.71</v>
      </c>
      <c r="K46" s="66">
        <f t="shared" si="4"/>
        <v>54.051371190722683</v>
      </c>
      <c r="L46" s="66">
        <f t="shared" si="5"/>
        <v>99.977147360126082</v>
      </c>
    </row>
    <row r="47" spans="2:12" x14ac:dyDescent="0.25">
      <c r="B47" s="66"/>
      <c r="C47" s="66"/>
      <c r="D47" s="66"/>
      <c r="E47" s="66" t="s">
        <v>116</v>
      </c>
      <c r="F47" s="66" t="s">
        <v>117</v>
      </c>
      <c r="G47" s="66">
        <v>0</v>
      </c>
      <c r="H47" s="66">
        <v>1460</v>
      </c>
      <c r="I47" s="66">
        <v>403</v>
      </c>
      <c r="J47" s="66">
        <v>403.07</v>
      </c>
      <c r="K47" s="66" t="e">
        <f t="shared" si="4"/>
        <v>#DIV/0!</v>
      </c>
      <c r="L47" s="66">
        <f t="shared" si="5"/>
        <v>100.01736972704714</v>
      </c>
    </row>
    <row r="48" spans="2:12" x14ac:dyDescent="0.25">
      <c r="B48" s="66"/>
      <c r="C48" s="66"/>
      <c r="D48" s="66"/>
      <c r="E48" s="66" t="s">
        <v>118</v>
      </c>
      <c r="F48" s="66" t="s">
        <v>119</v>
      </c>
      <c r="G48" s="66">
        <v>768.88</v>
      </c>
      <c r="H48" s="66">
        <v>854</v>
      </c>
      <c r="I48" s="66">
        <v>853</v>
      </c>
      <c r="J48" s="66">
        <v>853.12</v>
      </c>
      <c r="K48" s="66">
        <f t="shared" si="4"/>
        <v>110.95619602538758</v>
      </c>
      <c r="L48" s="66">
        <f t="shared" si="5"/>
        <v>100.01406799531067</v>
      </c>
    </row>
    <row r="49" spans="2:12" x14ac:dyDescent="0.25">
      <c r="B49" s="65"/>
      <c r="C49" s="65"/>
      <c r="D49" s="65" t="s">
        <v>120</v>
      </c>
      <c r="E49" s="65"/>
      <c r="F49" s="65" t="s">
        <v>121</v>
      </c>
      <c r="G49" s="65">
        <f>G50+G51+G52+G53+G54+G55+G56+G57+G58</f>
        <v>419622.18999999994</v>
      </c>
      <c r="H49" s="65">
        <f>H50+H51+H52+H53+H54+H55+H56+H57+H58</f>
        <v>497871.24</v>
      </c>
      <c r="I49" s="65">
        <f>I50+I51+I52+I53+I54+I55+I56+I57+I58</f>
        <v>692235.98</v>
      </c>
      <c r="J49" s="65">
        <f>J50+J51+J52+J53+J54+J55+J56+J57+J58</f>
        <v>690847.1399999999</v>
      </c>
      <c r="K49" s="65">
        <f t="shared" si="4"/>
        <v>164.63551176833616</v>
      </c>
      <c r="L49" s="65">
        <f t="shared" si="5"/>
        <v>99.799368995526621</v>
      </c>
    </row>
    <row r="50" spans="2:12" x14ac:dyDescent="0.25">
      <c r="B50" s="66"/>
      <c r="C50" s="66"/>
      <c r="D50" s="66"/>
      <c r="E50" s="66" t="s">
        <v>122</v>
      </c>
      <c r="F50" s="66" t="s">
        <v>123</v>
      </c>
      <c r="G50" s="66">
        <v>54408.26</v>
      </c>
      <c r="H50" s="66">
        <v>55744</v>
      </c>
      <c r="I50" s="66">
        <v>51092</v>
      </c>
      <c r="J50" s="66">
        <v>51091.66</v>
      </c>
      <c r="K50" s="66">
        <f t="shared" si="4"/>
        <v>93.904234393821824</v>
      </c>
      <c r="L50" s="66">
        <f t="shared" si="5"/>
        <v>99.999334533782203</v>
      </c>
    </row>
    <row r="51" spans="2:12" x14ac:dyDescent="0.25">
      <c r="B51" s="66"/>
      <c r="C51" s="66"/>
      <c r="D51" s="66"/>
      <c r="E51" s="66" t="s">
        <v>124</v>
      </c>
      <c r="F51" s="66" t="s">
        <v>125</v>
      </c>
      <c r="G51" s="66">
        <v>38062.67</v>
      </c>
      <c r="H51" s="66">
        <v>87696</v>
      </c>
      <c r="I51" s="66">
        <v>69870</v>
      </c>
      <c r="J51" s="66">
        <v>69869.899999999994</v>
      </c>
      <c r="K51" s="66">
        <f t="shared" si="4"/>
        <v>183.56541987201632</v>
      </c>
      <c r="L51" s="66">
        <f t="shared" si="5"/>
        <v>99.999856877057383</v>
      </c>
    </row>
    <row r="52" spans="2:12" x14ac:dyDescent="0.25">
      <c r="B52" s="66"/>
      <c r="C52" s="66"/>
      <c r="D52" s="66"/>
      <c r="E52" s="66" t="s">
        <v>126</v>
      </c>
      <c r="F52" s="66" t="s">
        <v>127</v>
      </c>
      <c r="G52" s="66">
        <v>2207.0500000000002</v>
      </c>
      <c r="H52" s="66">
        <v>7191</v>
      </c>
      <c r="I52" s="66">
        <v>9382</v>
      </c>
      <c r="J52" s="66">
        <v>9382.4</v>
      </c>
      <c r="K52" s="66">
        <f t="shared" si="4"/>
        <v>425.11044153961166</v>
      </c>
      <c r="L52" s="66">
        <f t="shared" si="5"/>
        <v>100.00426348326583</v>
      </c>
    </row>
    <row r="53" spans="2:12" x14ac:dyDescent="0.25">
      <c r="B53" s="66"/>
      <c r="C53" s="66"/>
      <c r="D53" s="66"/>
      <c r="E53" s="66" t="s">
        <v>128</v>
      </c>
      <c r="F53" s="66" t="s">
        <v>129</v>
      </c>
      <c r="G53" s="66">
        <v>8863.7900000000009</v>
      </c>
      <c r="H53" s="66">
        <v>7291</v>
      </c>
      <c r="I53" s="66">
        <v>6949</v>
      </c>
      <c r="J53" s="66">
        <v>6948.8</v>
      </c>
      <c r="K53" s="66">
        <f t="shared" si="4"/>
        <v>78.395359095826947</v>
      </c>
      <c r="L53" s="66">
        <f t="shared" si="5"/>
        <v>99.997121888041448</v>
      </c>
    </row>
    <row r="54" spans="2:12" x14ac:dyDescent="0.25">
      <c r="B54" s="66"/>
      <c r="C54" s="66"/>
      <c r="D54" s="66"/>
      <c r="E54" s="66" t="s">
        <v>130</v>
      </c>
      <c r="F54" s="66" t="s">
        <v>131</v>
      </c>
      <c r="G54" s="66">
        <v>12491.4</v>
      </c>
      <c r="H54" s="66">
        <v>14272</v>
      </c>
      <c r="I54" s="66">
        <v>14168</v>
      </c>
      <c r="J54" s="66">
        <v>14168.05</v>
      </c>
      <c r="K54" s="66">
        <f t="shared" si="4"/>
        <v>113.42243463502891</v>
      </c>
      <c r="L54" s="66">
        <f t="shared" si="5"/>
        <v>100.0003529079616</v>
      </c>
    </row>
    <row r="55" spans="2:12" x14ac:dyDescent="0.25">
      <c r="B55" s="66"/>
      <c r="C55" s="66"/>
      <c r="D55" s="66"/>
      <c r="E55" s="66" t="s">
        <v>132</v>
      </c>
      <c r="F55" s="66" t="s">
        <v>133</v>
      </c>
      <c r="G55" s="66">
        <v>3868.87</v>
      </c>
      <c r="H55" s="66">
        <v>7963</v>
      </c>
      <c r="I55" s="66">
        <v>3949</v>
      </c>
      <c r="J55" s="66">
        <v>3949.39</v>
      </c>
      <c r="K55" s="66">
        <f t="shared" si="4"/>
        <v>102.08122785206017</v>
      </c>
      <c r="L55" s="66">
        <f t="shared" si="5"/>
        <v>100.00987591795391</v>
      </c>
    </row>
    <row r="56" spans="2:12" x14ac:dyDescent="0.25">
      <c r="B56" s="66"/>
      <c r="C56" s="66"/>
      <c r="D56" s="66"/>
      <c r="E56" s="66" t="s">
        <v>134</v>
      </c>
      <c r="F56" s="66" t="s">
        <v>135</v>
      </c>
      <c r="G56" s="66">
        <v>296930.98</v>
      </c>
      <c r="H56" s="66">
        <v>313896.24</v>
      </c>
      <c r="I56" s="66">
        <v>533138.98</v>
      </c>
      <c r="J56" s="66">
        <v>531750.32999999996</v>
      </c>
      <c r="K56" s="66">
        <f t="shared" si="4"/>
        <v>179.08213215071058</v>
      </c>
      <c r="L56" s="66">
        <f t="shared" si="5"/>
        <v>99.739533207645025</v>
      </c>
    </row>
    <row r="57" spans="2:12" x14ac:dyDescent="0.25">
      <c r="B57" s="66"/>
      <c r="C57" s="66"/>
      <c r="D57" s="66"/>
      <c r="E57" s="66" t="s">
        <v>136</v>
      </c>
      <c r="F57" s="66" t="s">
        <v>137</v>
      </c>
      <c r="G57" s="66">
        <v>19.91</v>
      </c>
      <c r="H57" s="66">
        <v>173</v>
      </c>
      <c r="I57" s="66">
        <v>20</v>
      </c>
      <c r="J57" s="66">
        <v>19.920000000000002</v>
      </c>
      <c r="K57" s="66">
        <f t="shared" si="4"/>
        <v>100.05022601707685</v>
      </c>
      <c r="L57" s="66">
        <f t="shared" si="5"/>
        <v>99.600000000000009</v>
      </c>
    </row>
    <row r="58" spans="2:12" x14ac:dyDescent="0.25">
      <c r="B58" s="66"/>
      <c r="C58" s="66"/>
      <c r="D58" s="66"/>
      <c r="E58" s="66" t="s">
        <v>138</v>
      </c>
      <c r="F58" s="66" t="s">
        <v>139</v>
      </c>
      <c r="G58" s="66">
        <v>2769.26</v>
      </c>
      <c r="H58" s="66">
        <v>3645</v>
      </c>
      <c r="I58" s="66">
        <v>3667</v>
      </c>
      <c r="J58" s="66">
        <v>3666.69</v>
      </c>
      <c r="K58" s="66">
        <f t="shared" ref="K58:K79" si="6">(J58*100)/G58</f>
        <v>132.40685237211383</v>
      </c>
      <c r="L58" s="66">
        <f t="shared" ref="L58:L79" si="7">(J58*100)/I58</f>
        <v>99.991546223070628</v>
      </c>
    </row>
    <row r="59" spans="2:12" x14ac:dyDescent="0.25">
      <c r="B59" s="65"/>
      <c r="C59" s="65"/>
      <c r="D59" s="65" t="s">
        <v>140</v>
      </c>
      <c r="E59" s="65"/>
      <c r="F59" s="65" t="s">
        <v>141</v>
      </c>
      <c r="G59" s="65">
        <f>G60</f>
        <v>3392.66</v>
      </c>
      <c r="H59" s="65">
        <f>H60</f>
        <v>2291</v>
      </c>
      <c r="I59" s="65">
        <f>I60</f>
        <v>1715</v>
      </c>
      <c r="J59" s="65">
        <f>J60</f>
        <v>1715</v>
      </c>
      <c r="K59" s="65">
        <f t="shared" si="6"/>
        <v>50.550305659865714</v>
      </c>
      <c r="L59" s="65">
        <f t="shared" si="7"/>
        <v>100</v>
      </c>
    </row>
    <row r="60" spans="2:12" x14ac:dyDescent="0.25">
      <c r="B60" s="66"/>
      <c r="C60" s="66"/>
      <c r="D60" s="66"/>
      <c r="E60" s="66" t="s">
        <v>142</v>
      </c>
      <c r="F60" s="66" t="s">
        <v>143</v>
      </c>
      <c r="G60" s="66">
        <v>3392.66</v>
      </c>
      <c r="H60" s="66">
        <v>2291</v>
      </c>
      <c r="I60" s="66">
        <v>1715</v>
      </c>
      <c r="J60" s="66">
        <v>1715</v>
      </c>
      <c r="K60" s="66">
        <f t="shared" si="6"/>
        <v>50.550305659865714</v>
      </c>
      <c r="L60" s="66">
        <f t="shared" si="7"/>
        <v>100</v>
      </c>
    </row>
    <row r="61" spans="2:12" x14ac:dyDescent="0.25">
      <c r="B61" s="65"/>
      <c r="C61" s="65"/>
      <c r="D61" s="65" t="s">
        <v>144</v>
      </c>
      <c r="E61" s="65"/>
      <c r="F61" s="65" t="s">
        <v>145</v>
      </c>
      <c r="G61" s="65">
        <f>G62+G63+G64+G65+G66</f>
        <v>2771.41</v>
      </c>
      <c r="H61" s="65">
        <f>H62+H63+H64+H65+H66</f>
        <v>7464</v>
      </c>
      <c r="I61" s="65">
        <f>I62+I63+I64+I65+I66</f>
        <v>7244</v>
      </c>
      <c r="J61" s="65">
        <f>J62+J63+J64+J65+J66</f>
        <v>6927.8900000000012</v>
      </c>
      <c r="K61" s="65">
        <f t="shared" si="6"/>
        <v>249.97708747532849</v>
      </c>
      <c r="L61" s="65">
        <f t="shared" si="7"/>
        <v>95.636250690226404</v>
      </c>
    </row>
    <row r="62" spans="2:12" x14ac:dyDescent="0.25">
      <c r="B62" s="66"/>
      <c r="C62" s="66"/>
      <c r="D62" s="66"/>
      <c r="E62" s="66" t="s">
        <v>146</v>
      </c>
      <c r="F62" s="66" t="s">
        <v>147</v>
      </c>
      <c r="G62" s="66">
        <v>1402.11</v>
      </c>
      <c r="H62" s="66">
        <v>1693</v>
      </c>
      <c r="I62" s="66">
        <v>1653</v>
      </c>
      <c r="J62" s="66">
        <v>1652.6</v>
      </c>
      <c r="K62" s="66">
        <f t="shared" si="6"/>
        <v>117.86521742231352</v>
      </c>
      <c r="L62" s="66">
        <f t="shared" si="7"/>
        <v>99.975801572897765</v>
      </c>
    </row>
    <row r="63" spans="2:12" x14ac:dyDescent="0.25">
      <c r="B63" s="66"/>
      <c r="C63" s="66"/>
      <c r="D63" s="66"/>
      <c r="E63" s="66" t="s">
        <v>148</v>
      </c>
      <c r="F63" s="66" t="s">
        <v>149</v>
      </c>
      <c r="G63" s="66">
        <v>473.33</v>
      </c>
      <c r="H63" s="66">
        <v>3730</v>
      </c>
      <c r="I63" s="66">
        <v>4153</v>
      </c>
      <c r="J63" s="66">
        <v>4151.7700000000004</v>
      </c>
      <c r="K63" s="66">
        <f t="shared" si="6"/>
        <v>877.14068408932474</v>
      </c>
      <c r="L63" s="66">
        <f t="shared" si="7"/>
        <v>99.970382855766928</v>
      </c>
    </row>
    <row r="64" spans="2:12" x14ac:dyDescent="0.25">
      <c r="B64" s="66"/>
      <c r="C64" s="66"/>
      <c r="D64" s="66"/>
      <c r="E64" s="66" t="s">
        <v>150</v>
      </c>
      <c r="F64" s="66" t="s">
        <v>151</v>
      </c>
      <c r="G64" s="66">
        <v>0</v>
      </c>
      <c r="H64" s="66">
        <v>133</v>
      </c>
      <c r="I64" s="66">
        <v>0</v>
      </c>
      <c r="J64" s="66">
        <v>0</v>
      </c>
      <c r="K64" s="66" t="e">
        <f t="shared" si="6"/>
        <v>#DIV/0!</v>
      </c>
      <c r="L64" s="66" t="e">
        <f t="shared" si="7"/>
        <v>#DIV/0!</v>
      </c>
    </row>
    <row r="65" spans="2:12" x14ac:dyDescent="0.25">
      <c r="B65" s="66"/>
      <c r="C65" s="66"/>
      <c r="D65" s="66"/>
      <c r="E65" s="66" t="s">
        <v>152</v>
      </c>
      <c r="F65" s="66" t="s">
        <v>153</v>
      </c>
      <c r="G65" s="66">
        <v>0</v>
      </c>
      <c r="H65" s="66">
        <v>13</v>
      </c>
      <c r="I65" s="66">
        <v>0</v>
      </c>
      <c r="J65" s="66">
        <v>0</v>
      </c>
      <c r="K65" s="66" t="e">
        <f t="shared" si="6"/>
        <v>#DIV/0!</v>
      </c>
      <c r="L65" s="66" t="e">
        <f t="shared" si="7"/>
        <v>#DIV/0!</v>
      </c>
    </row>
    <row r="66" spans="2:12" x14ac:dyDescent="0.25">
      <c r="B66" s="66"/>
      <c r="C66" s="66"/>
      <c r="D66" s="66"/>
      <c r="E66" s="66" t="s">
        <v>154</v>
      </c>
      <c r="F66" s="66" t="s">
        <v>145</v>
      </c>
      <c r="G66" s="66">
        <v>895.97</v>
      </c>
      <c r="H66" s="66">
        <v>1895</v>
      </c>
      <c r="I66" s="66">
        <v>1438</v>
      </c>
      <c r="J66" s="66">
        <v>1123.52</v>
      </c>
      <c r="K66" s="66">
        <f t="shared" si="6"/>
        <v>125.39705570499012</v>
      </c>
      <c r="L66" s="66">
        <f t="shared" si="7"/>
        <v>78.130737134909594</v>
      </c>
    </row>
    <row r="67" spans="2:12" x14ac:dyDescent="0.25">
      <c r="B67" s="65"/>
      <c r="C67" s="65" t="s">
        <v>155</v>
      </c>
      <c r="D67" s="65"/>
      <c r="E67" s="65"/>
      <c r="F67" s="65" t="s">
        <v>156</v>
      </c>
      <c r="G67" s="65">
        <f>G68+G70</f>
        <v>895.24</v>
      </c>
      <c r="H67" s="65">
        <f>H68+H70</f>
        <v>568</v>
      </c>
      <c r="I67" s="65">
        <f>I68+I70</f>
        <v>695</v>
      </c>
      <c r="J67" s="65">
        <f>J68+J70</f>
        <v>693.42</v>
      </c>
      <c r="K67" s="65">
        <f t="shared" si="6"/>
        <v>77.45632456101157</v>
      </c>
      <c r="L67" s="65">
        <f t="shared" si="7"/>
        <v>99.772661870503597</v>
      </c>
    </row>
    <row r="68" spans="2:12" x14ac:dyDescent="0.25">
      <c r="B68" s="65"/>
      <c r="C68" s="65"/>
      <c r="D68" s="65" t="s">
        <v>157</v>
      </c>
      <c r="E68" s="65"/>
      <c r="F68" s="65" t="s">
        <v>158</v>
      </c>
      <c r="G68" s="65">
        <f>G69</f>
        <v>293.14</v>
      </c>
      <c r="H68" s="65">
        <f>H69</f>
        <v>170</v>
      </c>
      <c r="I68" s="65">
        <f>I69</f>
        <v>159</v>
      </c>
      <c r="J68" s="65">
        <f>J69</f>
        <v>158.01</v>
      </c>
      <c r="K68" s="65">
        <f t="shared" si="6"/>
        <v>53.902572149826021</v>
      </c>
      <c r="L68" s="65">
        <f t="shared" si="7"/>
        <v>99.377358490566039</v>
      </c>
    </row>
    <row r="69" spans="2:12" x14ac:dyDescent="0.25">
      <c r="B69" s="66"/>
      <c r="C69" s="66"/>
      <c r="D69" s="66"/>
      <c r="E69" s="66" t="s">
        <v>159</v>
      </c>
      <c r="F69" s="66" t="s">
        <v>160</v>
      </c>
      <c r="G69" s="66">
        <v>293.14</v>
      </c>
      <c r="H69" s="66">
        <v>170</v>
      </c>
      <c r="I69" s="66">
        <v>159</v>
      </c>
      <c r="J69" s="66">
        <v>158.01</v>
      </c>
      <c r="K69" s="66">
        <f t="shared" si="6"/>
        <v>53.902572149826021</v>
      </c>
      <c r="L69" s="66">
        <f t="shared" si="7"/>
        <v>99.377358490566039</v>
      </c>
    </row>
    <row r="70" spans="2:12" x14ac:dyDescent="0.25">
      <c r="B70" s="65"/>
      <c r="C70" s="65"/>
      <c r="D70" s="65" t="s">
        <v>161</v>
      </c>
      <c r="E70" s="65"/>
      <c r="F70" s="65" t="s">
        <v>162</v>
      </c>
      <c r="G70" s="65">
        <f>G71</f>
        <v>602.1</v>
      </c>
      <c r="H70" s="65">
        <f>H71</f>
        <v>398</v>
      </c>
      <c r="I70" s="65">
        <f>I71</f>
        <v>536</v>
      </c>
      <c r="J70" s="65">
        <f>J71</f>
        <v>535.41</v>
      </c>
      <c r="K70" s="65">
        <f t="shared" si="6"/>
        <v>88.923766816143498</v>
      </c>
      <c r="L70" s="65">
        <f t="shared" si="7"/>
        <v>99.889925373134332</v>
      </c>
    </row>
    <row r="71" spans="2:12" x14ac:dyDescent="0.25">
      <c r="B71" s="66"/>
      <c r="C71" s="66"/>
      <c r="D71" s="66"/>
      <c r="E71" s="66" t="s">
        <v>163</v>
      </c>
      <c r="F71" s="66" t="s">
        <v>164</v>
      </c>
      <c r="G71" s="66">
        <v>602.1</v>
      </c>
      <c r="H71" s="66">
        <v>398</v>
      </c>
      <c r="I71" s="66">
        <v>536</v>
      </c>
      <c r="J71" s="66">
        <v>535.41</v>
      </c>
      <c r="K71" s="66">
        <f t="shared" si="6"/>
        <v>88.923766816143498</v>
      </c>
      <c r="L71" s="66">
        <f t="shared" si="7"/>
        <v>99.889925373134332</v>
      </c>
    </row>
    <row r="72" spans="2:12" x14ac:dyDescent="0.25">
      <c r="B72" s="65" t="s">
        <v>165</v>
      </c>
      <c r="C72" s="65"/>
      <c r="D72" s="65"/>
      <c r="E72" s="65"/>
      <c r="F72" s="65" t="s">
        <v>166</v>
      </c>
      <c r="G72" s="65">
        <f>G73</f>
        <v>6251.41</v>
      </c>
      <c r="H72" s="65">
        <f>H73</f>
        <v>14456</v>
      </c>
      <c r="I72" s="65">
        <f>I73</f>
        <v>11959</v>
      </c>
      <c r="J72" s="65">
        <f>J73</f>
        <v>11294.18</v>
      </c>
      <c r="K72" s="65">
        <f t="shared" si="6"/>
        <v>180.66612172293932</v>
      </c>
      <c r="L72" s="65">
        <f t="shared" si="7"/>
        <v>94.440839535078183</v>
      </c>
    </row>
    <row r="73" spans="2:12" x14ac:dyDescent="0.25">
      <c r="B73" s="65"/>
      <c r="C73" s="65" t="s">
        <v>167</v>
      </c>
      <c r="D73" s="65"/>
      <c r="E73" s="65"/>
      <c r="F73" s="65" t="s">
        <v>168</v>
      </c>
      <c r="G73" s="65">
        <f>G74+G78</f>
        <v>6251.41</v>
      </c>
      <c r="H73" s="65">
        <f>H74+H78</f>
        <v>14456</v>
      </c>
      <c r="I73" s="65">
        <f>I74+I78</f>
        <v>11959</v>
      </c>
      <c r="J73" s="65">
        <f>J74+J78</f>
        <v>11294.18</v>
      </c>
      <c r="K73" s="65">
        <f t="shared" si="6"/>
        <v>180.66612172293932</v>
      </c>
      <c r="L73" s="65">
        <f t="shared" si="7"/>
        <v>94.440839535078183</v>
      </c>
    </row>
    <row r="74" spans="2:12" x14ac:dyDescent="0.25">
      <c r="B74" s="65"/>
      <c r="C74" s="65"/>
      <c r="D74" s="65" t="s">
        <v>169</v>
      </c>
      <c r="E74" s="65"/>
      <c r="F74" s="65" t="s">
        <v>170</v>
      </c>
      <c r="G74" s="65">
        <f>G75+G76+G77</f>
        <v>2709.46</v>
      </c>
      <c r="H74" s="65">
        <f>H75+H76+H77</f>
        <v>10780</v>
      </c>
      <c r="I74" s="65">
        <f>I75+I76+I77</f>
        <v>8281</v>
      </c>
      <c r="J74" s="65">
        <f>J75+J76+J77</f>
        <v>7617.1100000000006</v>
      </c>
      <c r="K74" s="65">
        <f t="shared" si="6"/>
        <v>281.13018830320431</v>
      </c>
      <c r="L74" s="65">
        <f t="shared" si="7"/>
        <v>91.982973070885166</v>
      </c>
    </row>
    <row r="75" spans="2:12" x14ac:dyDescent="0.25">
      <c r="B75" s="66"/>
      <c r="C75" s="66"/>
      <c r="D75" s="66"/>
      <c r="E75" s="66" t="s">
        <v>171</v>
      </c>
      <c r="F75" s="66" t="s">
        <v>172</v>
      </c>
      <c r="G75" s="66">
        <v>0</v>
      </c>
      <c r="H75" s="66">
        <v>7706</v>
      </c>
      <c r="I75" s="66">
        <v>5462</v>
      </c>
      <c r="J75" s="66">
        <v>5063.92</v>
      </c>
      <c r="K75" s="66" t="e">
        <f t="shared" si="6"/>
        <v>#DIV/0!</v>
      </c>
      <c r="L75" s="66">
        <f t="shared" si="7"/>
        <v>92.71182716953497</v>
      </c>
    </row>
    <row r="76" spans="2:12" x14ac:dyDescent="0.25">
      <c r="B76" s="66"/>
      <c r="C76" s="66"/>
      <c r="D76" s="66"/>
      <c r="E76" s="66" t="s">
        <v>173</v>
      </c>
      <c r="F76" s="66" t="s">
        <v>174</v>
      </c>
      <c r="G76" s="66">
        <v>148.88999999999999</v>
      </c>
      <c r="H76" s="66">
        <v>928</v>
      </c>
      <c r="I76" s="66">
        <v>891</v>
      </c>
      <c r="J76" s="66">
        <v>625.46</v>
      </c>
      <c r="K76" s="66">
        <f t="shared" si="6"/>
        <v>420.08193968701733</v>
      </c>
      <c r="L76" s="66">
        <f t="shared" si="7"/>
        <v>70.197530864197532</v>
      </c>
    </row>
    <row r="77" spans="2:12" x14ac:dyDescent="0.25">
      <c r="B77" s="66"/>
      <c r="C77" s="66"/>
      <c r="D77" s="66"/>
      <c r="E77" s="66" t="s">
        <v>175</v>
      </c>
      <c r="F77" s="66" t="s">
        <v>176</v>
      </c>
      <c r="G77" s="66">
        <v>2560.5700000000002</v>
      </c>
      <c r="H77" s="66">
        <v>2146</v>
      </c>
      <c r="I77" s="66">
        <v>1928</v>
      </c>
      <c r="J77" s="66">
        <v>1927.73</v>
      </c>
      <c r="K77" s="66">
        <f t="shared" si="6"/>
        <v>75.285190406823475</v>
      </c>
      <c r="L77" s="66">
        <f t="shared" si="7"/>
        <v>99.985995850622402</v>
      </c>
    </row>
    <row r="78" spans="2:12" x14ac:dyDescent="0.25">
      <c r="B78" s="65"/>
      <c r="C78" s="65"/>
      <c r="D78" s="65" t="s">
        <v>177</v>
      </c>
      <c r="E78" s="65"/>
      <c r="F78" s="65" t="s">
        <v>178</v>
      </c>
      <c r="G78" s="65">
        <f>G79</f>
        <v>3541.95</v>
      </c>
      <c r="H78" s="65">
        <f>H79</f>
        <v>3676</v>
      </c>
      <c r="I78" s="65">
        <f>I79</f>
        <v>3678</v>
      </c>
      <c r="J78" s="65">
        <f>J79</f>
        <v>3677.07</v>
      </c>
      <c r="K78" s="65">
        <f t="shared" si="6"/>
        <v>103.8148477533562</v>
      </c>
      <c r="L78" s="65">
        <f t="shared" si="7"/>
        <v>99.974714518760194</v>
      </c>
    </row>
    <row r="79" spans="2:12" x14ac:dyDescent="0.25">
      <c r="B79" s="66"/>
      <c r="C79" s="66"/>
      <c r="D79" s="66"/>
      <c r="E79" s="66" t="s">
        <v>179</v>
      </c>
      <c r="F79" s="66" t="s">
        <v>180</v>
      </c>
      <c r="G79" s="66">
        <v>3541.95</v>
      </c>
      <c r="H79" s="66">
        <v>3676</v>
      </c>
      <c r="I79" s="66">
        <v>3678</v>
      </c>
      <c r="J79" s="66">
        <v>3677.07</v>
      </c>
      <c r="K79" s="66">
        <f t="shared" si="6"/>
        <v>103.8148477533562</v>
      </c>
      <c r="L79" s="66">
        <f t="shared" si="7"/>
        <v>99.974714518760194</v>
      </c>
    </row>
    <row r="80" spans="2:12" x14ac:dyDescent="0.25">
      <c r="B80" s="65"/>
      <c r="C80" s="66"/>
      <c r="D80" s="67"/>
      <c r="E80" s="68"/>
      <c r="F80" s="8"/>
      <c r="G80" s="65"/>
      <c r="H80" s="65"/>
      <c r="I80" s="65"/>
      <c r="J80" s="65"/>
      <c r="K80" s="70"/>
      <c r="L80" s="70"/>
    </row>
  </sheetData>
  <mergeCells count="7">
    <mergeCell ref="B24:F24"/>
    <mergeCell ref="B25:F25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9"/>
  <sheetViews>
    <sheetView workbookViewId="0">
      <selection activeCell="J6" sqref="J6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8" t="s">
        <v>16</v>
      </c>
      <c r="C2" s="108"/>
      <c r="D2" s="108"/>
      <c r="E2" s="108"/>
      <c r="F2" s="108"/>
      <c r="G2" s="108"/>
      <c r="H2" s="108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C7+C9+C11</f>
        <v>3879479.5900000003</v>
      </c>
      <c r="D6" s="71">
        <f>D7+D9+D11</f>
        <v>4522361.24</v>
      </c>
      <c r="E6" s="71">
        <f>E7+E9+E11</f>
        <v>4646513.9800000004</v>
      </c>
      <c r="F6" s="71">
        <f>F7+F9+F11</f>
        <v>4643569.5100000007</v>
      </c>
      <c r="G6" s="72">
        <f t="shared" ref="G6:G19" si="0">(F6*100)/C6</f>
        <v>119.69568088383731</v>
      </c>
      <c r="H6" s="72">
        <f t="shared" ref="H6:H19" si="1">(F6*100)/E6</f>
        <v>99.936630557603536</v>
      </c>
    </row>
    <row r="7" spans="1:8" x14ac:dyDescent="0.25">
      <c r="A7"/>
      <c r="B7" s="8" t="s">
        <v>181</v>
      </c>
      <c r="C7" s="71">
        <f>C8</f>
        <v>3853645.43</v>
      </c>
      <c r="D7" s="71">
        <f>D8</f>
        <v>4515848</v>
      </c>
      <c r="E7" s="71">
        <f>E8</f>
        <v>4639197</v>
      </c>
      <c r="F7" s="71">
        <f>F8</f>
        <v>4639188.6900000004</v>
      </c>
      <c r="G7" s="72">
        <f t="shared" si="0"/>
        <v>120.38441974668127</v>
      </c>
      <c r="H7" s="72">
        <f t="shared" si="1"/>
        <v>99.999820874172855</v>
      </c>
    </row>
    <row r="8" spans="1:8" x14ac:dyDescent="0.25">
      <c r="A8"/>
      <c r="B8" s="16" t="s">
        <v>182</v>
      </c>
      <c r="C8" s="73">
        <v>3853645.43</v>
      </c>
      <c r="D8" s="73">
        <v>4515848</v>
      </c>
      <c r="E8" s="73">
        <v>4639197</v>
      </c>
      <c r="F8" s="74">
        <v>4639188.6900000004</v>
      </c>
      <c r="G8" s="70">
        <f t="shared" si="0"/>
        <v>120.38441974668127</v>
      </c>
      <c r="H8" s="70">
        <f t="shared" si="1"/>
        <v>99.999820874172855</v>
      </c>
    </row>
    <row r="9" spans="1:8" x14ac:dyDescent="0.25">
      <c r="A9"/>
      <c r="B9" s="8" t="s">
        <v>183</v>
      </c>
      <c r="C9" s="71">
        <f>C10</f>
        <v>3768.99</v>
      </c>
      <c r="D9" s="71">
        <f>D10</f>
        <v>5140</v>
      </c>
      <c r="E9" s="71">
        <f>E10</f>
        <v>5929</v>
      </c>
      <c r="F9" s="71">
        <f>F10</f>
        <v>4380.82</v>
      </c>
      <c r="G9" s="72">
        <f t="shared" si="0"/>
        <v>116.2332614307812</v>
      </c>
      <c r="H9" s="72">
        <f t="shared" si="1"/>
        <v>73.888008095800302</v>
      </c>
    </row>
    <row r="10" spans="1:8" x14ac:dyDescent="0.25">
      <c r="A10"/>
      <c r="B10" s="16" t="s">
        <v>184</v>
      </c>
      <c r="C10" s="73">
        <v>3768.99</v>
      </c>
      <c r="D10" s="73">
        <v>5140</v>
      </c>
      <c r="E10" s="73">
        <v>5929</v>
      </c>
      <c r="F10" s="74">
        <v>4380.82</v>
      </c>
      <c r="G10" s="70">
        <f t="shared" si="0"/>
        <v>116.2332614307812</v>
      </c>
      <c r="H10" s="70">
        <f t="shared" si="1"/>
        <v>73.888008095800302</v>
      </c>
    </row>
    <row r="11" spans="1:8" x14ac:dyDescent="0.25">
      <c r="A11"/>
      <c r="B11" s="8" t="s">
        <v>185</v>
      </c>
      <c r="C11" s="71">
        <f>C12</f>
        <v>22065.17</v>
      </c>
      <c r="D11" s="71">
        <f>D12</f>
        <v>1373.24</v>
      </c>
      <c r="E11" s="71">
        <f>E12</f>
        <v>1387.98</v>
      </c>
      <c r="F11" s="71">
        <f>F12</f>
        <v>0</v>
      </c>
      <c r="G11" s="72">
        <f t="shared" si="0"/>
        <v>0</v>
      </c>
      <c r="H11" s="72">
        <f t="shared" si="1"/>
        <v>0</v>
      </c>
    </row>
    <row r="12" spans="1:8" x14ac:dyDescent="0.25">
      <c r="A12"/>
      <c r="B12" s="16" t="s">
        <v>186</v>
      </c>
      <c r="C12" s="73">
        <v>22065.17</v>
      </c>
      <c r="D12" s="73">
        <v>1373.24</v>
      </c>
      <c r="E12" s="73">
        <v>1387.98</v>
      </c>
      <c r="F12" s="74">
        <v>0</v>
      </c>
      <c r="G12" s="70">
        <f t="shared" si="0"/>
        <v>0</v>
      </c>
      <c r="H12" s="70">
        <f t="shared" si="1"/>
        <v>0</v>
      </c>
    </row>
    <row r="13" spans="1:8" x14ac:dyDescent="0.25">
      <c r="B13" s="8" t="s">
        <v>33</v>
      </c>
      <c r="C13" s="75">
        <f>C14+C16+C18</f>
        <v>3879479.5900000003</v>
      </c>
      <c r="D13" s="75">
        <f>D14+D16+D18</f>
        <v>4522361.24</v>
      </c>
      <c r="E13" s="75">
        <f>E14+E16+E18</f>
        <v>4646513.9800000004</v>
      </c>
      <c r="F13" s="75">
        <f>F14+F16+F18</f>
        <v>4643569.5100000007</v>
      </c>
      <c r="G13" s="72">
        <f t="shared" si="0"/>
        <v>119.69568088383731</v>
      </c>
      <c r="H13" s="72">
        <f t="shared" si="1"/>
        <v>99.936630557603536</v>
      </c>
    </row>
    <row r="14" spans="1:8" x14ac:dyDescent="0.25">
      <c r="A14"/>
      <c r="B14" s="8" t="s">
        <v>181</v>
      </c>
      <c r="C14" s="75">
        <f>C15</f>
        <v>3853645.43</v>
      </c>
      <c r="D14" s="75">
        <f>D15</f>
        <v>4515848</v>
      </c>
      <c r="E14" s="75">
        <f>E15</f>
        <v>4639197</v>
      </c>
      <c r="F14" s="75">
        <f>F15</f>
        <v>4639188.6900000004</v>
      </c>
      <c r="G14" s="72">
        <f t="shared" si="0"/>
        <v>120.38441974668127</v>
      </c>
      <c r="H14" s="72">
        <f t="shared" si="1"/>
        <v>99.999820874172855</v>
      </c>
    </row>
    <row r="15" spans="1:8" x14ac:dyDescent="0.25">
      <c r="A15"/>
      <c r="B15" s="16" t="s">
        <v>182</v>
      </c>
      <c r="C15" s="73">
        <v>3853645.43</v>
      </c>
      <c r="D15" s="73">
        <v>4515848</v>
      </c>
      <c r="E15" s="76">
        <v>4639197</v>
      </c>
      <c r="F15" s="74">
        <v>4639188.6900000004</v>
      </c>
      <c r="G15" s="70">
        <f t="shared" si="0"/>
        <v>120.38441974668127</v>
      </c>
      <c r="H15" s="70">
        <f t="shared" si="1"/>
        <v>99.999820874172855</v>
      </c>
    </row>
    <row r="16" spans="1:8" x14ac:dyDescent="0.25">
      <c r="A16"/>
      <c r="B16" s="8" t="s">
        <v>183</v>
      </c>
      <c r="C16" s="75">
        <f>C17</f>
        <v>3768.99</v>
      </c>
      <c r="D16" s="75">
        <f>D17</f>
        <v>5140</v>
      </c>
      <c r="E16" s="75">
        <f>E17</f>
        <v>5929</v>
      </c>
      <c r="F16" s="75">
        <f>F17</f>
        <v>4380.82</v>
      </c>
      <c r="G16" s="72">
        <f t="shared" si="0"/>
        <v>116.2332614307812</v>
      </c>
      <c r="H16" s="72">
        <f t="shared" si="1"/>
        <v>73.888008095800302</v>
      </c>
    </row>
    <row r="17" spans="1:8" x14ac:dyDescent="0.25">
      <c r="A17"/>
      <c r="B17" s="16" t="s">
        <v>184</v>
      </c>
      <c r="C17" s="73">
        <v>3768.99</v>
      </c>
      <c r="D17" s="73">
        <v>5140</v>
      </c>
      <c r="E17" s="76">
        <v>5929</v>
      </c>
      <c r="F17" s="74">
        <v>4380.82</v>
      </c>
      <c r="G17" s="70">
        <f t="shared" si="0"/>
        <v>116.2332614307812</v>
      </c>
      <c r="H17" s="70">
        <f t="shared" si="1"/>
        <v>73.888008095800302</v>
      </c>
    </row>
    <row r="18" spans="1:8" x14ac:dyDescent="0.25">
      <c r="A18"/>
      <c r="B18" s="8" t="s">
        <v>185</v>
      </c>
      <c r="C18" s="75">
        <f>C19</f>
        <v>22065.17</v>
      </c>
      <c r="D18" s="75">
        <f>D19</f>
        <v>1373.24</v>
      </c>
      <c r="E18" s="75">
        <f>E19</f>
        <v>1387.98</v>
      </c>
      <c r="F18" s="75">
        <f>F19</f>
        <v>0</v>
      </c>
      <c r="G18" s="72">
        <f t="shared" si="0"/>
        <v>0</v>
      </c>
      <c r="H18" s="72">
        <f t="shared" si="1"/>
        <v>0</v>
      </c>
    </row>
    <row r="19" spans="1:8" x14ac:dyDescent="0.25">
      <c r="A19"/>
      <c r="B19" s="16" t="s">
        <v>186</v>
      </c>
      <c r="C19" s="73">
        <v>22065.17</v>
      </c>
      <c r="D19" s="73">
        <v>1373.24</v>
      </c>
      <c r="E19" s="76">
        <v>1387.98</v>
      </c>
      <c r="F19" s="74">
        <v>0</v>
      </c>
      <c r="G19" s="70">
        <f t="shared" si="0"/>
        <v>0</v>
      </c>
      <c r="H19" s="70">
        <f t="shared" si="1"/>
        <v>0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E20" sqref="E20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8" t="s">
        <v>17</v>
      </c>
      <c r="C2" s="108"/>
      <c r="D2" s="108"/>
      <c r="E2" s="108"/>
      <c r="F2" s="108"/>
      <c r="G2" s="108"/>
      <c r="H2" s="108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3879479.59</v>
      </c>
      <c r="D6" s="75">
        <f t="shared" si="0"/>
        <v>4522361.24</v>
      </c>
      <c r="E6" s="75">
        <f t="shared" si="0"/>
        <v>4646513.9800000004</v>
      </c>
      <c r="F6" s="75">
        <f t="shared" si="0"/>
        <v>4643569.51</v>
      </c>
      <c r="G6" s="70">
        <f>(F6*100)/C6</f>
        <v>119.69568088383731</v>
      </c>
      <c r="H6" s="70">
        <f>(F6*100)/E6</f>
        <v>99.936630557603522</v>
      </c>
    </row>
    <row r="7" spans="2:8" x14ac:dyDescent="0.25">
      <c r="B7" s="8" t="s">
        <v>187</v>
      </c>
      <c r="C7" s="75">
        <f t="shared" si="0"/>
        <v>3879479.59</v>
      </c>
      <c r="D7" s="75">
        <f t="shared" si="0"/>
        <v>4522361.24</v>
      </c>
      <c r="E7" s="75">
        <f t="shared" si="0"/>
        <v>4646513.9800000004</v>
      </c>
      <c r="F7" s="75">
        <f t="shared" si="0"/>
        <v>4643569.51</v>
      </c>
      <c r="G7" s="70">
        <f>(F7*100)/C7</f>
        <v>119.69568088383731</v>
      </c>
      <c r="H7" s="70">
        <f>(F7*100)/E7</f>
        <v>99.936630557603522</v>
      </c>
    </row>
    <row r="8" spans="2:8" x14ac:dyDescent="0.25">
      <c r="B8" s="11" t="s">
        <v>188</v>
      </c>
      <c r="C8" s="73">
        <v>3879479.59</v>
      </c>
      <c r="D8" s="73">
        <v>4522361.24</v>
      </c>
      <c r="E8" s="73">
        <v>4646513.9800000004</v>
      </c>
      <c r="F8" s="74">
        <v>4643569.51</v>
      </c>
      <c r="G8" s="70">
        <f>(F8*100)/C8</f>
        <v>119.69568088383731</v>
      </c>
      <c r="H8" s="70">
        <f>(F8*100)/E8</f>
        <v>99.936630557603522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I21" sqref="I2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8" t="s">
        <v>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8" t="s">
        <v>25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2:12" ht="15.75" customHeight="1" x14ac:dyDescent="0.25">
      <c r="B5" s="108" t="s">
        <v>18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20" t="s">
        <v>3</v>
      </c>
      <c r="C7" s="121"/>
      <c r="D7" s="121"/>
      <c r="E7" s="121"/>
      <c r="F7" s="122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20">
        <v>1</v>
      </c>
      <c r="C8" s="121"/>
      <c r="D8" s="121"/>
      <c r="E8" s="121"/>
      <c r="F8" s="122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tabSelected="1" workbookViewId="0">
      <selection activeCell="F19" sqref="F19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8" t="s">
        <v>19</v>
      </c>
      <c r="C2" s="108"/>
      <c r="D2" s="108"/>
      <c r="E2" s="108"/>
      <c r="F2" s="108"/>
      <c r="G2" s="108"/>
      <c r="H2" s="108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54"/>
  <sheetViews>
    <sheetView zoomScaleNormal="100" workbookViewId="0">
      <selection sqref="A1:F98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96">
        <v>109</v>
      </c>
      <c r="C1" s="39"/>
    </row>
    <row r="2" spans="1:6" ht="15" customHeight="1" x14ac:dyDescent="0.2">
      <c r="A2" s="41" t="s">
        <v>35</v>
      </c>
      <c r="B2" s="42" t="s">
        <v>189</v>
      </c>
      <c r="C2" s="39"/>
    </row>
    <row r="3" spans="1:6" s="39" customFormat="1" ht="43.5" customHeight="1" x14ac:dyDescent="0.2">
      <c r="A3" s="43" t="s">
        <v>36</v>
      </c>
      <c r="B3" s="38" t="s">
        <v>200</v>
      </c>
    </row>
    <row r="4" spans="1:6" s="39" customFormat="1" x14ac:dyDescent="0.2">
      <c r="A4" s="43" t="s">
        <v>37</v>
      </c>
      <c r="B4" s="44" t="s">
        <v>201</v>
      </c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</row>
    <row r="7" spans="1:6" x14ac:dyDescent="0.2">
      <c r="A7" s="47" t="s">
        <v>190</v>
      </c>
      <c r="B7" s="46"/>
      <c r="C7" s="77">
        <f>C12</f>
        <v>4515848</v>
      </c>
      <c r="D7" s="77">
        <f>D12</f>
        <v>4639197</v>
      </c>
      <c r="E7" s="77">
        <f>E12</f>
        <v>4639188.6900000004</v>
      </c>
      <c r="F7" s="77">
        <f>(E7*100)/D7</f>
        <v>99.999820874172855</v>
      </c>
    </row>
    <row r="8" spans="1:6" x14ac:dyDescent="0.2">
      <c r="A8" s="47" t="s">
        <v>79</v>
      </c>
      <c r="B8" s="46"/>
      <c r="C8" s="77">
        <f>C71</f>
        <v>5140</v>
      </c>
      <c r="D8" s="77">
        <f>D71</f>
        <v>5929</v>
      </c>
      <c r="E8" s="77">
        <f>E71</f>
        <v>4380.82</v>
      </c>
      <c r="F8" s="77">
        <f>(E8*100)/D8</f>
        <v>73.888008095800302</v>
      </c>
    </row>
    <row r="9" spans="1:6" x14ac:dyDescent="0.2">
      <c r="A9" s="47" t="s">
        <v>191</v>
      </c>
      <c r="B9" s="46"/>
      <c r="C9" s="77">
        <f>C89</f>
        <v>1373.24</v>
      </c>
      <c r="D9" s="77">
        <f>D89</f>
        <v>1387.98</v>
      </c>
      <c r="E9" s="77">
        <f>E89</f>
        <v>0</v>
      </c>
      <c r="F9" s="77">
        <f>(E9*100)/D9</f>
        <v>0</v>
      </c>
    </row>
    <row r="10" spans="1:6" s="57" customFormat="1" x14ac:dyDescent="0.2"/>
    <row r="11" spans="1:6" ht="38.25" x14ac:dyDescent="0.2">
      <c r="A11" s="47" t="s">
        <v>192</v>
      </c>
      <c r="B11" s="47" t="s">
        <v>193</v>
      </c>
      <c r="C11" s="47" t="s">
        <v>47</v>
      </c>
      <c r="D11" s="47" t="s">
        <v>194</v>
      </c>
      <c r="E11" s="47" t="s">
        <v>195</v>
      </c>
      <c r="F11" s="47" t="s">
        <v>196</v>
      </c>
    </row>
    <row r="12" spans="1:6" x14ac:dyDescent="0.2">
      <c r="A12" s="48" t="s">
        <v>190</v>
      </c>
      <c r="B12" s="48" t="s">
        <v>197</v>
      </c>
      <c r="C12" s="78">
        <f>C13+C58</f>
        <v>4515848</v>
      </c>
      <c r="D12" s="78">
        <f>D13+D58</f>
        <v>4639197</v>
      </c>
      <c r="E12" s="78">
        <f>E13+E58</f>
        <v>4639188.6900000004</v>
      </c>
      <c r="F12" s="79">
        <f>(E12*100)/D12</f>
        <v>99.999820874172855</v>
      </c>
    </row>
    <row r="13" spans="1:6" x14ac:dyDescent="0.2">
      <c r="A13" s="49" t="s">
        <v>77</v>
      </c>
      <c r="B13" s="50" t="s">
        <v>78</v>
      </c>
      <c r="C13" s="80">
        <f>C14+C23+C53</f>
        <v>4503537</v>
      </c>
      <c r="D13" s="80">
        <f>D14+D23+D53</f>
        <v>4629383</v>
      </c>
      <c r="E13" s="80">
        <f>E14+E23+E53</f>
        <v>4629376.16</v>
      </c>
      <c r="F13" s="81">
        <f>(E13*100)/D13</f>
        <v>99.99985224812896</v>
      </c>
    </row>
    <row r="14" spans="1:6" x14ac:dyDescent="0.2">
      <c r="A14" s="51" t="s">
        <v>79</v>
      </c>
      <c r="B14" s="52" t="s">
        <v>80</v>
      </c>
      <c r="C14" s="82">
        <f>C15+C18+C20</f>
        <v>3748118</v>
      </c>
      <c r="D14" s="82">
        <f>D15+D18+D20</f>
        <v>3764802</v>
      </c>
      <c r="E14" s="82">
        <f>E15+E18+E20</f>
        <v>3764799.17</v>
      </c>
      <c r="F14" s="81">
        <f>(E14*100)/D14</f>
        <v>99.999924830044179</v>
      </c>
    </row>
    <row r="15" spans="1:6" x14ac:dyDescent="0.2">
      <c r="A15" s="53" t="s">
        <v>81</v>
      </c>
      <c r="B15" s="54" t="s">
        <v>82</v>
      </c>
      <c r="C15" s="83">
        <f>C16+C17</f>
        <v>3065465</v>
      </c>
      <c r="D15" s="83">
        <f>D16+D17</f>
        <v>3076950</v>
      </c>
      <c r="E15" s="83">
        <f>E16+E17</f>
        <v>3076948.71</v>
      </c>
      <c r="F15" s="83">
        <f>(E15*100)/D15</f>
        <v>99.999958075366834</v>
      </c>
    </row>
    <row r="16" spans="1:6" x14ac:dyDescent="0.2">
      <c r="A16" s="55" t="s">
        <v>83</v>
      </c>
      <c r="B16" s="56" t="s">
        <v>84</v>
      </c>
      <c r="C16" s="84">
        <v>3053174</v>
      </c>
      <c r="D16" s="84">
        <v>3061194</v>
      </c>
      <c r="E16" s="84">
        <v>3061193.56</v>
      </c>
      <c r="F16" s="84"/>
    </row>
    <row r="17" spans="1:6" x14ac:dyDescent="0.2">
      <c r="A17" s="55" t="s">
        <v>85</v>
      </c>
      <c r="B17" s="56" t="s">
        <v>86</v>
      </c>
      <c r="C17" s="84">
        <v>12291</v>
      </c>
      <c r="D17" s="84">
        <v>15756</v>
      </c>
      <c r="E17" s="84">
        <v>15755.15</v>
      </c>
      <c r="F17" s="84"/>
    </row>
    <row r="18" spans="1:6" x14ac:dyDescent="0.2">
      <c r="A18" s="53" t="s">
        <v>87</v>
      </c>
      <c r="B18" s="54" t="s">
        <v>88</v>
      </c>
      <c r="C18" s="83">
        <v>77300</v>
      </c>
      <c r="D18" s="83">
        <f>D19</f>
        <v>83017</v>
      </c>
      <c r="E18" s="83">
        <f>E19</f>
        <v>83016.62</v>
      </c>
      <c r="F18" s="83">
        <f>(E18*100)/D18</f>
        <v>99.999542262428179</v>
      </c>
    </row>
    <row r="19" spans="1:6" x14ac:dyDescent="0.2">
      <c r="A19" s="55" t="s">
        <v>89</v>
      </c>
      <c r="B19" s="56" t="s">
        <v>88</v>
      </c>
      <c r="C19" s="84">
        <v>77300</v>
      </c>
      <c r="D19" s="84">
        <v>83017</v>
      </c>
      <c r="E19" s="84">
        <v>83016.62</v>
      </c>
      <c r="F19" s="84"/>
    </row>
    <row r="20" spans="1:6" x14ac:dyDescent="0.2">
      <c r="A20" s="53" t="s">
        <v>90</v>
      </c>
      <c r="B20" s="54" t="s">
        <v>91</v>
      </c>
      <c r="C20" s="83">
        <f>C21+C22</f>
        <v>605353</v>
      </c>
      <c r="D20" s="83">
        <f>D21+D22</f>
        <v>604835</v>
      </c>
      <c r="E20" s="83">
        <f>E21+E22</f>
        <v>604833.84</v>
      </c>
      <c r="F20" s="83">
        <f>(E20*100)/D20</f>
        <v>99.999808212157035</v>
      </c>
    </row>
    <row r="21" spans="1:6" x14ac:dyDescent="0.2">
      <c r="A21" s="55" t="s">
        <v>92</v>
      </c>
      <c r="B21" s="56" t="s">
        <v>93</v>
      </c>
      <c r="C21" s="84">
        <v>99551</v>
      </c>
      <c r="D21" s="84">
        <v>97428</v>
      </c>
      <c r="E21" s="84">
        <v>97427.11</v>
      </c>
      <c r="F21" s="84"/>
    </row>
    <row r="22" spans="1:6" x14ac:dyDescent="0.2">
      <c r="A22" s="55" t="s">
        <v>94</v>
      </c>
      <c r="B22" s="56" t="s">
        <v>95</v>
      </c>
      <c r="C22" s="84">
        <v>505802</v>
      </c>
      <c r="D22" s="84">
        <v>507407</v>
      </c>
      <c r="E22" s="84">
        <v>507406.73</v>
      </c>
      <c r="F22" s="84"/>
    </row>
    <row r="23" spans="1:6" x14ac:dyDescent="0.2">
      <c r="A23" s="51" t="s">
        <v>96</v>
      </c>
      <c r="B23" s="52" t="s">
        <v>97</v>
      </c>
      <c r="C23" s="82">
        <f>C24+C29+C35+C45+C47</f>
        <v>754851</v>
      </c>
      <c r="D23" s="82">
        <f>D24+D29+D35+D45+D47</f>
        <v>863886</v>
      </c>
      <c r="E23" s="82">
        <f>E24+E29+E35+E45+E47</f>
        <v>863883.56999999983</v>
      </c>
      <c r="F23" s="81">
        <f>(E23*100)/D23</f>
        <v>99.999718712885709</v>
      </c>
    </row>
    <row r="24" spans="1:6" x14ac:dyDescent="0.2">
      <c r="A24" s="53" t="s">
        <v>98</v>
      </c>
      <c r="B24" s="54" t="s">
        <v>99</v>
      </c>
      <c r="C24" s="83">
        <f>C25+C26+C27+C28</f>
        <v>64970</v>
      </c>
      <c r="D24" s="83">
        <f>D25+D26+D27+D28</f>
        <v>51957</v>
      </c>
      <c r="E24" s="83">
        <f>E25+E26+E27+E28</f>
        <v>51956.04</v>
      </c>
      <c r="F24" s="83">
        <f>(E24*100)/D24</f>
        <v>99.99815231826318</v>
      </c>
    </row>
    <row r="25" spans="1:6" x14ac:dyDescent="0.2">
      <c r="A25" s="55" t="s">
        <v>100</v>
      </c>
      <c r="B25" s="56" t="s">
        <v>101</v>
      </c>
      <c r="C25" s="84">
        <v>12473</v>
      </c>
      <c r="D25" s="84">
        <v>10575</v>
      </c>
      <c r="E25" s="84">
        <v>10574.84</v>
      </c>
      <c r="F25" s="84"/>
    </row>
    <row r="26" spans="1:6" ht="25.5" x14ac:dyDescent="0.2">
      <c r="A26" s="55" t="s">
        <v>102</v>
      </c>
      <c r="B26" s="56" t="s">
        <v>103</v>
      </c>
      <c r="C26" s="84">
        <v>49916</v>
      </c>
      <c r="D26" s="84">
        <v>39296</v>
      </c>
      <c r="E26" s="84">
        <v>39295.43</v>
      </c>
      <c r="F26" s="84"/>
    </row>
    <row r="27" spans="1:6" x14ac:dyDescent="0.2">
      <c r="A27" s="55" t="s">
        <v>104</v>
      </c>
      <c r="B27" s="56" t="s">
        <v>105</v>
      </c>
      <c r="C27" s="84">
        <v>2427</v>
      </c>
      <c r="D27" s="84">
        <v>2086</v>
      </c>
      <c r="E27" s="84">
        <v>2085.77</v>
      </c>
      <c r="F27" s="84"/>
    </row>
    <row r="28" spans="1:6" x14ac:dyDescent="0.2">
      <c r="A28" s="55" t="s">
        <v>106</v>
      </c>
      <c r="B28" s="56" t="s">
        <v>107</v>
      </c>
      <c r="C28" s="84">
        <v>154</v>
      </c>
      <c r="D28" s="84">
        <v>0</v>
      </c>
      <c r="E28" s="84">
        <v>0</v>
      </c>
      <c r="F28" s="84"/>
    </row>
    <row r="29" spans="1:6" x14ac:dyDescent="0.2">
      <c r="A29" s="53" t="s">
        <v>108</v>
      </c>
      <c r="B29" s="54" t="s">
        <v>109</v>
      </c>
      <c r="C29" s="83">
        <f>C30+C31+C32+C33+C34</f>
        <v>185526</v>
      </c>
      <c r="D29" s="83">
        <f>D30+D31+D32+D33+D34</f>
        <v>114622</v>
      </c>
      <c r="E29" s="83">
        <f>E30+E31+E32+E33+E34</f>
        <v>114621.68000000001</v>
      </c>
      <c r="F29" s="83">
        <f>(E29*100)/D29</f>
        <v>99.999720821482782</v>
      </c>
    </row>
    <row r="30" spans="1:6" x14ac:dyDescent="0.2">
      <c r="A30" s="55" t="s">
        <v>110</v>
      </c>
      <c r="B30" s="56" t="s">
        <v>111</v>
      </c>
      <c r="C30" s="84">
        <v>38410</v>
      </c>
      <c r="D30" s="84">
        <v>31755</v>
      </c>
      <c r="E30" s="84">
        <v>31754.83</v>
      </c>
      <c r="F30" s="84"/>
    </row>
    <row r="31" spans="1:6" x14ac:dyDescent="0.2">
      <c r="A31" s="55" t="s">
        <v>112</v>
      </c>
      <c r="B31" s="56" t="s">
        <v>113</v>
      </c>
      <c r="C31" s="84">
        <v>142940</v>
      </c>
      <c r="D31" s="84">
        <v>80342</v>
      </c>
      <c r="E31" s="84">
        <v>80341.95</v>
      </c>
      <c r="F31" s="84"/>
    </row>
    <row r="32" spans="1:6" x14ac:dyDescent="0.2">
      <c r="A32" s="55" t="s">
        <v>114</v>
      </c>
      <c r="B32" s="56" t="s">
        <v>115</v>
      </c>
      <c r="C32" s="84">
        <v>1862</v>
      </c>
      <c r="D32" s="84">
        <v>1269</v>
      </c>
      <c r="E32" s="84">
        <v>1268.71</v>
      </c>
      <c r="F32" s="84"/>
    </row>
    <row r="33" spans="1:6" x14ac:dyDescent="0.2">
      <c r="A33" s="55" t="s">
        <v>116</v>
      </c>
      <c r="B33" s="56" t="s">
        <v>117</v>
      </c>
      <c r="C33" s="84">
        <v>1460</v>
      </c>
      <c r="D33" s="84">
        <v>403</v>
      </c>
      <c r="E33" s="84">
        <v>403.07</v>
      </c>
      <c r="F33" s="84"/>
    </row>
    <row r="34" spans="1:6" x14ac:dyDescent="0.2">
      <c r="A34" s="55" t="s">
        <v>118</v>
      </c>
      <c r="B34" s="56" t="s">
        <v>119</v>
      </c>
      <c r="C34" s="84">
        <v>854</v>
      </c>
      <c r="D34" s="84">
        <v>853</v>
      </c>
      <c r="E34" s="84">
        <v>853.12</v>
      </c>
      <c r="F34" s="84"/>
    </row>
    <row r="35" spans="1:6" x14ac:dyDescent="0.2">
      <c r="A35" s="53" t="s">
        <v>120</v>
      </c>
      <c r="B35" s="54" t="s">
        <v>121</v>
      </c>
      <c r="C35" s="83">
        <f>C36+C37+C38+C39+C40+C41+C42+C43+C44</f>
        <v>496498</v>
      </c>
      <c r="D35" s="83">
        <f>D36+D37+D38+D39+D40+D41+D42+D43+D44</f>
        <v>690848</v>
      </c>
      <c r="E35" s="83">
        <f>E36+E37+E38+E39+E40+E41+E42+E43+E44</f>
        <v>690847.1399999999</v>
      </c>
      <c r="F35" s="83">
        <f>(E35*100)/D35</f>
        <v>99.999875515308702</v>
      </c>
    </row>
    <row r="36" spans="1:6" x14ac:dyDescent="0.2">
      <c r="A36" s="55" t="s">
        <v>122</v>
      </c>
      <c r="B36" s="56" t="s">
        <v>123</v>
      </c>
      <c r="C36" s="84">
        <v>55744</v>
      </c>
      <c r="D36" s="84">
        <v>51092</v>
      </c>
      <c r="E36" s="84">
        <v>51091.66</v>
      </c>
      <c r="F36" s="84"/>
    </row>
    <row r="37" spans="1:6" x14ac:dyDescent="0.2">
      <c r="A37" s="55" t="s">
        <v>124</v>
      </c>
      <c r="B37" s="56" t="s">
        <v>125</v>
      </c>
      <c r="C37" s="84">
        <v>87689</v>
      </c>
      <c r="D37" s="84">
        <v>69870</v>
      </c>
      <c r="E37" s="84">
        <v>69869.899999999994</v>
      </c>
      <c r="F37" s="84"/>
    </row>
    <row r="38" spans="1:6" x14ac:dyDescent="0.2">
      <c r="A38" s="55" t="s">
        <v>126</v>
      </c>
      <c r="B38" s="56" t="s">
        <v>127</v>
      </c>
      <c r="C38" s="84">
        <v>7191</v>
      </c>
      <c r="D38" s="84">
        <v>9382</v>
      </c>
      <c r="E38" s="84">
        <v>9382.4</v>
      </c>
      <c r="F38" s="84"/>
    </row>
    <row r="39" spans="1:6" x14ac:dyDescent="0.2">
      <c r="A39" s="55" t="s">
        <v>128</v>
      </c>
      <c r="B39" s="56" t="s">
        <v>129</v>
      </c>
      <c r="C39" s="84">
        <v>7291</v>
      </c>
      <c r="D39" s="84">
        <v>6949</v>
      </c>
      <c r="E39" s="84">
        <v>6948.8</v>
      </c>
      <c r="F39" s="84"/>
    </row>
    <row r="40" spans="1:6" x14ac:dyDescent="0.2">
      <c r="A40" s="55" t="s">
        <v>130</v>
      </c>
      <c r="B40" s="56" t="s">
        <v>131</v>
      </c>
      <c r="C40" s="84">
        <v>14272</v>
      </c>
      <c r="D40" s="84">
        <v>14168</v>
      </c>
      <c r="E40" s="84">
        <v>14168.05</v>
      </c>
      <c r="F40" s="84"/>
    </row>
    <row r="41" spans="1:6" x14ac:dyDescent="0.2">
      <c r="A41" s="55" t="s">
        <v>132</v>
      </c>
      <c r="B41" s="56" t="s">
        <v>133</v>
      </c>
      <c r="C41" s="84">
        <v>7963</v>
      </c>
      <c r="D41" s="84">
        <v>3949</v>
      </c>
      <c r="E41" s="84">
        <v>3949.39</v>
      </c>
      <c r="F41" s="84"/>
    </row>
    <row r="42" spans="1:6" x14ac:dyDescent="0.2">
      <c r="A42" s="55" t="s">
        <v>134</v>
      </c>
      <c r="B42" s="56" t="s">
        <v>135</v>
      </c>
      <c r="C42" s="84">
        <v>312530</v>
      </c>
      <c r="D42" s="84">
        <v>531751</v>
      </c>
      <c r="E42" s="84">
        <v>531750.32999999996</v>
      </c>
      <c r="F42" s="84"/>
    </row>
    <row r="43" spans="1:6" x14ac:dyDescent="0.2">
      <c r="A43" s="55" t="s">
        <v>136</v>
      </c>
      <c r="B43" s="56" t="s">
        <v>137</v>
      </c>
      <c r="C43" s="84">
        <v>173</v>
      </c>
      <c r="D43" s="84">
        <v>20</v>
      </c>
      <c r="E43" s="84">
        <v>19.920000000000002</v>
      </c>
      <c r="F43" s="84"/>
    </row>
    <row r="44" spans="1:6" x14ac:dyDescent="0.2">
      <c r="A44" s="55" t="s">
        <v>138</v>
      </c>
      <c r="B44" s="56" t="s">
        <v>139</v>
      </c>
      <c r="C44" s="84">
        <v>3645</v>
      </c>
      <c r="D44" s="84">
        <v>3667</v>
      </c>
      <c r="E44" s="84">
        <v>3666.69</v>
      </c>
      <c r="F44" s="84"/>
    </row>
    <row r="45" spans="1:6" x14ac:dyDescent="0.2">
      <c r="A45" s="53" t="s">
        <v>140</v>
      </c>
      <c r="B45" s="54" t="s">
        <v>141</v>
      </c>
      <c r="C45" s="83">
        <f>C46</f>
        <v>2291</v>
      </c>
      <c r="D45" s="83">
        <f>D46</f>
        <v>1715</v>
      </c>
      <c r="E45" s="83">
        <f>E46</f>
        <v>1715</v>
      </c>
      <c r="F45" s="83">
        <f>(E45*100)/D45</f>
        <v>100</v>
      </c>
    </row>
    <row r="46" spans="1:6" ht="25.5" x14ac:dyDescent="0.2">
      <c r="A46" s="55" t="s">
        <v>142</v>
      </c>
      <c r="B46" s="56" t="s">
        <v>143</v>
      </c>
      <c r="C46" s="84">
        <v>2291</v>
      </c>
      <c r="D46" s="84">
        <v>1715</v>
      </c>
      <c r="E46" s="84">
        <v>1715</v>
      </c>
      <c r="F46" s="84"/>
    </row>
    <row r="47" spans="1:6" x14ac:dyDescent="0.2">
      <c r="A47" s="53" t="s">
        <v>144</v>
      </c>
      <c r="B47" s="54" t="s">
        <v>145</v>
      </c>
      <c r="C47" s="83">
        <f>C48+C49+C50+C51+C52</f>
        <v>5566</v>
      </c>
      <c r="D47" s="83">
        <f>D48+D49+D50+D51+D52</f>
        <v>4744</v>
      </c>
      <c r="E47" s="83">
        <f>E48+E49+E50+E51+E52</f>
        <v>4743.7099999999991</v>
      </c>
      <c r="F47" s="83">
        <f>(E47*100)/D47</f>
        <v>99.993887015177037</v>
      </c>
    </row>
    <row r="48" spans="1:6" x14ac:dyDescent="0.2">
      <c r="A48" s="55" t="s">
        <v>146</v>
      </c>
      <c r="B48" s="56" t="s">
        <v>147</v>
      </c>
      <c r="C48" s="84">
        <v>1693</v>
      </c>
      <c r="D48" s="84">
        <v>1653</v>
      </c>
      <c r="E48" s="84">
        <v>1652.6</v>
      </c>
      <c r="F48" s="84"/>
    </row>
    <row r="49" spans="1:6" x14ac:dyDescent="0.2">
      <c r="A49" s="55" t="s">
        <v>148</v>
      </c>
      <c r="B49" s="56" t="s">
        <v>149</v>
      </c>
      <c r="C49" s="84">
        <v>1965</v>
      </c>
      <c r="D49" s="84">
        <v>1968</v>
      </c>
      <c r="E49" s="84">
        <v>1967.59</v>
      </c>
      <c r="F49" s="84"/>
    </row>
    <row r="50" spans="1:6" x14ac:dyDescent="0.2">
      <c r="A50" s="55" t="s">
        <v>150</v>
      </c>
      <c r="B50" s="56" t="s">
        <v>151</v>
      </c>
      <c r="C50" s="84">
        <v>133</v>
      </c>
      <c r="D50" s="84">
        <v>0</v>
      </c>
      <c r="E50" s="84">
        <v>0</v>
      </c>
      <c r="F50" s="84"/>
    </row>
    <row r="51" spans="1:6" x14ac:dyDescent="0.2">
      <c r="A51" s="55" t="s">
        <v>152</v>
      </c>
      <c r="B51" s="56" t="s">
        <v>153</v>
      </c>
      <c r="C51" s="84">
        <v>13</v>
      </c>
      <c r="D51" s="84">
        <v>0</v>
      </c>
      <c r="E51" s="84">
        <v>0</v>
      </c>
      <c r="F51" s="84"/>
    </row>
    <row r="52" spans="1:6" x14ac:dyDescent="0.2">
      <c r="A52" s="55" t="s">
        <v>154</v>
      </c>
      <c r="B52" s="56" t="s">
        <v>145</v>
      </c>
      <c r="C52" s="84">
        <v>1762</v>
      </c>
      <c r="D52" s="84">
        <v>1123</v>
      </c>
      <c r="E52" s="84">
        <v>1123.52</v>
      </c>
      <c r="F52" s="84"/>
    </row>
    <row r="53" spans="1:6" x14ac:dyDescent="0.2">
      <c r="A53" s="51" t="s">
        <v>155</v>
      </c>
      <c r="B53" s="52" t="s">
        <v>156</v>
      </c>
      <c r="C53" s="82">
        <f>C54+C56</f>
        <v>568</v>
      </c>
      <c r="D53" s="82">
        <f>D54+D56</f>
        <v>695</v>
      </c>
      <c r="E53" s="82">
        <f>E54+E56</f>
        <v>693.42</v>
      </c>
      <c r="F53" s="81">
        <f>(E53*100)/D53</f>
        <v>99.772661870503597</v>
      </c>
    </row>
    <row r="54" spans="1:6" x14ac:dyDescent="0.2">
      <c r="A54" s="53" t="s">
        <v>157</v>
      </c>
      <c r="B54" s="54" t="s">
        <v>158</v>
      </c>
      <c r="C54" s="83">
        <f>C55</f>
        <v>170</v>
      </c>
      <c r="D54" s="83">
        <f>D55</f>
        <v>159</v>
      </c>
      <c r="E54" s="83">
        <f>E55</f>
        <v>158.01</v>
      </c>
      <c r="F54" s="83">
        <f>(E54*100)/D54</f>
        <v>99.377358490566039</v>
      </c>
    </row>
    <row r="55" spans="1:6" ht="25.5" x14ac:dyDescent="0.2">
      <c r="A55" s="55" t="s">
        <v>159</v>
      </c>
      <c r="B55" s="56" t="s">
        <v>160</v>
      </c>
      <c r="C55" s="84">
        <v>170</v>
      </c>
      <c r="D55" s="84">
        <v>159</v>
      </c>
      <c r="E55" s="84">
        <v>158.01</v>
      </c>
      <c r="F55" s="84"/>
    </row>
    <row r="56" spans="1:6" x14ac:dyDescent="0.2">
      <c r="A56" s="53" t="s">
        <v>161</v>
      </c>
      <c r="B56" s="54" t="s">
        <v>162</v>
      </c>
      <c r="C56" s="83">
        <f>C57</f>
        <v>398</v>
      </c>
      <c r="D56" s="83">
        <f>D57</f>
        <v>536</v>
      </c>
      <c r="E56" s="83">
        <f>E57</f>
        <v>535.41</v>
      </c>
      <c r="F56" s="83">
        <f>(E56*100)/D56</f>
        <v>99.889925373134332</v>
      </c>
    </row>
    <row r="57" spans="1:6" x14ac:dyDescent="0.2">
      <c r="A57" s="55" t="s">
        <v>163</v>
      </c>
      <c r="B57" s="56" t="s">
        <v>164</v>
      </c>
      <c r="C57" s="84">
        <v>398</v>
      </c>
      <c r="D57" s="84">
        <v>536</v>
      </c>
      <c r="E57" s="84">
        <v>535.41</v>
      </c>
      <c r="F57" s="84"/>
    </row>
    <row r="58" spans="1:6" x14ac:dyDescent="0.2">
      <c r="A58" s="49" t="s">
        <v>165</v>
      </c>
      <c r="B58" s="50" t="s">
        <v>166</v>
      </c>
      <c r="C58" s="80">
        <f>C59</f>
        <v>12311</v>
      </c>
      <c r="D58" s="80">
        <f>D59</f>
        <v>9814</v>
      </c>
      <c r="E58" s="80">
        <f>E59</f>
        <v>9812.5300000000007</v>
      </c>
      <c r="F58" s="81">
        <f>(E58*100)/D58</f>
        <v>99.985021398002871</v>
      </c>
    </row>
    <row r="59" spans="1:6" x14ac:dyDescent="0.2">
      <c r="A59" s="51" t="s">
        <v>167</v>
      </c>
      <c r="B59" s="52" t="s">
        <v>168</v>
      </c>
      <c r="C59" s="82">
        <f>C60+C64</f>
        <v>12311</v>
      </c>
      <c r="D59" s="82">
        <f>D60+D64</f>
        <v>9814</v>
      </c>
      <c r="E59" s="82">
        <f>E60+E64</f>
        <v>9812.5300000000007</v>
      </c>
      <c r="F59" s="81">
        <f>(E59*100)/D59</f>
        <v>99.985021398002871</v>
      </c>
    </row>
    <row r="60" spans="1:6" x14ac:dyDescent="0.2">
      <c r="A60" s="53" t="s">
        <v>169</v>
      </c>
      <c r="B60" s="54" t="s">
        <v>170</v>
      </c>
      <c r="C60" s="83">
        <f>C61+C62+C63</f>
        <v>8635</v>
      </c>
      <c r="D60" s="83">
        <f>D61+D62+D63</f>
        <v>6136</v>
      </c>
      <c r="E60" s="83">
        <f>E61+E62+E63</f>
        <v>6135.46</v>
      </c>
      <c r="F60" s="83">
        <f>(E60*100)/D60</f>
        <v>99.991199478487616</v>
      </c>
    </row>
    <row r="61" spans="1:6" x14ac:dyDescent="0.2">
      <c r="A61" s="55" t="s">
        <v>171</v>
      </c>
      <c r="B61" s="56" t="s">
        <v>172</v>
      </c>
      <c r="C61" s="84">
        <v>7308</v>
      </c>
      <c r="D61" s="84">
        <v>5064</v>
      </c>
      <c r="E61" s="84">
        <v>5063.92</v>
      </c>
      <c r="F61" s="84"/>
    </row>
    <row r="62" spans="1:6" x14ac:dyDescent="0.2">
      <c r="A62" s="55" t="s">
        <v>173</v>
      </c>
      <c r="B62" s="56" t="s">
        <v>174</v>
      </c>
      <c r="C62" s="84">
        <v>663</v>
      </c>
      <c r="D62" s="84">
        <v>626</v>
      </c>
      <c r="E62" s="84">
        <v>625.46</v>
      </c>
      <c r="F62" s="84"/>
    </row>
    <row r="63" spans="1:6" x14ac:dyDescent="0.2">
      <c r="A63" s="55" t="s">
        <v>175</v>
      </c>
      <c r="B63" s="56" t="s">
        <v>176</v>
      </c>
      <c r="C63" s="84">
        <v>664</v>
      </c>
      <c r="D63" s="84">
        <v>446</v>
      </c>
      <c r="E63" s="84">
        <v>446.08</v>
      </c>
      <c r="F63" s="84"/>
    </row>
    <row r="64" spans="1:6" x14ac:dyDescent="0.2">
      <c r="A64" s="53" t="s">
        <v>177</v>
      </c>
      <c r="B64" s="54" t="s">
        <v>178</v>
      </c>
      <c r="C64" s="83">
        <f>C65</f>
        <v>3676</v>
      </c>
      <c r="D64" s="83">
        <f>D65</f>
        <v>3678</v>
      </c>
      <c r="E64" s="83">
        <f>E65</f>
        <v>3677.07</v>
      </c>
      <c r="F64" s="83">
        <f>(E64*100)/D64</f>
        <v>99.974714518760194</v>
      </c>
    </row>
    <row r="65" spans="1:6" x14ac:dyDescent="0.2">
      <c r="A65" s="55" t="s">
        <v>179</v>
      </c>
      <c r="B65" s="56" t="s">
        <v>180</v>
      </c>
      <c r="C65" s="84">
        <v>3676</v>
      </c>
      <c r="D65" s="84">
        <v>3678</v>
      </c>
      <c r="E65" s="84">
        <v>3677.07</v>
      </c>
      <c r="F65" s="84"/>
    </row>
    <row r="66" spans="1:6" x14ac:dyDescent="0.2">
      <c r="A66" s="49" t="s">
        <v>55</v>
      </c>
      <c r="B66" s="50" t="s">
        <v>56</v>
      </c>
      <c r="C66" s="80">
        <f t="shared" ref="C66:E67" si="0">C67</f>
        <v>4515848</v>
      </c>
      <c r="D66" s="80">
        <f t="shared" si="0"/>
        <v>4639197</v>
      </c>
      <c r="E66" s="80">
        <f t="shared" si="0"/>
        <v>4639188.6900000004</v>
      </c>
      <c r="F66" s="81">
        <f>(E66*100)/D66</f>
        <v>99.999820874172855</v>
      </c>
    </row>
    <row r="67" spans="1:6" x14ac:dyDescent="0.2">
      <c r="A67" s="51" t="s">
        <v>69</v>
      </c>
      <c r="B67" s="52" t="s">
        <v>70</v>
      </c>
      <c r="C67" s="82">
        <f t="shared" si="0"/>
        <v>4515848</v>
      </c>
      <c r="D67" s="82">
        <f t="shared" si="0"/>
        <v>4639197</v>
      </c>
      <c r="E67" s="82">
        <f t="shared" si="0"/>
        <v>4639188.6900000004</v>
      </c>
      <c r="F67" s="81">
        <f>(E67*100)/D67</f>
        <v>99.999820874172855</v>
      </c>
    </row>
    <row r="68" spans="1:6" ht="25.5" x14ac:dyDescent="0.2">
      <c r="A68" s="53" t="s">
        <v>71</v>
      </c>
      <c r="B68" s="54" t="s">
        <v>72</v>
      </c>
      <c r="C68" s="83">
        <f>C69+C70</f>
        <v>4515848</v>
      </c>
      <c r="D68" s="83">
        <f>D69+D70</f>
        <v>4639197</v>
      </c>
      <c r="E68" s="83">
        <f>E69+E70</f>
        <v>4639188.6900000004</v>
      </c>
      <c r="F68" s="83">
        <f>(E68*100)/D68</f>
        <v>99.999820874172855</v>
      </c>
    </row>
    <row r="69" spans="1:6" x14ac:dyDescent="0.2">
      <c r="A69" s="55" t="s">
        <v>73</v>
      </c>
      <c r="B69" s="56" t="s">
        <v>74</v>
      </c>
      <c r="C69" s="84">
        <v>4503537</v>
      </c>
      <c r="D69" s="84">
        <v>4629383</v>
      </c>
      <c r="E69" s="84">
        <v>4629376.16</v>
      </c>
      <c r="F69" s="84"/>
    </row>
    <row r="70" spans="1:6" ht="25.5" x14ac:dyDescent="0.2">
      <c r="A70" s="55" t="s">
        <v>75</v>
      </c>
      <c r="B70" s="56" t="s">
        <v>76</v>
      </c>
      <c r="C70" s="84">
        <v>12311</v>
      </c>
      <c r="D70" s="84">
        <v>9814</v>
      </c>
      <c r="E70" s="84">
        <v>9812.5300000000007</v>
      </c>
      <c r="F70" s="84"/>
    </row>
    <row r="71" spans="1:6" x14ac:dyDescent="0.2">
      <c r="A71" s="48" t="s">
        <v>79</v>
      </c>
      <c r="B71" s="48" t="s">
        <v>198</v>
      </c>
      <c r="C71" s="78">
        <f>C72+C79</f>
        <v>5140</v>
      </c>
      <c r="D71" s="78">
        <f>D72+D79</f>
        <v>5929</v>
      </c>
      <c r="E71" s="78">
        <f>E72+E79</f>
        <v>4380.82</v>
      </c>
      <c r="F71" s="79">
        <f>(E71*100)/D71</f>
        <v>73.888008095800302</v>
      </c>
    </row>
    <row r="72" spans="1:6" x14ac:dyDescent="0.2">
      <c r="A72" s="49" t="s">
        <v>77</v>
      </c>
      <c r="B72" s="50" t="s">
        <v>78</v>
      </c>
      <c r="C72" s="80">
        <f>C73</f>
        <v>2995</v>
      </c>
      <c r="D72" s="80">
        <f>D73</f>
        <v>3784</v>
      </c>
      <c r="E72" s="80">
        <f>E73</f>
        <v>2899.17</v>
      </c>
      <c r="F72" s="81">
        <f>(E72*100)/D72</f>
        <v>76.616543340380545</v>
      </c>
    </row>
    <row r="73" spans="1:6" x14ac:dyDescent="0.2">
      <c r="A73" s="51" t="s">
        <v>96</v>
      </c>
      <c r="B73" s="52" t="s">
        <v>97</v>
      </c>
      <c r="C73" s="82">
        <f>C74+C76</f>
        <v>2995</v>
      </c>
      <c r="D73" s="82">
        <f>D74+D76</f>
        <v>3784</v>
      </c>
      <c r="E73" s="82">
        <f>E74+E76</f>
        <v>2899.17</v>
      </c>
      <c r="F73" s="81">
        <f>(E73*100)/D73</f>
        <v>76.616543340380545</v>
      </c>
    </row>
    <row r="74" spans="1:6" x14ac:dyDescent="0.2">
      <c r="A74" s="53" t="s">
        <v>108</v>
      </c>
      <c r="B74" s="54" t="s">
        <v>109</v>
      </c>
      <c r="C74" s="83">
        <f>C75</f>
        <v>1097</v>
      </c>
      <c r="D74" s="83">
        <f>D75</f>
        <v>1284</v>
      </c>
      <c r="E74" s="83">
        <f>E75</f>
        <v>714.99</v>
      </c>
      <c r="F74" s="83">
        <f>(E74*100)/D74</f>
        <v>55.684579439252339</v>
      </c>
    </row>
    <row r="75" spans="1:6" x14ac:dyDescent="0.2">
      <c r="A75" s="55" t="s">
        <v>110</v>
      </c>
      <c r="B75" s="56" t="s">
        <v>111</v>
      </c>
      <c r="C75" s="84">
        <v>1097</v>
      </c>
      <c r="D75" s="84">
        <v>1284</v>
      </c>
      <c r="E75" s="84">
        <v>714.99</v>
      </c>
      <c r="F75" s="84"/>
    </row>
    <row r="76" spans="1:6" x14ac:dyDescent="0.2">
      <c r="A76" s="53" t="s">
        <v>144</v>
      </c>
      <c r="B76" s="54" t="s">
        <v>145</v>
      </c>
      <c r="C76" s="83">
        <f>C77+C78</f>
        <v>1898</v>
      </c>
      <c r="D76" s="83">
        <f>D77+D78</f>
        <v>2500</v>
      </c>
      <c r="E76" s="83">
        <f>E77+E78</f>
        <v>2184.1799999999998</v>
      </c>
      <c r="F76" s="83">
        <f>(E76*100)/D76</f>
        <v>87.367199999999983</v>
      </c>
    </row>
    <row r="77" spans="1:6" x14ac:dyDescent="0.2">
      <c r="A77" s="55" t="s">
        <v>148</v>
      </c>
      <c r="B77" s="56" t="s">
        <v>149</v>
      </c>
      <c r="C77" s="84">
        <v>1765</v>
      </c>
      <c r="D77" s="84">
        <v>2185</v>
      </c>
      <c r="E77" s="84">
        <v>2184.1799999999998</v>
      </c>
      <c r="F77" s="84"/>
    </row>
    <row r="78" spans="1:6" x14ac:dyDescent="0.2">
      <c r="A78" s="55" t="s">
        <v>154</v>
      </c>
      <c r="B78" s="56" t="s">
        <v>145</v>
      </c>
      <c r="C78" s="84">
        <v>133</v>
      </c>
      <c r="D78" s="84">
        <v>315</v>
      </c>
      <c r="E78" s="84">
        <v>0</v>
      </c>
      <c r="F78" s="84"/>
    </row>
    <row r="79" spans="1:6" x14ac:dyDescent="0.2">
      <c r="A79" s="49" t="s">
        <v>165</v>
      </c>
      <c r="B79" s="50" t="s">
        <v>166</v>
      </c>
      <c r="C79" s="80">
        <f t="shared" ref="C79:E80" si="1">C80</f>
        <v>2145</v>
      </c>
      <c r="D79" s="80">
        <f t="shared" si="1"/>
        <v>2145</v>
      </c>
      <c r="E79" s="80">
        <f t="shared" si="1"/>
        <v>1481.65</v>
      </c>
      <c r="F79" s="81">
        <f>(E79*100)/D79</f>
        <v>69.074592074592076</v>
      </c>
    </row>
    <row r="80" spans="1:6" x14ac:dyDescent="0.2">
      <c r="A80" s="51" t="s">
        <v>167</v>
      </c>
      <c r="B80" s="52" t="s">
        <v>168</v>
      </c>
      <c r="C80" s="82">
        <f t="shared" si="1"/>
        <v>2145</v>
      </c>
      <c r="D80" s="82">
        <f t="shared" si="1"/>
        <v>2145</v>
      </c>
      <c r="E80" s="82">
        <f t="shared" si="1"/>
        <v>1481.65</v>
      </c>
      <c r="F80" s="81">
        <f>(E80*100)/D80</f>
        <v>69.074592074592076</v>
      </c>
    </row>
    <row r="81" spans="1:6" x14ac:dyDescent="0.2">
      <c r="A81" s="53" t="s">
        <v>169</v>
      </c>
      <c r="B81" s="54" t="s">
        <v>170</v>
      </c>
      <c r="C81" s="83">
        <f>C82+C83+C84</f>
        <v>2145</v>
      </c>
      <c r="D81" s="83">
        <f>D82+D83+D84</f>
        <v>2145</v>
      </c>
      <c r="E81" s="83">
        <f>E82+E83+E84</f>
        <v>1481.65</v>
      </c>
      <c r="F81" s="83">
        <f>(E81*100)/D81</f>
        <v>69.074592074592076</v>
      </c>
    </row>
    <row r="82" spans="1:6" x14ac:dyDescent="0.2">
      <c r="A82" s="55" t="s">
        <v>171</v>
      </c>
      <c r="B82" s="56" t="s">
        <v>172</v>
      </c>
      <c r="C82" s="84">
        <v>398</v>
      </c>
      <c r="D82" s="84">
        <v>398</v>
      </c>
      <c r="E82" s="84">
        <v>0</v>
      </c>
      <c r="F82" s="84"/>
    </row>
    <row r="83" spans="1:6" x14ac:dyDescent="0.2">
      <c r="A83" s="55" t="s">
        <v>173</v>
      </c>
      <c r="B83" s="56" t="s">
        <v>174</v>
      </c>
      <c r="C83" s="84">
        <v>265</v>
      </c>
      <c r="D83" s="84">
        <v>265</v>
      </c>
      <c r="E83" s="84">
        <v>0</v>
      </c>
      <c r="F83" s="84"/>
    </row>
    <row r="84" spans="1:6" x14ac:dyDescent="0.2">
      <c r="A84" s="55" t="s">
        <v>175</v>
      </c>
      <c r="B84" s="56" t="s">
        <v>176</v>
      </c>
      <c r="C84" s="84">
        <v>1482</v>
      </c>
      <c r="D84" s="84">
        <v>1482</v>
      </c>
      <c r="E84" s="84">
        <v>1481.65</v>
      </c>
      <c r="F84" s="84"/>
    </row>
    <row r="85" spans="1:6" x14ac:dyDescent="0.2">
      <c r="A85" s="49" t="s">
        <v>55</v>
      </c>
      <c r="B85" s="50" t="s">
        <v>56</v>
      </c>
      <c r="C85" s="80">
        <f t="shared" ref="C85:E87" si="2">C86</f>
        <v>5140</v>
      </c>
      <c r="D85" s="80">
        <f t="shared" si="2"/>
        <v>5929</v>
      </c>
      <c r="E85" s="80">
        <f t="shared" si="2"/>
        <v>4380.82</v>
      </c>
      <c r="F85" s="81">
        <f>(E85*100)/D85</f>
        <v>73.888008095800302</v>
      </c>
    </row>
    <row r="86" spans="1:6" x14ac:dyDescent="0.2">
      <c r="A86" s="51" t="s">
        <v>63</v>
      </c>
      <c r="B86" s="52" t="s">
        <v>64</v>
      </c>
      <c r="C86" s="82">
        <f t="shared" si="2"/>
        <v>5140</v>
      </c>
      <c r="D86" s="82">
        <f t="shared" si="2"/>
        <v>5929</v>
      </c>
      <c r="E86" s="82">
        <f t="shared" si="2"/>
        <v>4380.82</v>
      </c>
      <c r="F86" s="81">
        <f>(E86*100)/D86</f>
        <v>73.888008095800302</v>
      </c>
    </row>
    <row r="87" spans="1:6" x14ac:dyDescent="0.2">
      <c r="A87" s="53" t="s">
        <v>65</v>
      </c>
      <c r="B87" s="54" t="s">
        <v>66</v>
      </c>
      <c r="C87" s="83">
        <v>5140</v>
      </c>
      <c r="D87" s="83">
        <f t="shared" si="2"/>
        <v>5929</v>
      </c>
      <c r="E87" s="83">
        <f t="shared" si="2"/>
        <v>4380.82</v>
      </c>
      <c r="F87" s="83">
        <f>(E87*100)/D87</f>
        <v>73.888008095800302</v>
      </c>
    </row>
    <row r="88" spans="1:6" x14ac:dyDescent="0.2">
      <c r="A88" s="55" t="s">
        <v>67</v>
      </c>
      <c r="B88" s="56" t="s">
        <v>68</v>
      </c>
      <c r="C88" s="84">
        <v>5140</v>
      </c>
      <c r="D88" s="84">
        <v>5929</v>
      </c>
      <c r="E88" s="84">
        <v>4380.82</v>
      </c>
      <c r="F88" s="84"/>
    </row>
    <row r="89" spans="1:6" x14ac:dyDescent="0.2">
      <c r="A89" s="48" t="s">
        <v>191</v>
      </c>
      <c r="B89" s="48" t="s">
        <v>199</v>
      </c>
      <c r="C89" s="78">
        <f t="shared" ref="C89:E91" si="3">C90</f>
        <v>1373.24</v>
      </c>
      <c r="D89" s="78">
        <f t="shared" si="3"/>
        <v>1387.98</v>
      </c>
      <c r="E89" s="78">
        <f t="shared" si="3"/>
        <v>0</v>
      </c>
      <c r="F89" s="79">
        <f>(E89*100)/D89</f>
        <v>0</v>
      </c>
    </row>
    <row r="90" spans="1:6" x14ac:dyDescent="0.2">
      <c r="A90" s="49" t="s">
        <v>77</v>
      </c>
      <c r="B90" s="50" t="s">
        <v>78</v>
      </c>
      <c r="C90" s="80">
        <f t="shared" si="3"/>
        <v>1373.24</v>
      </c>
      <c r="D90" s="80">
        <f t="shared" si="3"/>
        <v>1387.98</v>
      </c>
      <c r="E90" s="80">
        <f t="shared" si="3"/>
        <v>0</v>
      </c>
      <c r="F90" s="81">
        <f>(E90*100)/D90</f>
        <v>0</v>
      </c>
    </row>
    <row r="91" spans="1:6" x14ac:dyDescent="0.2">
      <c r="A91" s="51" t="s">
        <v>96</v>
      </c>
      <c r="B91" s="52" t="s">
        <v>97</v>
      </c>
      <c r="C91" s="82">
        <f t="shared" si="3"/>
        <v>1373.24</v>
      </c>
      <c r="D91" s="82">
        <f t="shared" si="3"/>
        <v>1387.98</v>
      </c>
      <c r="E91" s="82">
        <f t="shared" si="3"/>
        <v>0</v>
      </c>
      <c r="F91" s="81">
        <f>(E91*100)/D91</f>
        <v>0</v>
      </c>
    </row>
    <row r="92" spans="1:6" x14ac:dyDescent="0.2">
      <c r="A92" s="53" t="s">
        <v>120</v>
      </c>
      <c r="B92" s="54" t="s">
        <v>121</v>
      </c>
      <c r="C92" s="83">
        <f>C93+C94</f>
        <v>1373.24</v>
      </c>
      <c r="D92" s="83">
        <f>D93+D94</f>
        <v>1387.98</v>
      </c>
      <c r="E92" s="83">
        <f>E93+E94</f>
        <v>0</v>
      </c>
      <c r="F92" s="83">
        <f>(E92*100)/D92</f>
        <v>0</v>
      </c>
    </row>
    <row r="93" spans="1:6" x14ac:dyDescent="0.2">
      <c r="A93" s="55" t="s">
        <v>124</v>
      </c>
      <c r="B93" s="56" t="s">
        <v>125</v>
      </c>
      <c r="C93" s="84">
        <v>7</v>
      </c>
      <c r="D93" s="84">
        <v>0</v>
      </c>
      <c r="E93" s="84">
        <v>0</v>
      </c>
      <c r="F93" s="84"/>
    </row>
    <row r="94" spans="1:6" x14ac:dyDescent="0.2">
      <c r="A94" s="55" t="s">
        <v>134</v>
      </c>
      <c r="B94" s="56" t="s">
        <v>135</v>
      </c>
      <c r="C94" s="84">
        <v>1366.24</v>
      </c>
      <c r="D94" s="84">
        <v>1387.98</v>
      </c>
      <c r="E94" s="84">
        <v>0</v>
      </c>
      <c r="F94" s="84"/>
    </row>
    <row r="95" spans="1:6" x14ac:dyDescent="0.2">
      <c r="A95" s="49" t="s">
        <v>55</v>
      </c>
      <c r="B95" s="50" t="s">
        <v>56</v>
      </c>
      <c r="C95" s="80">
        <f t="shared" ref="C95:E97" si="4">C96</f>
        <v>1373.24</v>
      </c>
      <c r="D95" s="80">
        <f t="shared" si="4"/>
        <v>1387.98</v>
      </c>
      <c r="E95" s="80">
        <f t="shared" si="4"/>
        <v>0</v>
      </c>
      <c r="F95" s="81">
        <f>(E95*100)/D95</f>
        <v>0</v>
      </c>
    </row>
    <row r="96" spans="1:6" x14ac:dyDescent="0.2">
      <c r="A96" s="51" t="s">
        <v>57</v>
      </c>
      <c r="B96" s="52" t="s">
        <v>58</v>
      </c>
      <c r="C96" s="82">
        <f t="shared" si="4"/>
        <v>1373.24</v>
      </c>
      <c r="D96" s="82">
        <f t="shared" si="4"/>
        <v>1387.98</v>
      </c>
      <c r="E96" s="82">
        <f t="shared" si="4"/>
        <v>0</v>
      </c>
      <c r="F96" s="81">
        <f>(E96*100)/D96</f>
        <v>0</v>
      </c>
    </row>
    <row r="97" spans="1:6" x14ac:dyDescent="0.2">
      <c r="A97" s="53" t="s">
        <v>59</v>
      </c>
      <c r="B97" s="54" t="s">
        <v>60</v>
      </c>
      <c r="C97" s="83">
        <f t="shared" si="4"/>
        <v>1373.24</v>
      </c>
      <c r="D97" s="83">
        <f t="shared" si="4"/>
        <v>1387.98</v>
      </c>
      <c r="E97" s="83">
        <f t="shared" si="4"/>
        <v>0</v>
      </c>
      <c r="F97" s="83">
        <f>(E97*100)/D97</f>
        <v>0</v>
      </c>
    </row>
    <row r="98" spans="1:6" x14ac:dyDescent="0.2">
      <c r="A98" s="55" t="s">
        <v>61</v>
      </c>
      <c r="B98" s="56" t="s">
        <v>62</v>
      </c>
      <c r="C98" s="84">
        <v>1373.24</v>
      </c>
      <c r="D98" s="84">
        <v>1387.98</v>
      </c>
      <c r="E98" s="84">
        <v>0</v>
      </c>
      <c r="F98" s="84"/>
    </row>
    <row r="99" spans="1:6" s="57" customFormat="1" x14ac:dyDescent="0.2"/>
    <row r="100" spans="1:6" s="57" customFormat="1" x14ac:dyDescent="0.2">
      <c r="C100" s="95"/>
    </row>
    <row r="101" spans="1:6" s="57" customFormat="1" x14ac:dyDescent="0.2">
      <c r="C101" s="95"/>
    </row>
    <row r="102" spans="1:6" s="57" customFormat="1" x14ac:dyDescent="0.2"/>
    <row r="103" spans="1:6" s="57" customFormat="1" x14ac:dyDescent="0.2"/>
    <row r="104" spans="1:6" s="57" customFormat="1" x14ac:dyDescent="0.2"/>
    <row r="105" spans="1:6" s="57" customFormat="1" x14ac:dyDescent="0.2"/>
    <row r="106" spans="1:6" s="57" customFormat="1" x14ac:dyDescent="0.2"/>
    <row r="107" spans="1:6" s="57" customFormat="1" x14ac:dyDescent="0.2"/>
    <row r="108" spans="1:6" s="57" customFormat="1" x14ac:dyDescent="0.2"/>
    <row r="109" spans="1:6" s="57" customFormat="1" x14ac:dyDescent="0.2"/>
    <row r="110" spans="1:6" s="57" customFormat="1" x14ac:dyDescent="0.2"/>
    <row r="111" spans="1:6" s="57" customFormat="1" x14ac:dyDescent="0.2"/>
    <row r="112" spans="1:6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pans="1:3" s="57" customFormat="1" x14ac:dyDescent="0.2"/>
    <row r="1234" spans="1:3" s="57" customFormat="1" x14ac:dyDescent="0.2"/>
    <row r="1235" spans="1:3" s="57" customFormat="1" x14ac:dyDescent="0.2"/>
    <row r="1236" spans="1:3" s="57" customFormat="1" x14ac:dyDescent="0.2"/>
    <row r="1237" spans="1:3" s="57" customFormat="1" x14ac:dyDescent="0.2"/>
    <row r="1238" spans="1:3" s="57" customFormat="1" x14ac:dyDescent="0.2"/>
    <row r="1239" spans="1:3" x14ac:dyDescent="0.2">
      <c r="A1239" s="57"/>
      <c r="B1239" s="57"/>
      <c r="C1239" s="57"/>
    </row>
    <row r="1240" spans="1:3" x14ac:dyDescent="0.2">
      <c r="A1240" s="57"/>
      <c r="B1240" s="57"/>
      <c r="C1240" s="57"/>
    </row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57"/>
      <c r="B1266" s="57"/>
      <c r="C1266" s="57"/>
    </row>
    <row r="1267" spans="1:3" x14ac:dyDescent="0.2">
      <c r="A1267" s="57"/>
      <c r="B1267" s="57"/>
      <c r="C1267" s="57"/>
    </row>
    <row r="1268" spans="1:3" x14ac:dyDescent="0.2">
      <c r="A1268" s="57"/>
      <c r="B1268" s="57"/>
      <c r="C1268" s="57"/>
    </row>
    <row r="1269" spans="1:3" x14ac:dyDescent="0.2">
      <c r="A1269" s="57"/>
      <c r="B1269" s="57"/>
      <c r="C1269" s="57"/>
    </row>
    <row r="1270" spans="1:3" x14ac:dyDescent="0.2">
      <c r="A1270" s="57"/>
      <c r="B1270" s="57"/>
      <c r="C1270" s="57"/>
    </row>
    <row r="1271" spans="1:3" x14ac:dyDescent="0.2">
      <c r="A1271" s="57"/>
      <c r="B1271" s="57"/>
      <c r="C1271" s="57"/>
    </row>
    <row r="1272" spans="1:3" x14ac:dyDescent="0.2">
      <c r="A1272" s="57"/>
      <c r="B1272" s="57"/>
      <c r="C1272" s="57"/>
    </row>
    <row r="1273" spans="1:3" x14ac:dyDescent="0.2">
      <c r="A1273" s="57"/>
      <c r="B1273" s="57"/>
      <c r="C1273" s="57"/>
    </row>
    <row r="1274" spans="1:3" x14ac:dyDescent="0.2">
      <c r="A1274" s="57"/>
      <c r="B1274" s="57"/>
      <c r="C1274" s="57"/>
    </row>
    <row r="1275" spans="1:3" x14ac:dyDescent="0.2">
      <c r="A1275" s="57"/>
      <c r="B1275" s="57"/>
      <c r="C1275" s="57"/>
    </row>
    <row r="1276" spans="1:3" x14ac:dyDescent="0.2">
      <c r="A1276" s="40"/>
      <c r="B1276" s="40"/>
      <c r="C1276" s="40"/>
    </row>
    <row r="1277" spans="1:3" x14ac:dyDescent="0.2">
      <c r="A1277" s="40"/>
      <c r="B1277" s="40"/>
      <c r="C1277" s="40"/>
    </row>
    <row r="1278" spans="1:3" x14ac:dyDescent="0.2">
      <c r="A1278" s="40"/>
      <c r="B1278" s="40"/>
      <c r="C1278" s="40"/>
    </row>
    <row r="1279" spans="1:3" x14ac:dyDescent="0.2">
      <c r="A1279" s="40"/>
      <c r="B1279" s="40"/>
      <c r="C1279" s="40"/>
    </row>
    <row r="1280" spans="1:3" x14ac:dyDescent="0.2">
      <c r="A1280" s="40"/>
      <c r="B1280" s="40"/>
      <c r="C1280" s="40"/>
    </row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  <row r="7950" s="40" customFormat="1" x14ac:dyDescent="0.2"/>
    <row r="7951" s="40" customFormat="1" x14ac:dyDescent="0.2"/>
    <row r="7952" s="40" customFormat="1" x14ac:dyDescent="0.2"/>
    <row r="7953" s="40" customFormat="1" x14ac:dyDescent="0.2"/>
    <row r="7954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57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'Rashodi prema funkcijskoj k '!Podrucje_ispisa</vt:lpstr>
      <vt:lpstr>'Rashodi prema izvorima finan'!Podrucje_ispisa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Rozarija Mušac</cp:lastModifiedBy>
  <cp:lastPrinted>2024-03-27T10:27:43Z</cp:lastPrinted>
  <dcterms:created xsi:type="dcterms:W3CDTF">2022-08-12T12:51:27Z</dcterms:created>
  <dcterms:modified xsi:type="dcterms:W3CDTF">2024-03-27T10:29:11Z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