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molic1\Desktop\FInancijski izještaj\godišnji\"/>
    </mc:Choice>
  </mc:AlternateContent>
  <bookViews>
    <workbookView xWindow="-120" yWindow="-120" windowWidth="38640" windowHeight="2124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rashoda'!$B$1:$I$25</definedName>
    <definedName name="_xlnm.Print_Area" localSheetId="6">'Posebni dio'!$A$1:$C$10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3" l="1"/>
  <c r="G12" i="1" l="1"/>
  <c r="H12" i="1"/>
  <c r="I12" i="1"/>
  <c r="I16" i="1" s="1"/>
  <c r="J12" i="1"/>
  <c r="G15" i="1"/>
  <c r="H15" i="1"/>
  <c r="I15" i="1"/>
  <c r="J15" i="1"/>
  <c r="K12" i="1" l="1"/>
  <c r="L12" i="1"/>
  <c r="H16" i="1"/>
  <c r="J16" i="1"/>
  <c r="J27" i="1" s="1"/>
  <c r="L27" i="1" s="1"/>
  <c r="G16" i="1"/>
  <c r="L15" i="1"/>
  <c r="K15" i="1"/>
  <c r="L26" i="1"/>
  <c r="K26" i="1"/>
  <c r="H26" i="1"/>
  <c r="I26" i="1"/>
  <c r="I27" i="1" s="1"/>
  <c r="J26" i="1"/>
  <c r="G26" i="1"/>
  <c r="H23" i="1"/>
  <c r="I23" i="1"/>
  <c r="J23" i="1"/>
  <c r="L23" i="1" s="1"/>
  <c r="G23" i="1"/>
  <c r="L16" i="1" l="1"/>
  <c r="K16" i="1"/>
  <c r="H27" i="1"/>
  <c r="K23" i="1"/>
  <c r="G27" i="1"/>
  <c r="K27" i="1" s="1"/>
  <c r="E98" i="15"/>
  <c r="D98" i="15"/>
  <c r="C98" i="15"/>
  <c r="E97" i="15"/>
  <c r="D97" i="15"/>
  <c r="D96" i="15" s="1"/>
  <c r="D95" i="15" s="1"/>
  <c r="C97" i="15"/>
  <c r="C96" i="15" s="1"/>
  <c r="C95" i="15" s="1"/>
  <c r="E96" i="15"/>
  <c r="E95" i="15" s="1"/>
  <c r="F95" i="15" s="1"/>
  <c r="E92" i="15"/>
  <c r="E91" i="15" s="1"/>
  <c r="E90" i="15" s="1"/>
  <c r="D92" i="15"/>
  <c r="D91" i="15" s="1"/>
  <c r="D90" i="15" s="1"/>
  <c r="C92" i="15"/>
  <c r="C91" i="15" s="1"/>
  <c r="C90" i="15" s="1"/>
  <c r="E88" i="15"/>
  <c r="D88" i="15"/>
  <c r="D87" i="15" s="1"/>
  <c r="D86" i="15" s="1"/>
  <c r="D85" i="15" s="1"/>
  <c r="D10" i="15" s="1"/>
  <c r="C88" i="15"/>
  <c r="C87" i="15" s="1"/>
  <c r="C86" i="15" s="1"/>
  <c r="C85" i="15" s="1"/>
  <c r="C10" i="15" s="1"/>
  <c r="E87" i="15"/>
  <c r="E86" i="15" s="1"/>
  <c r="E83" i="15"/>
  <c r="D83" i="15"/>
  <c r="D82" i="15" s="1"/>
  <c r="D81" i="15" s="1"/>
  <c r="C83" i="15"/>
  <c r="C82" i="15"/>
  <c r="C81" i="15"/>
  <c r="E79" i="15"/>
  <c r="E78" i="15" s="1"/>
  <c r="D79" i="15"/>
  <c r="D78" i="15" s="1"/>
  <c r="D77" i="15" s="1"/>
  <c r="D76" i="15" s="1"/>
  <c r="D9" i="15" s="1"/>
  <c r="C79" i="15"/>
  <c r="C78" i="15"/>
  <c r="C77" i="15"/>
  <c r="C76" i="15" s="1"/>
  <c r="C9" i="15" s="1"/>
  <c r="E74" i="15"/>
  <c r="F74" i="15" s="1"/>
  <c r="D74" i="15"/>
  <c r="C74" i="15"/>
  <c r="E73" i="15"/>
  <c r="D73" i="15"/>
  <c r="D72" i="15" s="1"/>
  <c r="C73" i="15"/>
  <c r="C72" i="15" s="1"/>
  <c r="E72" i="15"/>
  <c r="F72" i="15" s="1"/>
  <c r="E70" i="15"/>
  <c r="F70" i="15" s="1"/>
  <c r="D70" i="15"/>
  <c r="C70" i="15"/>
  <c r="D69" i="15"/>
  <c r="D68" i="15" s="1"/>
  <c r="D67" i="15" s="1"/>
  <c r="D8" i="15" s="1"/>
  <c r="C69" i="15"/>
  <c r="C68" i="15" s="1"/>
  <c r="C67" i="15" s="1"/>
  <c r="C8" i="15" s="1"/>
  <c r="E64" i="15"/>
  <c r="D64" i="15"/>
  <c r="D63" i="15" s="1"/>
  <c r="D62" i="15" s="1"/>
  <c r="C64" i="15"/>
  <c r="C63" i="15" s="1"/>
  <c r="C62" i="15" s="1"/>
  <c r="E63" i="15"/>
  <c r="F63" i="15" s="1"/>
  <c r="E60" i="15"/>
  <c r="E59" i="15" s="1"/>
  <c r="E55" i="15" s="1"/>
  <c r="D60" i="15"/>
  <c r="D59" i="15" s="1"/>
  <c r="C60" i="15"/>
  <c r="C59" i="15" s="1"/>
  <c r="E57" i="15"/>
  <c r="D57" i="15"/>
  <c r="D56" i="15" s="1"/>
  <c r="C57" i="15"/>
  <c r="C56" i="15" s="1"/>
  <c r="E56" i="15"/>
  <c r="E53" i="15"/>
  <c r="E50" i="15" s="1"/>
  <c r="D53" i="15"/>
  <c r="C53" i="15"/>
  <c r="E51" i="15"/>
  <c r="D51" i="15"/>
  <c r="C51" i="15"/>
  <c r="E45" i="15"/>
  <c r="F45" i="15" s="1"/>
  <c r="D45" i="15"/>
  <c r="C45" i="15"/>
  <c r="E43" i="15"/>
  <c r="D43" i="15"/>
  <c r="C43" i="15"/>
  <c r="E33" i="15"/>
  <c r="E23" i="15" s="1"/>
  <c r="D33" i="15"/>
  <c r="C33" i="15"/>
  <c r="E28" i="15"/>
  <c r="F28" i="15" s="1"/>
  <c r="D28" i="15"/>
  <c r="C28" i="15"/>
  <c r="E24" i="15"/>
  <c r="F24" i="15" s="1"/>
  <c r="D24" i="15"/>
  <c r="C24" i="15"/>
  <c r="E21" i="15"/>
  <c r="D21" i="15"/>
  <c r="C21" i="15"/>
  <c r="E19" i="15"/>
  <c r="D19" i="15"/>
  <c r="D15" i="15" s="1"/>
  <c r="C19" i="15"/>
  <c r="E16" i="15"/>
  <c r="D16" i="15"/>
  <c r="C16" i="15"/>
  <c r="H8" i="8"/>
  <c r="G8" i="8"/>
  <c r="F7" i="8"/>
  <c r="E7" i="8"/>
  <c r="E6" i="8" s="1"/>
  <c r="D7" i="8"/>
  <c r="C7" i="8"/>
  <c r="D6" i="8"/>
  <c r="C6" i="8"/>
  <c r="H23" i="5"/>
  <c r="G23" i="5"/>
  <c r="F22" i="5"/>
  <c r="H22" i="5" s="1"/>
  <c r="E22" i="5"/>
  <c r="D22" i="5"/>
  <c r="C22" i="5"/>
  <c r="H21" i="5"/>
  <c r="G21" i="5"/>
  <c r="F20" i="5"/>
  <c r="E20" i="5"/>
  <c r="D20" i="5"/>
  <c r="C20" i="5"/>
  <c r="H19" i="5"/>
  <c r="G19" i="5"/>
  <c r="F18" i="5"/>
  <c r="E18" i="5"/>
  <c r="D18" i="5"/>
  <c r="C18" i="5"/>
  <c r="H17" i="5"/>
  <c r="G17" i="5"/>
  <c r="H16" i="5"/>
  <c r="G16" i="5"/>
  <c r="F16" i="5"/>
  <c r="E16" i="5"/>
  <c r="D16" i="5"/>
  <c r="C16" i="5"/>
  <c r="H14" i="5"/>
  <c r="G14" i="5"/>
  <c r="F13" i="5"/>
  <c r="E13" i="5"/>
  <c r="D13" i="5"/>
  <c r="C13" i="5"/>
  <c r="G13" i="5" s="1"/>
  <c r="H12" i="5"/>
  <c r="G12" i="5"/>
  <c r="F11" i="5"/>
  <c r="E11" i="5"/>
  <c r="D11" i="5"/>
  <c r="C11" i="5"/>
  <c r="H10" i="5"/>
  <c r="G10" i="5"/>
  <c r="F9" i="5"/>
  <c r="E9" i="5"/>
  <c r="D9" i="5"/>
  <c r="C9" i="5"/>
  <c r="H8" i="5"/>
  <c r="G8" i="5"/>
  <c r="F7" i="5"/>
  <c r="H7" i="5" s="1"/>
  <c r="E7" i="5"/>
  <c r="D7" i="5"/>
  <c r="C7" i="5"/>
  <c r="G7" i="5" s="1"/>
  <c r="L80" i="3"/>
  <c r="K80" i="3"/>
  <c r="J79" i="3"/>
  <c r="J78" i="3" s="1"/>
  <c r="K78" i="3" s="1"/>
  <c r="I79" i="3"/>
  <c r="I78" i="3" s="1"/>
  <c r="H79" i="3"/>
  <c r="H78" i="3" s="1"/>
  <c r="G79" i="3"/>
  <c r="G78" i="3"/>
  <c r="L77" i="3"/>
  <c r="K77" i="3"/>
  <c r="J76" i="3"/>
  <c r="I76" i="3"/>
  <c r="I73" i="3" s="1"/>
  <c r="H76" i="3"/>
  <c r="H73" i="3" s="1"/>
  <c r="G76" i="3"/>
  <c r="G73" i="3" s="1"/>
  <c r="L71" i="3"/>
  <c r="K71" i="3"/>
  <c r="J70" i="3"/>
  <c r="L70" i="3" s="1"/>
  <c r="I70" i="3"/>
  <c r="H70" i="3"/>
  <c r="G70" i="3"/>
  <c r="L69" i="3"/>
  <c r="K69" i="3"/>
  <c r="J68" i="3"/>
  <c r="J67" i="3" s="1"/>
  <c r="I68" i="3"/>
  <c r="I67" i="3" s="1"/>
  <c r="H68" i="3"/>
  <c r="H67" i="3" s="1"/>
  <c r="G68" i="3"/>
  <c r="L66" i="3"/>
  <c r="K66" i="3"/>
  <c r="L65" i="3"/>
  <c r="K65" i="3"/>
  <c r="L64" i="3"/>
  <c r="K64" i="3"/>
  <c r="L63" i="3"/>
  <c r="K63" i="3"/>
  <c r="L62" i="3"/>
  <c r="K62" i="3"/>
  <c r="J61" i="3"/>
  <c r="I61" i="3"/>
  <c r="I39" i="3" s="1"/>
  <c r="H61" i="3"/>
  <c r="G61" i="3"/>
  <c r="L60" i="3"/>
  <c r="K60" i="3"/>
  <c r="L59" i="3"/>
  <c r="J59" i="3"/>
  <c r="I59" i="3"/>
  <c r="H59" i="3"/>
  <c r="G59" i="3"/>
  <c r="K59" i="3" s="1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J49" i="3"/>
  <c r="L49" i="3" s="1"/>
  <c r="I49" i="3"/>
  <c r="H49" i="3"/>
  <c r="G49" i="3"/>
  <c r="L48" i="3"/>
  <c r="K48" i="3"/>
  <c r="L47" i="3"/>
  <c r="K47" i="3"/>
  <c r="L46" i="3"/>
  <c r="K46" i="3"/>
  <c r="L45" i="3"/>
  <c r="K45" i="3"/>
  <c r="J44" i="3"/>
  <c r="L44" i="3" s="1"/>
  <c r="I44" i="3"/>
  <c r="H44" i="3"/>
  <c r="G44" i="3"/>
  <c r="L43" i="3"/>
  <c r="K43" i="3"/>
  <c r="L42" i="3"/>
  <c r="K42" i="3"/>
  <c r="L41" i="3"/>
  <c r="K41" i="3"/>
  <c r="J40" i="3"/>
  <c r="I40" i="3"/>
  <c r="H40" i="3"/>
  <c r="G40" i="3"/>
  <c r="L38" i="3"/>
  <c r="K38" i="3"/>
  <c r="J37" i="3"/>
  <c r="I37" i="3"/>
  <c r="I31" i="3" s="1"/>
  <c r="H37" i="3"/>
  <c r="G37" i="3"/>
  <c r="L36" i="3"/>
  <c r="K36" i="3"/>
  <c r="J35" i="3"/>
  <c r="L35" i="3" s="1"/>
  <c r="I35" i="3"/>
  <c r="H35" i="3"/>
  <c r="G35" i="3"/>
  <c r="L34" i="3"/>
  <c r="K34" i="3"/>
  <c r="L33" i="3"/>
  <c r="K33" i="3"/>
  <c r="J32" i="3"/>
  <c r="L32" i="3" s="1"/>
  <c r="I32" i="3"/>
  <c r="H32" i="3"/>
  <c r="G32" i="3"/>
  <c r="L24" i="3"/>
  <c r="K24" i="3"/>
  <c r="L23" i="3"/>
  <c r="K23" i="3"/>
  <c r="J22" i="3"/>
  <c r="J21" i="3" s="1"/>
  <c r="I22" i="3"/>
  <c r="I21" i="3" s="1"/>
  <c r="H22" i="3"/>
  <c r="H21" i="3" s="1"/>
  <c r="G22" i="3"/>
  <c r="G21" i="3" s="1"/>
  <c r="L20" i="3"/>
  <c r="K20" i="3"/>
  <c r="J19" i="3"/>
  <c r="I19" i="3"/>
  <c r="I18" i="3" s="1"/>
  <c r="H19" i="3"/>
  <c r="H18" i="3" s="1"/>
  <c r="G19" i="3"/>
  <c r="G18" i="3" s="1"/>
  <c r="L17" i="3"/>
  <c r="K17" i="3"/>
  <c r="J16" i="3"/>
  <c r="J15" i="3" s="1"/>
  <c r="I16" i="3"/>
  <c r="I15" i="3" s="1"/>
  <c r="H16" i="3"/>
  <c r="H15" i="3" s="1"/>
  <c r="G16" i="3"/>
  <c r="G15" i="3" s="1"/>
  <c r="L14" i="3"/>
  <c r="K14" i="3"/>
  <c r="J13" i="3"/>
  <c r="J12" i="3" s="1"/>
  <c r="I13" i="3"/>
  <c r="I12" i="3" s="1"/>
  <c r="H13" i="3"/>
  <c r="H12" i="3" s="1"/>
  <c r="G13" i="3"/>
  <c r="G12" i="3" s="1"/>
  <c r="H13" i="5" l="1"/>
  <c r="H9" i="5"/>
  <c r="F21" i="15"/>
  <c r="F43" i="15"/>
  <c r="L37" i="3"/>
  <c r="H20" i="5"/>
  <c r="C23" i="15"/>
  <c r="F83" i="15"/>
  <c r="L79" i="3"/>
  <c r="G31" i="3"/>
  <c r="K35" i="3"/>
  <c r="K49" i="3"/>
  <c r="H18" i="5"/>
  <c r="D23" i="15"/>
  <c r="H72" i="3"/>
  <c r="K79" i="3"/>
  <c r="J39" i="3"/>
  <c r="F19" i="15"/>
  <c r="G22" i="5"/>
  <c r="C15" i="15"/>
  <c r="C14" i="15" s="1"/>
  <c r="C13" i="15" s="1"/>
  <c r="C7" i="15" s="1"/>
  <c r="C6" i="15" s="1"/>
  <c r="F98" i="15"/>
  <c r="L61" i="3"/>
  <c r="I72" i="3"/>
  <c r="F53" i="15"/>
  <c r="E6" i="5"/>
  <c r="C50" i="15"/>
  <c r="F57" i="15"/>
  <c r="E69" i="15"/>
  <c r="E68" i="15" s="1"/>
  <c r="E67" i="15" s="1"/>
  <c r="F23" i="15"/>
  <c r="G11" i="5"/>
  <c r="E15" i="5"/>
  <c r="H15" i="5" s="1"/>
  <c r="E15" i="15"/>
  <c r="F15" i="15" s="1"/>
  <c r="D50" i="15"/>
  <c r="F50" i="15" s="1"/>
  <c r="H31" i="3"/>
  <c r="H39" i="3"/>
  <c r="F15" i="5"/>
  <c r="K13" i="3"/>
  <c r="L13" i="3"/>
  <c r="L19" i="3"/>
  <c r="L76" i="3"/>
  <c r="J73" i="3"/>
  <c r="J18" i="3"/>
  <c r="L18" i="3" s="1"/>
  <c r="G7" i="8"/>
  <c r="G18" i="5"/>
  <c r="C15" i="5"/>
  <c r="G15" i="5" s="1"/>
  <c r="C6" i="5"/>
  <c r="G67" i="3"/>
  <c r="G39" i="3"/>
  <c r="G11" i="3"/>
  <c r="G10" i="3" s="1"/>
  <c r="D15" i="5"/>
  <c r="D6" i="5"/>
  <c r="H11" i="3"/>
  <c r="H10" i="3" s="1"/>
  <c r="L39" i="3"/>
  <c r="L15" i="3"/>
  <c r="K15" i="3"/>
  <c r="C55" i="15"/>
  <c r="D55" i="15"/>
  <c r="F55" i="15" s="1"/>
  <c r="F78" i="15"/>
  <c r="E77" i="15"/>
  <c r="F67" i="15"/>
  <c r="E8" i="15"/>
  <c r="F8" i="15" s="1"/>
  <c r="F86" i="15"/>
  <c r="E85" i="15"/>
  <c r="K21" i="3"/>
  <c r="L21" i="3"/>
  <c r="I11" i="3"/>
  <c r="I10" i="3" s="1"/>
  <c r="G72" i="3"/>
  <c r="K73" i="3"/>
  <c r="L67" i="3"/>
  <c r="K67" i="3"/>
  <c r="I30" i="3"/>
  <c r="F59" i="15"/>
  <c r="F90" i="15"/>
  <c r="F87" i="15"/>
  <c r="K68" i="3"/>
  <c r="L16" i="3"/>
  <c r="J31" i="3"/>
  <c r="L68" i="3"/>
  <c r="L78" i="3"/>
  <c r="F6" i="5"/>
  <c r="H11" i="5"/>
  <c r="H7" i="8"/>
  <c r="F96" i="15"/>
  <c r="K19" i="3"/>
  <c r="K37" i="3"/>
  <c r="K61" i="3"/>
  <c r="G20" i="5"/>
  <c r="F33" i="15"/>
  <c r="F68" i="15"/>
  <c r="K16" i="3"/>
  <c r="F51" i="15"/>
  <c r="F56" i="15"/>
  <c r="F60" i="15"/>
  <c r="F64" i="15"/>
  <c r="F69" i="15"/>
  <c r="F73" i="15"/>
  <c r="F88" i="15"/>
  <c r="F92" i="15"/>
  <c r="F97" i="15"/>
  <c r="F16" i="15"/>
  <c r="K12" i="3"/>
  <c r="K22" i="3"/>
  <c r="K40" i="3"/>
  <c r="K44" i="3"/>
  <c r="K76" i="3"/>
  <c r="G9" i="5"/>
  <c r="F91" i="15"/>
  <c r="L12" i="3"/>
  <c r="L22" i="3"/>
  <c r="L40" i="3"/>
  <c r="F6" i="8"/>
  <c r="F79" i="15"/>
  <c r="E62" i="15"/>
  <c r="F62" i="15" s="1"/>
  <c r="E82" i="15"/>
  <c r="K32" i="3"/>
  <c r="K70" i="3"/>
  <c r="D14" i="15" l="1"/>
  <c r="E14" i="15"/>
  <c r="H30" i="3"/>
  <c r="H29" i="3" s="1"/>
  <c r="I29" i="3"/>
  <c r="J72" i="3"/>
  <c r="L72" i="3" s="1"/>
  <c r="L73" i="3"/>
  <c r="K18" i="3"/>
  <c r="J11" i="3"/>
  <c r="J10" i="3" s="1"/>
  <c r="K10" i="3" s="1"/>
  <c r="G30" i="3"/>
  <c r="G29" i="3" s="1"/>
  <c r="K39" i="3"/>
  <c r="D13" i="15"/>
  <c r="D7" i="15" s="1"/>
  <c r="D6" i="15" s="1"/>
  <c r="E10" i="15"/>
  <c r="F10" i="15" s="1"/>
  <c r="F85" i="15"/>
  <c r="E13" i="15"/>
  <c r="F14" i="15"/>
  <c r="H6" i="5"/>
  <c r="G6" i="5"/>
  <c r="F82" i="15"/>
  <c r="E81" i="15"/>
  <c r="F81" i="15" s="1"/>
  <c r="J30" i="3"/>
  <c r="L31" i="3"/>
  <c r="K31" i="3"/>
  <c r="F77" i="15"/>
  <c r="E76" i="15"/>
  <c r="H6" i="8"/>
  <c r="G6" i="8"/>
  <c r="K11" i="3" l="1"/>
  <c r="L11" i="3"/>
  <c r="L10" i="3"/>
  <c r="K72" i="3"/>
  <c r="F76" i="15"/>
  <c r="E9" i="15"/>
  <c r="F9" i="15" s="1"/>
  <c r="F13" i="15"/>
  <c r="E7" i="15"/>
  <c r="L30" i="3"/>
  <c r="K30" i="3"/>
  <c r="J29" i="3"/>
  <c r="F7" i="15" l="1"/>
  <c r="E6" i="15"/>
  <c r="L29" i="3"/>
  <c r="K29" i="3"/>
</calcChain>
</file>

<file path=xl/sharedStrings.xml><?xml version="1.0" encoding="utf-8"?>
<sst xmlns="http://schemas.openxmlformats.org/spreadsheetml/2006/main" count="454" uniqueCount="205">
  <si>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</si>
  <si>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</si>
  <si>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</si>
  <si>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</si>
  <si>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</si>
  <si>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</si>
  <si>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</si>
  <si>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</si>
  <si>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</si>
  <si>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</si>
  <si>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</si>
  <si>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</si>
  <si>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</si>
  <si>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</si>
  <si>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</si>
  <si>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</si>
  <si>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</si>
  <si>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</si>
  <si>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</si>
  <si>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</si>
  <si>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</si>
  <si>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</si>
  <si>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</si>
  <si>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</si>
  <si>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</si>
  <si>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</si>
  <si>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</si>
  <si>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</si>
  <si>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</si>
  <si>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</si>
  <si>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</si>
  <si>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</si>
  <si>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</si>
  <si>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</si>
  <si>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</si>
  <si>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</si>
  <si>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</si>
  <si>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</si>
  <si>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</si>
  <si>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</si>
  <si>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</si>
  <si>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</si>
  <si>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</si>
  <si>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</si>
  <si>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</si>
  <si>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</si>
  <si>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</si>
  <si>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</si>
  <si>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</si>
  <si>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</si>
  <si>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</si>
  <si>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</si>
  <si>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</si>
  <si>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</si>
  <si>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</si>
  <si>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</si>
  <si>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</si>
  <si>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</si>
  <si>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</si>
  <si>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</si>
  <si>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</si>
  <si>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</si>
  <si>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</si>
  <si>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</si>
  <si>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</si>
  <si>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</si>
  <si>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</si>
  <si>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</si>
  <si>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</si>
  <si>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</si>
  <si>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</si>
  <si>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</si>
  <si>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</si>
  <si>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</si>
  <si>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</si>
  <si>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</si>
  <si>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</si>
  <si>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</si>
  <si>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</si>
  <si>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</si>
  <si>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</si>
  <si>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</si>
  <si>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</si>
  <si>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</si>
  <si>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</si>
  <si>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</si>
  <si>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</si>
  <si>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</si>
  <si>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</si>
  <si>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</si>
  <si>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</si>
  <si>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</si>
  <si>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</si>
  <si>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</si>
  <si>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</si>
  <si>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</si>
  <si>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</si>
  <si>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</si>
  <si>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</si>
  <si>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</si>
  <si>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</si>
  <si>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</si>
  <si>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</si>
  <si>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</si>
  <si>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</si>
  <si>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</si>
  <si>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</si>
  <si>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</si>
  <si>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</si>
  <si>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</si>
  <si>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</si>
  <si>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</si>
  <si>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</si>
  <si>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</si>
  <si>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</si>
  <si>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</si>
  <si>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</si>
  <si>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</si>
  <si>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</si>
  <si>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</si>
  <si>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</si>
  <si>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</si>
  <si>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</si>
  <si>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</si>
  <si>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</si>
  <si>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</si>
  <si>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</si>
  <si>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</si>
  <si>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</si>
  <si>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</si>
  <si>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</si>
  <si>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</si>
  <si>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</si>
  <si>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</si>
  <si>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</si>
  <si>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</si>
  <si>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</si>
  <si>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</si>
  <si>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</si>
  <si>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</si>
  <si>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</si>
  <si>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</si>
  <si>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</si>
  <si>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</si>
  <si>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</si>
  <si>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</si>
  <si>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</si>
  <si>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</si>
  <si>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</si>
  <si>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</si>
  <si>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</si>
  <si>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</si>
  <si>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</si>
  <si>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</si>
  <si>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</si>
  <si>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</si>
  <si>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</si>
  <si>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</si>
  <si>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</si>
  <si>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</si>
  <si>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</si>
  <si>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</si>
  <si>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</si>
  <si>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</si>
  <si>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</si>
  <si>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</si>
  <si>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</si>
  <si>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</si>
  <si>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</si>
  <si>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</si>
  <si>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</si>
  <si>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</si>
  <si>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</si>
  <si>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</si>
  <si>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</si>
  <si>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</si>
  <si>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</si>
  <si>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</si>
  <si>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</si>
  <si>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</si>
  <si>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</si>
  <si>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</si>
  <si>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</si>
  <si>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</si>
  <si>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5 Pomoći</t>
  </si>
  <si>
    <t>52 Ostale pomoći</t>
  </si>
  <si>
    <t>3 Javni red i sigurnost</t>
  </si>
  <si>
    <t>0330 Sudovi</t>
  </si>
  <si>
    <t>099 - ŠIBENIK OPĆINSKI SUD</t>
  </si>
  <si>
    <t>80</t>
  </si>
  <si>
    <t>11</t>
  </si>
  <si>
    <t>43</t>
  </si>
  <si>
    <t>52</t>
  </si>
  <si>
    <t>A641000</t>
  </si>
  <si>
    <t>Vođenje sudskih postupaka iz nadležnosti općinskih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</si>
  <si>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</si>
  <si>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</si>
  <si>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</si>
  <si>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</si>
  <si>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</si>
  <si>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</si>
  <si>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Ostale pomoći</t>
  </si>
  <si>
    <t>A641001</t>
  </si>
  <si>
    <t>Jednostavni stečaj potrošača</t>
  </si>
  <si>
    <t xml:space="preserve">UREDSKA OPREMA I NAMJEŠTAJ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</si>
</sst>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9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1" fontId="6" fillId="2" borderId="3" xfId="0" applyNumberFormat="1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left"/>
    </xf>
    <xf numFmtId="4" fontId="3" fillId="2" borderId="3" xfId="0" applyNumberFormat="1" applyFont="1" applyFill="1" applyBorder="1"/>
    <xf numFmtId="4" fontId="7" fillId="9" borderId="3" xfId="0" applyNumberFormat="1" applyFont="1" applyFill="1" applyBorder="1" applyAlignment="1">
      <alignment vertical="center"/>
    </xf>
    <xf numFmtId="4" fontId="0" fillId="2" borderId="3" xfId="0" applyNumberFormat="1" applyFill="1" applyBorder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workbookViewId="0">
      <selection activeCell="J10" sqref="J10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0" t="s">
        <v>45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0" t="s">
        <v>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0" t="s">
        <v>24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16" t="s">
        <v>32</v>
      </c>
      <c r="C7" s="116"/>
      <c r="D7" s="116"/>
      <c r="E7" s="116"/>
      <c r="F7" s="116"/>
      <c r="G7" s="5"/>
      <c r="H7" s="6"/>
      <c r="I7" s="6"/>
      <c r="J7" s="6"/>
      <c r="K7" s="22"/>
      <c r="L7" s="22"/>
    </row>
    <row r="8" spans="2:13" ht="25.5" x14ac:dyDescent="0.25">
      <c r="B8" s="110" t="s">
        <v>3</v>
      </c>
      <c r="C8" s="110"/>
      <c r="D8" s="110"/>
      <c r="E8" s="110"/>
      <c r="F8" s="110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11">
        <v>1</v>
      </c>
      <c r="C9" s="111"/>
      <c r="D9" s="111"/>
      <c r="E9" s="111"/>
      <c r="F9" s="112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06" t="s">
        <v>8</v>
      </c>
      <c r="C10" s="107"/>
      <c r="D10" s="107"/>
      <c r="E10" s="107"/>
      <c r="F10" s="108"/>
      <c r="G10" s="98">
        <v>3902630.9699999997</v>
      </c>
      <c r="H10" s="86">
        <v>4511382</v>
      </c>
      <c r="I10" s="86">
        <v>4564606</v>
      </c>
      <c r="J10" s="75">
        <v>4564617.1000000006</v>
      </c>
      <c r="K10" s="86"/>
      <c r="L10" s="86"/>
    </row>
    <row r="11" spans="2:13" x14ac:dyDescent="0.25">
      <c r="B11" s="109" t="s">
        <v>7</v>
      </c>
      <c r="C11" s="108"/>
      <c r="D11" s="108"/>
      <c r="E11" s="108"/>
      <c r="F11" s="108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103" t="s">
        <v>0</v>
      </c>
      <c r="C12" s="104"/>
      <c r="D12" s="104"/>
      <c r="E12" s="104"/>
      <c r="F12" s="105"/>
      <c r="G12" s="87">
        <f>G10+G11</f>
        <v>3902630.9699999997</v>
      </c>
      <c r="H12" s="87">
        <f t="shared" ref="H12:J12" si="0">H10+H11</f>
        <v>4511382</v>
      </c>
      <c r="I12" s="87">
        <f t="shared" si="0"/>
        <v>4564606</v>
      </c>
      <c r="J12" s="87">
        <f t="shared" si="0"/>
        <v>4564617.1000000006</v>
      </c>
      <c r="K12" s="88">
        <f>J12/G12*100</f>
        <v>116.96256025970094</v>
      </c>
      <c r="L12" s="88">
        <f>J12/I12*100</f>
        <v>100.00024317542413</v>
      </c>
    </row>
    <row r="13" spans="2:13" x14ac:dyDescent="0.25">
      <c r="B13" s="115" t="s">
        <v>9</v>
      </c>
      <c r="C13" s="107"/>
      <c r="D13" s="107"/>
      <c r="E13" s="107"/>
      <c r="F13" s="107"/>
      <c r="G13" s="89">
        <v>3898619.72</v>
      </c>
      <c r="H13" s="86">
        <v>4463093</v>
      </c>
      <c r="I13" s="86">
        <v>4530561</v>
      </c>
      <c r="J13" s="86">
        <v>4530548.3600000003</v>
      </c>
      <c r="K13" s="86"/>
      <c r="L13" s="86"/>
    </row>
    <row r="14" spans="2:13" x14ac:dyDescent="0.25">
      <c r="B14" s="109" t="s">
        <v>10</v>
      </c>
      <c r="C14" s="108"/>
      <c r="D14" s="108"/>
      <c r="E14" s="108"/>
      <c r="F14" s="108"/>
      <c r="G14" s="85">
        <v>3842.86</v>
      </c>
      <c r="H14" s="86">
        <v>48289</v>
      </c>
      <c r="I14" s="86">
        <v>34045</v>
      </c>
      <c r="J14" s="86">
        <v>34044.199999999997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3902462.58</v>
      </c>
      <c r="H15" s="87">
        <f t="shared" ref="H15:J15" si="1">H13+H14</f>
        <v>4511382</v>
      </c>
      <c r="I15" s="87">
        <f t="shared" si="1"/>
        <v>4564606</v>
      </c>
      <c r="J15" s="87">
        <f t="shared" si="1"/>
        <v>4564592.5600000005</v>
      </c>
      <c r="K15" s="88">
        <f>J15/G15*100</f>
        <v>116.96697832269798</v>
      </c>
      <c r="L15" s="88">
        <f>J15/I15*100</f>
        <v>99.999705560567563</v>
      </c>
    </row>
    <row r="16" spans="2:13" x14ac:dyDescent="0.25">
      <c r="B16" s="114" t="s">
        <v>2</v>
      </c>
      <c r="C16" s="104"/>
      <c r="D16" s="104"/>
      <c r="E16" s="104"/>
      <c r="F16" s="104"/>
      <c r="G16" s="90">
        <f>G12-G15</f>
        <v>168.38999999966472</v>
      </c>
      <c r="H16" s="90">
        <f t="shared" ref="H16:J16" si="2">H12-H15</f>
        <v>0</v>
      </c>
      <c r="I16" s="90">
        <f t="shared" si="2"/>
        <v>0</v>
      </c>
      <c r="J16" s="90">
        <f t="shared" si="2"/>
        <v>24.540000000037253</v>
      </c>
      <c r="K16" s="88">
        <f>J16/G16*100</f>
        <v>14.57331195444273</v>
      </c>
      <c r="L16" s="88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6" t="s">
        <v>29</v>
      </c>
      <c r="C18" s="116"/>
      <c r="D18" s="116"/>
      <c r="E18" s="116"/>
      <c r="F18" s="116"/>
      <c r="G18" s="7"/>
      <c r="H18" s="7"/>
      <c r="I18" s="7"/>
      <c r="J18" s="7"/>
      <c r="K18" s="1"/>
      <c r="L18" s="1"/>
      <c r="M18" s="1"/>
    </row>
    <row r="19" spans="1:49" ht="25.5" x14ac:dyDescent="0.25">
      <c r="B19" s="110" t="s">
        <v>3</v>
      </c>
      <c r="C19" s="110"/>
      <c r="D19" s="110"/>
      <c r="E19" s="110"/>
      <c r="F19" s="110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17">
        <v>1</v>
      </c>
      <c r="C20" s="118"/>
      <c r="D20" s="118"/>
      <c r="E20" s="118"/>
      <c r="F20" s="118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6" t="s">
        <v>11</v>
      </c>
      <c r="C21" s="119"/>
      <c r="D21" s="119"/>
      <c r="E21" s="119"/>
      <c r="F21" s="119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106" t="s">
        <v>12</v>
      </c>
      <c r="C22" s="107"/>
      <c r="D22" s="107"/>
      <c r="E22" s="107"/>
      <c r="F22" s="107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20" t="s">
        <v>23</v>
      </c>
      <c r="C23" s="121"/>
      <c r="D23" s="121"/>
      <c r="E23" s="121"/>
      <c r="F23" s="122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06" t="s">
        <v>5</v>
      </c>
      <c r="C24" s="107"/>
      <c r="D24" s="107"/>
      <c r="E24" s="107"/>
      <c r="F24" s="107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6" t="s">
        <v>28</v>
      </c>
      <c r="C25" s="107"/>
      <c r="D25" s="107"/>
      <c r="E25" s="107"/>
      <c r="F25" s="107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20" t="s">
        <v>30</v>
      </c>
      <c r="C26" s="121"/>
      <c r="D26" s="121"/>
      <c r="E26" s="121"/>
      <c r="F26" s="122"/>
      <c r="G26" s="94">
        <f>G24+G25</f>
        <v>0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 t="e">
        <f>J26/G26*100</f>
        <v>#DIV/0!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3" t="s">
        <v>31</v>
      </c>
      <c r="C27" s="113"/>
      <c r="D27" s="113"/>
      <c r="E27" s="113"/>
      <c r="F27" s="113"/>
      <c r="G27" s="94">
        <f>G16+G26</f>
        <v>168.38999999966472</v>
      </c>
      <c r="H27" s="94">
        <f t="shared" ref="H27:J27" si="5">H16+H26</f>
        <v>0</v>
      </c>
      <c r="I27" s="94">
        <f t="shared" si="5"/>
        <v>0</v>
      </c>
      <c r="J27" s="94">
        <f t="shared" si="5"/>
        <v>24.540000000037253</v>
      </c>
      <c r="K27" s="93">
        <f>J27/G27*100</f>
        <v>14.57331195444273</v>
      </c>
      <c r="L27" s="93" t="e">
        <f>J27/I27*100</f>
        <v>#DIV/0!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101" t="s">
        <v>39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1:49" ht="15" customHeight="1" x14ac:dyDescent="0.25">
      <c r="B31" s="101" t="s">
        <v>40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1:49" ht="15" customHeight="1" x14ac:dyDescent="0.25">
      <c r="B32" s="101" t="s">
        <v>27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 ht="36.75" customHeight="1" x14ac:dyDescent="0.2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 ht="15" customHeight="1" x14ac:dyDescent="0.25">
      <c r="B34" s="102" t="s">
        <v>41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 x14ac:dyDescent="0.2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1"/>
  <sheetViews>
    <sheetView zoomScale="90" zoomScaleNormal="90" workbookViewId="0">
      <selection activeCell="J20" sqref="J2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0" t="s">
        <v>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0" t="s">
        <v>26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0" t="s">
        <v>15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23" t="s">
        <v>3</v>
      </c>
      <c r="C8" s="124"/>
      <c r="D8" s="124"/>
      <c r="E8" s="124"/>
      <c r="F8" s="125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6">
        <v>1</v>
      </c>
      <c r="C9" s="127"/>
      <c r="D9" s="127"/>
      <c r="E9" s="127"/>
      <c r="F9" s="128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3902630.9699999997</v>
      </c>
      <c r="H10" s="65">
        <f>H11</f>
        <v>4511382</v>
      </c>
      <c r="I10" s="65">
        <f>I11</f>
        <v>4564606</v>
      </c>
      <c r="J10" s="65">
        <f>J11</f>
        <v>4564617.1000000006</v>
      </c>
      <c r="K10" s="69">
        <f t="shared" ref="K10:K24" si="0">(J10*100)/G10</f>
        <v>116.96256025970094</v>
      </c>
      <c r="L10" s="69">
        <f t="shared" ref="L10:L24" si="1">(J10*100)/I10</f>
        <v>100.00024317542413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G12+G15+G18+G21</f>
        <v>3902630.9699999997</v>
      </c>
      <c r="H11" s="65">
        <f>H12+H15+H18+H21</f>
        <v>4511382</v>
      </c>
      <c r="I11" s="65">
        <f>I12+I15+I18+I21</f>
        <v>4564606</v>
      </c>
      <c r="J11" s="65">
        <f>J12+J15+J18+J21</f>
        <v>4564617.1000000006</v>
      </c>
      <c r="K11" s="65">
        <f t="shared" si="0"/>
        <v>116.96256025970094</v>
      </c>
      <c r="L11" s="65">
        <f t="shared" si="1"/>
        <v>100.00024317542413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0</v>
      </c>
      <c r="H12" s="65">
        <f t="shared" si="2"/>
        <v>0</v>
      </c>
      <c r="I12" s="65">
        <f t="shared" si="2"/>
        <v>8166</v>
      </c>
      <c r="J12" s="65">
        <f t="shared" si="2"/>
        <v>8200</v>
      </c>
      <c r="K12" s="65" t="e">
        <f t="shared" si="0"/>
        <v>#DIV/0!</v>
      </c>
      <c r="L12" s="65">
        <f t="shared" si="1"/>
        <v>100.41636051922606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0</v>
      </c>
      <c r="H13" s="65">
        <f t="shared" si="2"/>
        <v>0</v>
      </c>
      <c r="I13" s="65">
        <f t="shared" si="2"/>
        <v>8166</v>
      </c>
      <c r="J13" s="65">
        <f t="shared" si="2"/>
        <v>8200</v>
      </c>
      <c r="K13" s="65" t="e">
        <f t="shared" si="0"/>
        <v>#DIV/0!</v>
      </c>
      <c r="L13" s="65">
        <f t="shared" si="1"/>
        <v>100.41636051922606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0</v>
      </c>
      <c r="H14" s="66"/>
      <c r="I14" s="66">
        <v>8166</v>
      </c>
      <c r="J14" s="66">
        <v>8200</v>
      </c>
      <c r="K14" s="66" t="e">
        <f t="shared" si="0"/>
        <v>#DIV/0!</v>
      </c>
      <c r="L14" s="66">
        <f t="shared" si="1"/>
        <v>100.41636051922606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f t="shared" ref="G15:J16" si="3">G16</f>
        <v>29.95</v>
      </c>
      <c r="H15" s="65">
        <f t="shared" si="3"/>
        <v>20</v>
      </c>
      <c r="I15" s="65">
        <f t="shared" si="3"/>
        <v>0</v>
      </c>
      <c r="J15" s="65">
        <f t="shared" si="3"/>
        <v>30.58</v>
      </c>
      <c r="K15" s="65">
        <f t="shared" si="0"/>
        <v>102.10350584307179</v>
      </c>
      <c r="L15" s="65" t="e">
        <f t="shared" si="1"/>
        <v>#DIV/0!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65">
        <f t="shared" si="3"/>
        <v>29.95</v>
      </c>
      <c r="H16" s="65">
        <f t="shared" si="3"/>
        <v>20</v>
      </c>
      <c r="I16" s="65">
        <f t="shared" si="3"/>
        <v>0</v>
      </c>
      <c r="J16" s="65">
        <f t="shared" si="3"/>
        <v>30.58</v>
      </c>
      <c r="K16" s="65">
        <f t="shared" si="0"/>
        <v>102.10350584307179</v>
      </c>
      <c r="L16" s="65" t="e">
        <f t="shared" si="1"/>
        <v>#DIV/0!</v>
      </c>
    </row>
    <row r="17" spans="2:12" x14ac:dyDescent="0.25">
      <c r="B17" s="66"/>
      <c r="C17" s="66"/>
      <c r="D17" s="66"/>
      <c r="E17" s="66" t="s">
        <v>67</v>
      </c>
      <c r="F17" s="66" t="s">
        <v>68</v>
      </c>
      <c r="G17" s="66">
        <v>29.95</v>
      </c>
      <c r="H17" s="66">
        <v>20</v>
      </c>
      <c r="I17" s="66">
        <v>0</v>
      </c>
      <c r="J17" s="66">
        <v>30.58</v>
      </c>
      <c r="K17" s="66">
        <f t="shared" si="0"/>
        <v>102.10350584307179</v>
      </c>
      <c r="L17" s="66" t="e">
        <f t="shared" si="1"/>
        <v>#DIV/0!</v>
      </c>
    </row>
    <row r="18" spans="2:12" x14ac:dyDescent="0.25">
      <c r="B18" s="65"/>
      <c r="C18" s="65" t="s">
        <v>69</v>
      </c>
      <c r="D18" s="65"/>
      <c r="E18" s="65"/>
      <c r="F18" s="65" t="s">
        <v>70</v>
      </c>
      <c r="G18" s="65">
        <f t="shared" ref="G18:J19" si="4">G19</f>
        <v>871.13</v>
      </c>
      <c r="H18" s="65">
        <f t="shared" si="4"/>
        <v>398</v>
      </c>
      <c r="I18" s="65">
        <f t="shared" si="4"/>
        <v>612</v>
      </c>
      <c r="J18" s="65">
        <f t="shared" si="4"/>
        <v>570.59</v>
      </c>
      <c r="K18" s="65">
        <f t="shared" si="0"/>
        <v>65.499982780985619</v>
      </c>
      <c r="L18" s="65">
        <f t="shared" si="1"/>
        <v>93.23366013071896</v>
      </c>
    </row>
    <row r="19" spans="2:12" x14ac:dyDescent="0.25">
      <c r="B19" s="65"/>
      <c r="C19" s="65"/>
      <c r="D19" s="65" t="s">
        <v>71</v>
      </c>
      <c r="E19" s="65"/>
      <c r="F19" s="65" t="s">
        <v>72</v>
      </c>
      <c r="G19" s="65">
        <f t="shared" si="4"/>
        <v>871.13</v>
      </c>
      <c r="H19" s="65">
        <f t="shared" si="4"/>
        <v>398</v>
      </c>
      <c r="I19" s="65">
        <f t="shared" si="4"/>
        <v>612</v>
      </c>
      <c r="J19" s="65">
        <f t="shared" si="4"/>
        <v>570.59</v>
      </c>
      <c r="K19" s="65">
        <f t="shared" si="0"/>
        <v>65.499982780985619</v>
      </c>
      <c r="L19" s="65">
        <f t="shared" si="1"/>
        <v>93.23366013071896</v>
      </c>
    </row>
    <row r="20" spans="2:12" x14ac:dyDescent="0.25">
      <c r="B20" s="66"/>
      <c r="C20" s="66"/>
      <c r="D20" s="66"/>
      <c r="E20" s="66" t="s">
        <v>73</v>
      </c>
      <c r="F20" s="66" t="s">
        <v>74</v>
      </c>
      <c r="G20" s="66">
        <v>871.13</v>
      </c>
      <c r="H20" s="66">
        <v>398</v>
      </c>
      <c r="I20" s="66">
        <v>612</v>
      </c>
      <c r="J20" s="66">
        <v>570.59</v>
      </c>
      <c r="K20" s="66">
        <f t="shared" si="0"/>
        <v>65.499982780985619</v>
      </c>
      <c r="L20" s="66">
        <f t="shared" si="1"/>
        <v>93.23366013071896</v>
      </c>
    </row>
    <row r="21" spans="2:12" x14ac:dyDescent="0.25">
      <c r="B21" s="65"/>
      <c r="C21" s="65" t="s">
        <v>75</v>
      </c>
      <c r="D21" s="65"/>
      <c r="E21" s="65"/>
      <c r="F21" s="65" t="s">
        <v>76</v>
      </c>
      <c r="G21" s="65">
        <f>G22</f>
        <v>3901729.8899999997</v>
      </c>
      <c r="H21" s="65">
        <f>H22</f>
        <v>4510964</v>
      </c>
      <c r="I21" s="65">
        <f>I22</f>
        <v>4555828</v>
      </c>
      <c r="J21" s="65">
        <f>J22</f>
        <v>4555815.9300000006</v>
      </c>
      <c r="K21" s="65">
        <f t="shared" si="0"/>
        <v>116.76400105697735</v>
      </c>
      <c r="L21" s="65">
        <f t="shared" si="1"/>
        <v>99.999735064624929</v>
      </c>
    </row>
    <row r="22" spans="2:12" x14ac:dyDescent="0.25">
      <c r="B22" s="65"/>
      <c r="C22" s="65"/>
      <c r="D22" s="65" t="s">
        <v>77</v>
      </c>
      <c r="E22" s="65"/>
      <c r="F22" s="65" t="s">
        <v>78</v>
      </c>
      <c r="G22" s="65">
        <f>G23+G24</f>
        <v>3901729.8899999997</v>
      </c>
      <c r="H22" s="65">
        <f>H23+H24</f>
        <v>4510964</v>
      </c>
      <c r="I22" s="65">
        <f>I23+I24</f>
        <v>4555828</v>
      </c>
      <c r="J22" s="65">
        <f>J23+J24</f>
        <v>4555815.9300000006</v>
      </c>
      <c r="K22" s="65">
        <f t="shared" si="0"/>
        <v>116.76400105697735</v>
      </c>
      <c r="L22" s="65">
        <f t="shared" si="1"/>
        <v>99.999735064624929</v>
      </c>
    </row>
    <row r="23" spans="2:12" x14ac:dyDescent="0.25">
      <c r="B23" s="66"/>
      <c r="C23" s="66"/>
      <c r="D23" s="66"/>
      <c r="E23" s="66" t="s">
        <v>79</v>
      </c>
      <c r="F23" s="66" t="s">
        <v>80</v>
      </c>
      <c r="G23" s="66">
        <v>3897887.03</v>
      </c>
      <c r="H23" s="66">
        <v>4462675</v>
      </c>
      <c r="I23" s="66">
        <v>4521783</v>
      </c>
      <c r="J23" s="66">
        <v>4521771.7300000004</v>
      </c>
      <c r="K23" s="66">
        <f t="shared" si="0"/>
        <v>116.00571528108142</v>
      </c>
      <c r="L23" s="66">
        <f t="shared" si="1"/>
        <v>99.999750762033486</v>
      </c>
    </row>
    <row r="24" spans="2:12" x14ac:dyDescent="0.25">
      <c r="B24" s="66"/>
      <c r="C24" s="66"/>
      <c r="D24" s="66"/>
      <c r="E24" s="66" t="s">
        <v>81</v>
      </c>
      <c r="F24" s="66" t="s">
        <v>82</v>
      </c>
      <c r="G24" s="66">
        <v>3842.86</v>
      </c>
      <c r="H24" s="66">
        <v>48289</v>
      </c>
      <c r="I24" s="66">
        <v>34045</v>
      </c>
      <c r="J24" s="66">
        <v>34044.199999999997</v>
      </c>
      <c r="K24" s="66">
        <f t="shared" si="0"/>
        <v>885.90789151829608</v>
      </c>
      <c r="L24" s="66">
        <f t="shared" si="1"/>
        <v>99.997650168894097</v>
      </c>
    </row>
    <row r="25" spans="2:12" x14ac:dyDescent="0.25">
      <c r="F25" s="35"/>
    </row>
    <row r="26" spans="2:12" x14ac:dyDescent="0.25">
      <c r="F26" s="35"/>
    </row>
    <row r="27" spans="2:12" ht="36.75" customHeight="1" x14ac:dyDescent="0.25">
      <c r="B27" s="123" t="s">
        <v>3</v>
      </c>
      <c r="C27" s="124"/>
      <c r="D27" s="124"/>
      <c r="E27" s="124"/>
      <c r="F27" s="125"/>
      <c r="G27" s="28" t="s">
        <v>50</v>
      </c>
      <c r="H27" s="28" t="s">
        <v>47</v>
      </c>
      <c r="I27" s="28" t="s">
        <v>48</v>
      </c>
      <c r="J27" s="28" t="s">
        <v>51</v>
      </c>
      <c r="K27" s="28" t="s">
        <v>6</v>
      </c>
      <c r="L27" s="28" t="s">
        <v>22</v>
      </c>
    </row>
    <row r="28" spans="2:12" x14ac:dyDescent="0.25">
      <c r="B28" s="126">
        <v>1</v>
      </c>
      <c r="C28" s="127"/>
      <c r="D28" s="127"/>
      <c r="E28" s="127"/>
      <c r="F28" s="128"/>
      <c r="G28" s="30">
        <v>2</v>
      </c>
      <c r="H28" s="30">
        <v>3</v>
      </c>
      <c r="I28" s="30">
        <v>4</v>
      </c>
      <c r="J28" s="30">
        <v>5</v>
      </c>
      <c r="K28" s="30" t="s">
        <v>13</v>
      </c>
      <c r="L28" s="30" t="s">
        <v>14</v>
      </c>
    </row>
    <row r="29" spans="2:12" x14ac:dyDescent="0.25">
      <c r="B29" s="65"/>
      <c r="C29" s="66"/>
      <c r="D29" s="67"/>
      <c r="E29" s="68"/>
      <c r="F29" s="8" t="s">
        <v>21</v>
      </c>
      <c r="G29" s="65">
        <f>G30+G72</f>
        <v>3902462.58</v>
      </c>
      <c r="H29" s="65">
        <f>H30+H72</f>
        <v>4511382</v>
      </c>
      <c r="I29" s="65">
        <f>I30+I72</f>
        <v>4564606</v>
      </c>
      <c r="J29" s="65">
        <f>J30+J72</f>
        <v>4564592.5600000005</v>
      </c>
      <c r="K29" s="70">
        <f t="shared" ref="K29:K60" si="5">(J29*100)/G29</f>
        <v>116.96697832269798</v>
      </c>
      <c r="L29" s="70">
        <f t="shared" ref="L29:L60" si="6">(J29*100)/I29</f>
        <v>99.999705560567563</v>
      </c>
    </row>
    <row r="30" spans="2:12" x14ac:dyDescent="0.25">
      <c r="B30" s="65" t="s">
        <v>83</v>
      </c>
      <c r="C30" s="65"/>
      <c r="D30" s="65"/>
      <c r="E30" s="65"/>
      <c r="F30" s="65" t="s">
        <v>84</v>
      </c>
      <c r="G30" s="65">
        <f>G31+G39+G67</f>
        <v>3898245.77</v>
      </c>
      <c r="H30" s="65">
        <f>H31+H39+H67</f>
        <v>4463093</v>
      </c>
      <c r="I30" s="65">
        <f>I31+I39+I67</f>
        <v>4530561</v>
      </c>
      <c r="J30" s="65">
        <f>J31+J39+J67</f>
        <v>4530548.3600000003</v>
      </c>
      <c r="K30" s="65">
        <f t="shared" si="5"/>
        <v>116.22018280289188</v>
      </c>
      <c r="L30" s="65">
        <f t="shared" si="6"/>
        <v>99.999721005853374</v>
      </c>
    </row>
    <row r="31" spans="2:12" x14ac:dyDescent="0.25">
      <c r="B31" s="65"/>
      <c r="C31" s="65" t="s">
        <v>85</v>
      </c>
      <c r="D31" s="65"/>
      <c r="E31" s="65"/>
      <c r="F31" s="65" t="s">
        <v>86</v>
      </c>
      <c r="G31" s="65">
        <f>G32+G35+G37</f>
        <v>3030610.19</v>
      </c>
      <c r="H31" s="65">
        <f>H32+H35+H37</f>
        <v>3619946</v>
      </c>
      <c r="I31" s="65">
        <f>I32+I35+I37</f>
        <v>3695294</v>
      </c>
      <c r="J31" s="65">
        <f>J32+J35+J37</f>
        <v>3695291.0900000003</v>
      </c>
      <c r="K31" s="65">
        <f t="shared" si="5"/>
        <v>121.93224658826877</v>
      </c>
      <c r="L31" s="65">
        <f t="shared" si="6"/>
        <v>99.999921251191395</v>
      </c>
    </row>
    <row r="32" spans="2:12" x14ac:dyDescent="0.25">
      <c r="B32" s="65"/>
      <c r="C32" s="65"/>
      <c r="D32" s="65" t="s">
        <v>87</v>
      </c>
      <c r="E32" s="65"/>
      <c r="F32" s="65" t="s">
        <v>88</v>
      </c>
      <c r="G32" s="65">
        <f>G33+G34</f>
        <v>2517464.17</v>
      </c>
      <c r="H32" s="65">
        <f>H33+H34</f>
        <v>3025211</v>
      </c>
      <c r="I32" s="65">
        <f>I33+I34</f>
        <v>3066201</v>
      </c>
      <c r="J32" s="65">
        <f>J33+J34</f>
        <v>3066199.39</v>
      </c>
      <c r="K32" s="65">
        <f t="shared" si="5"/>
        <v>121.7971412081706</v>
      </c>
      <c r="L32" s="65">
        <f t="shared" si="6"/>
        <v>99.999947492026777</v>
      </c>
    </row>
    <row r="33" spans="2:12" x14ac:dyDescent="0.25">
      <c r="B33" s="66"/>
      <c r="C33" s="66"/>
      <c r="D33" s="66"/>
      <c r="E33" s="66" t="s">
        <v>89</v>
      </c>
      <c r="F33" s="66" t="s">
        <v>90</v>
      </c>
      <c r="G33" s="66">
        <v>2507181.9</v>
      </c>
      <c r="H33" s="66">
        <v>3008690</v>
      </c>
      <c r="I33" s="66">
        <v>3040456</v>
      </c>
      <c r="J33" s="66">
        <v>3040455.35</v>
      </c>
      <c r="K33" s="66">
        <f t="shared" si="5"/>
        <v>121.26983486918121</v>
      </c>
      <c r="L33" s="66">
        <f t="shared" si="6"/>
        <v>99.999978621627804</v>
      </c>
    </row>
    <row r="34" spans="2:12" x14ac:dyDescent="0.25">
      <c r="B34" s="66"/>
      <c r="C34" s="66"/>
      <c r="D34" s="66"/>
      <c r="E34" s="66" t="s">
        <v>91</v>
      </c>
      <c r="F34" s="66" t="s">
        <v>92</v>
      </c>
      <c r="G34" s="66">
        <v>10282.27</v>
      </c>
      <c r="H34" s="66">
        <v>16521</v>
      </c>
      <c r="I34" s="66">
        <v>25745</v>
      </c>
      <c r="J34" s="66">
        <v>25744.04</v>
      </c>
      <c r="K34" s="66">
        <f t="shared" si="5"/>
        <v>250.37311799826301</v>
      </c>
      <c r="L34" s="66">
        <f t="shared" si="6"/>
        <v>99.99627112060594</v>
      </c>
    </row>
    <row r="35" spans="2:12" x14ac:dyDescent="0.25">
      <c r="B35" s="65"/>
      <c r="C35" s="65"/>
      <c r="D35" s="65" t="s">
        <v>93</v>
      </c>
      <c r="E35" s="65"/>
      <c r="F35" s="65" t="s">
        <v>94</v>
      </c>
      <c r="G35" s="65">
        <f>G36</f>
        <v>97814.5</v>
      </c>
      <c r="H35" s="65">
        <f>H36</f>
        <v>96304</v>
      </c>
      <c r="I35" s="65">
        <f>I36</f>
        <v>123191</v>
      </c>
      <c r="J35" s="65">
        <f>J36</f>
        <v>123190.54</v>
      </c>
      <c r="K35" s="65">
        <f t="shared" si="5"/>
        <v>125.9430248071605</v>
      </c>
      <c r="L35" s="65">
        <f t="shared" si="6"/>
        <v>99.999626596098736</v>
      </c>
    </row>
    <row r="36" spans="2:12" x14ac:dyDescent="0.25">
      <c r="B36" s="66"/>
      <c r="C36" s="66"/>
      <c r="D36" s="66"/>
      <c r="E36" s="66" t="s">
        <v>95</v>
      </c>
      <c r="F36" s="66" t="s">
        <v>94</v>
      </c>
      <c r="G36" s="66">
        <v>97814.5</v>
      </c>
      <c r="H36" s="66">
        <v>96304</v>
      </c>
      <c r="I36" s="66">
        <v>123191</v>
      </c>
      <c r="J36" s="66">
        <v>123190.54</v>
      </c>
      <c r="K36" s="66">
        <f t="shared" si="5"/>
        <v>125.9430248071605</v>
      </c>
      <c r="L36" s="66">
        <f t="shared" si="6"/>
        <v>99.999626596098736</v>
      </c>
    </row>
    <row r="37" spans="2:12" x14ac:dyDescent="0.25">
      <c r="B37" s="65"/>
      <c r="C37" s="65"/>
      <c r="D37" s="65" t="s">
        <v>96</v>
      </c>
      <c r="E37" s="65"/>
      <c r="F37" s="65" t="s">
        <v>97</v>
      </c>
      <c r="G37" s="65">
        <f>G38</f>
        <v>415331.52</v>
      </c>
      <c r="H37" s="65">
        <f>H38</f>
        <v>498431</v>
      </c>
      <c r="I37" s="65">
        <f>I38</f>
        <v>505902</v>
      </c>
      <c r="J37" s="65">
        <f>J38</f>
        <v>505901.16</v>
      </c>
      <c r="K37" s="65">
        <f t="shared" si="5"/>
        <v>121.80658958896257</v>
      </c>
      <c r="L37" s="65">
        <f t="shared" si="6"/>
        <v>99.999833959936907</v>
      </c>
    </row>
    <row r="38" spans="2:12" x14ac:dyDescent="0.25">
      <c r="B38" s="66"/>
      <c r="C38" s="66"/>
      <c r="D38" s="66"/>
      <c r="E38" s="66" t="s">
        <v>98</v>
      </c>
      <c r="F38" s="66" t="s">
        <v>99</v>
      </c>
      <c r="G38" s="66">
        <v>415331.52</v>
      </c>
      <c r="H38" s="66">
        <v>498431</v>
      </c>
      <c r="I38" s="66">
        <v>505902</v>
      </c>
      <c r="J38" s="66">
        <v>505901.16</v>
      </c>
      <c r="K38" s="66">
        <f t="shared" si="5"/>
        <v>121.80658958896257</v>
      </c>
      <c r="L38" s="66">
        <f t="shared" si="6"/>
        <v>99.999833959936907</v>
      </c>
    </row>
    <row r="39" spans="2:12" x14ac:dyDescent="0.25">
      <c r="B39" s="65"/>
      <c r="C39" s="65" t="s">
        <v>100</v>
      </c>
      <c r="D39" s="65"/>
      <c r="E39" s="65"/>
      <c r="F39" s="65" t="s">
        <v>101</v>
      </c>
      <c r="G39" s="65">
        <f>G40+G44+G49+G59+G61</f>
        <v>865833.28999999992</v>
      </c>
      <c r="H39" s="65">
        <f>H40+H44+H49+H59+H61</f>
        <v>840936</v>
      </c>
      <c r="I39" s="65">
        <f>I40+I44+I49+I59+I61</f>
        <v>833237</v>
      </c>
      <c r="J39" s="65">
        <f>J40+J44+J49+J59+J61</f>
        <v>833226.67</v>
      </c>
      <c r="K39" s="65">
        <f t="shared" si="5"/>
        <v>96.234076423649654</v>
      </c>
      <c r="L39" s="65">
        <f t="shared" si="6"/>
        <v>99.998760256685671</v>
      </c>
    </row>
    <row r="40" spans="2:12" x14ac:dyDescent="0.25">
      <c r="B40" s="65"/>
      <c r="C40" s="65"/>
      <c r="D40" s="65" t="s">
        <v>102</v>
      </c>
      <c r="E40" s="65"/>
      <c r="F40" s="65" t="s">
        <v>103</v>
      </c>
      <c r="G40" s="65">
        <f>G41+G42+G43</f>
        <v>125780.2</v>
      </c>
      <c r="H40" s="65">
        <f>H41+H42+H43</f>
        <v>133006</v>
      </c>
      <c r="I40" s="65">
        <f>I41+I42+I43</f>
        <v>129324</v>
      </c>
      <c r="J40" s="65">
        <f>J41+J42+J43</f>
        <v>129322.37000000001</v>
      </c>
      <c r="K40" s="65">
        <f t="shared" si="5"/>
        <v>102.81615866408228</v>
      </c>
      <c r="L40" s="65">
        <f t="shared" si="6"/>
        <v>99.998739599764946</v>
      </c>
    </row>
    <row r="41" spans="2:12" x14ac:dyDescent="0.25">
      <c r="B41" s="66"/>
      <c r="C41" s="66"/>
      <c r="D41" s="66"/>
      <c r="E41" s="66" t="s">
        <v>104</v>
      </c>
      <c r="F41" s="66" t="s">
        <v>105</v>
      </c>
      <c r="G41" s="66">
        <v>4313.49</v>
      </c>
      <c r="H41" s="66">
        <v>8318</v>
      </c>
      <c r="I41" s="66">
        <v>8318</v>
      </c>
      <c r="J41" s="66">
        <v>8317.7099999999991</v>
      </c>
      <c r="K41" s="66">
        <f t="shared" si="5"/>
        <v>192.83016768324487</v>
      </c>
      <c r="L41" s="66">
        <f t="shared" si="6"/>
        <v>99.996513584996379</v>
      </c>
    </row>
    <row r="42" spans="2:12" x14ac:dyDescent="0.25">
      <c r="B42" s="66"/>
      <c r="C42" s="66"/>
      <c r="D42" s="66"/>
      <c r="E42" s="66" t="s">
        <v>106</v>
      </c>
      <c r="F42" s="66" t="s">
        <v>107</v>
      </c>
      <c r="G42" s="66">
        <v>120205.84</v>
      </c>
      <c r="H42" s="66">
        <v>122697</v>
      </c>
      <c r="I42" s="66">
        <v>119015</v>
      </c>
      <c r="J42" s="66">
        <v>119014.58</v>
      </c>
      <c r="K42" s="66">
        <f t="shared" si="5"/>
        <v>99.008983257385836</v>
      </c>
      <c r="L42" s="66">
        <f t="shared" si="6"/>
        <v>99.999647103306302</v>
      </c>
    </row>
    <row r="43" spans="2:12" x14ac:dyDescent="0.25">
      <c r="B43" s="66"/>
      <c r="C43" s="66"/>
      <c r="D43" s="66"/>
      <c r="E43" s="66" t="s">
        <v>108</v>
      </c>
      <c r="F43" s="66" t="s">
        <v>109</v>
      </c>
      <c r="G43" s="66">
        <v>1260.8699999999999</v>
      </c>
      <c r="H43" s="66">
        <v>1991</v>
      </c>
      <c r="I43" s="66">
        <v>1991</v>
      </c>
      <c r="J43" s="66">
        <v>1990.08</v>
      </c>
      <c r="K43" s="66">
        <f t="shared" si="5"/>
        <v>157.83387660900809</v>
      </c>
      <c r="L43" s="66">
        <f t="shared" si="6"/>
        <v>99.953792064289303</v>
      </c>
    </row>
    <row r="44" spans="2:12" x14ac:dyDescent="0.25">
      <c r="B44" s="65"/>
      <c r="C44" s="65"/>
      <c r="D44" s="65" t="s">
        <v>110</v>
      </c>
      <c r="E44" s="65"/>
      <c r="F44" s="65" t="s">
        <v>111</v>
      </c>
      <c r="G44" s="65">
        <f>G45+G46+G47+G48</f>
        <v>137362.28</v>
      </c>
      <c r="H44" s="65">
        <f>H45+H46+H47+H48</f>
        <v>115558</v>
      </c>
      <c r="I44" s="65">
        <f>I45+I46+I47+I48</f>
        <v>110112</v>
      </c>
      <c r="J44" s="65">
        <f>J45+J46+J47+J48</f>
        <v>110109.02</v>
      </c>
      <c r="K44" s="65">
        <f t="shared" si="5"/>
        <v>80.159575103150587</v>
      </c>
      <c r="L44" s="65">
        <f t="shared" si="6"/>
        <v>99.99729366463238</v>
      </c>
    </row>
    <row r="45" spans="2:12" x14ac:dyDescent="0.25">
      <c r="B45" s="66"/>
      <c r="C45" s="66"/>
      <c r="D45" s="66"/>
      <c r="E45" s="66" t="s">
        <v>112</v>
      </c>
      <c r="F45" s="66" t="s">
        <v>113</v>
      </c>
      <c r="G45" s="66">
        <v>57437.2</v>
      </c>
      <c r="H45" s="66">
        <v>69505</v>
      </c>
      <c r="I45" s="66">
        <v>68182</v>
      </c>
      <c r="J45" s="66">
        <v>68180.38</v>
      </c>
      <c r="K45" s="66">
        <f t="shared" si="5"/>
        <v>118.70421956502058</v>
      </c>
      <c r="L45" s="66">
        <f t="shared" si="6"/>
        <v>99.997624006335982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76674.320000000007</v>
      </c>
      <c r="H46" s="66">
        <v>44725</v>
      </c>
      <c r="I46" s="66">
        <v>39606</v>
      </c>
      <c r="J46" s="66">
        <v>39605.5</v>
      </c>
      <c r="K46" s="66">
        <f t="shared" si="5"/>
        <v>51.654191390285554</v>
      </c>
      <c r="L46" s="66">
        <f t="shared" si="6"/>
        <v>99.998737565015404</v>
      </c>
    </row>
    <row r="47" spans="2:12" x14ac:dyDescent="0.25">
      <c r="B47" s="66"/>
      <c r="C47" s="66"/>
      <c r="D47" s="66"/>
      <c r="E47" s="66" t="s">
        <v>116</v>
      </c>
      <c r="F47" s="66" t="s">
        <v>117</v>
      </c>
      <c r="G47" s="66">
        <v>1479.11</v>
      </c>
      <c r="H47" s="66">
        <v>664</v>
      </c>
      <c r="I47" s="66">
        <v>1124</v>
      </c>
      <c r="J47" s="66">
        <v>1123.1400000000001</v>
      </c>
      <c r="K47" s="66">
        <f t="shared" si="5"/>
        <v>75.933500551007043</v>
      </c>
      <c r="L47" s="66">
        <f t="shared" si="6"/>
        <v>99.923487544484004</v>
      </c>
    </row>
    <row r="48" spans="2:12" x14ac:dyDescent="0.25">
      <c r="B48" s="66"/>
      <c r="C48" s="66"/>
      <c r="D48" s="66"/>
      <c r="E48" s="66" t="s">
        <v>118</v>
      </c>
      <c r="F48" s="66" t="s">
        <v>119</v>
      </c>
      <c r="G48" s="66">
        <v>1771.65</v>
      </c>
      <c r="H48" s="66">
        <v>664</v>
      </c>
      <c r="I48" s="66">
        <v>1200</v>
      </c>
      <c r="J48" s="66">
        <v>1200</v>
      </c>
      <c r="K48" s="66">
        <f t="shared" si="5"/>
        <v>67.733468800270927</v>
      </c>
      <c r="L48" s="66">
        <f t="shared" si="6"/>
        <v>100</v>
      </c>
    </row>
    <row r="49" spans="2:12" x14ac:dyDescent="0.25">
      <c r="B49" s="65"/>
      <c r="C49" s="65"/>
      <c r="D49" s="65" t="s">
        <v>120</v>
      </c>
      <c r="E49" s="65"/>
      <c r="F49" s="65" t="s">
        <v>121</v>
      </c>
      <c r="G49" s="65">
        <f>G50+G51+G52+G53+G54+G55+G56+G57+G58</f>
        <v>594013.06999999995</v>
      </c>
      <c r="H49" s="65">
        <f>H50+H51+H52+H53+H54+H55+H56+H57+H58</f>
        <v>582815</v>
      </c>
      <c r="I49" s="65">
        <f>I50+I51+I52+I53+I54+I55+I56+I57+I58</f>
        <v>580566</v>
      </c>
      <c r="J49" s="65">
        <f>J50+J51+J52+J53+J54+J55+J56+J57+J58</f>
        <v>580561.26</v>
      </c>
      <c r="K49" s="65">
        <f t="shared" si="5"/>
        <v>97.735435349932629</v>
      </c>
      <c r="L49" s="65">
        <f t="shared" si="6"/>
        <v>99.999183555358044</v>
      </c>
    </row>
    <row r="50" spans="2:12" x14ac:dyDescent="0.25">
      <c r="B50" s="66"/>
      <c r="C50" s="66"/>
      <c r="D50" s="66"/>
      <c r="E50" s="66" t="s">
        <v>122</v>
      </c>
      <c r="F50" s="66" t="s">
        <v>123</v>
      </c>
      <c r="G50" s="66">
        <v>339548.94</v>
      </c>
      <c r="H50" s="66">
        <v>402306</v>
      </c>
      <c r="I50" s="66">
        <v>334395</v>
      </c>
      <c r="J50" s="66">
        <v>334394.01</v>
      </c>
      <c r="K50" s="66">
        <f t="shared" si="5"/>
        <v>98.4818300419374</v>
      </c>
      <c r="L50" s="66">
        <f t="shared" si="6"/>
        <v>99.999703942941736</v>
      </c>
    </row>
    <row r="51" spans="2:12" x14ac:dyDescent="0.25">
      <c r="B51" s="66"/>
      <c r="C51" s="66"/>
      <c r="D51" s="66"/>
      <c r="E51" s="66" t="s">
        <v>124</v>
      </c>
      <c r="F51" s="66" t="s">
        <v>125</v>
      </c>
      <c r="G51" s="66">
        <v>30502.55</v>
      </c>
      <c r="H51" s="66">
        <v>26545</v>
      </c>
      <c r="I51" s="66">
        <v>31219</v>
      </c>
      <c r="J51" s="66">
        <v>31218.720000000001</v>
      </c>
      <c r="K51" s="66">
        <f t="shared" si="5"/>
        <v>102.34790206064739</v>
      </c>
      <c r="L51" s="66">
        <f t="shared" si="6"/>
        <v>99.999103110285404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4620.3500000000004</v>
      </c>
      <c r="H52" s="66">
        <v>2654</v>
      </c>
      <c r="I52" s="66">
        <v>2117</v>
      </c>
      <c r="J52" s="66">
        <v>2116.5500000000002</v>
      </c>
      <c r="K52" s="66">
        <f t="shared" si="5"/>
        <v>45.8093001612432</v>
      </c>
      <c r="L52" s="66">
        <f t="shared" si="6"/>
        <v>99.978743504959866</v>
      </c>
    </row>
    <row r="53" spans="2:12" x14ac:dyDescent="0.25">
      <c r="B53" s="66"/>
      <c r="C53" s="66"/>
      <c r="D53" s="66"/>
      <c r="E53" s="66" t="s">
        <v>128</v>
      </c>
      <c r="F53" s="66" t="s">
        <v>129</v>
      </c>
      <c r="G53" s="66">
        <v>14925.27</v>
      </c>
      <c r="H53" s="66">
        <v>13272</v>
      </c>
      <c r="I53" s="66">
        <v>14751</v>
      </c>
      <c r="J53" s="66">
        <v>14750.01</v>
      </c>
      <c r="K53" s="66">
        <f t="shared" si="5"/>
        <v>98.825749885931714</v>
      </c>
      <c r="L53" s="66">
        <f t="shared" si="6"/>
        <v>99.993288590604024</v>
      </c>
    </row>
    <row r="54" spans="2:12" x14ac:dyDescent="0.25">
      <c r="B54" s="66"/>
      <c r="C54" s="66"/>
      <c r="D54" s="66"/>
      <c r="E54" s="66" t="s">
        <v>130</v>
      </c>
      <c r="F54" s="66" t="s">
        <v>131</v>
      </c>
      <c r="G54" s="66">
        <v>18473.14</v>
      </c>
      <c r="H54" s="66">
        <v>21236</v>
      </c>
      <c r="I54" s="66">
        <v>24656</v>
      </c>
      <c r="J54" s="66">
        <v>24655.32</v>
      </c>
      <c r="K54" s="66">
        <f t="shared" si="5"/>
        <v>133.4657778807501</v>
      </c>
      <c r="L54" s="66">
        <f t="shared" si="6"/>
        <v>99.997242050616478</v>
      </c>
    </row>
    <row r="55" spans="2:12" x14ac:dyDescent="0.25">
      <c r="B55" s="66"/>
      <c r="C55" s="66"/>
      <c r="D55" s="66"/>
      <c r="E55" s="66" t="s">
        <v>132</v>
      </c>
      <c r="F55" s="66" t="s">
        <v>133</v>
      </c>
      <c r="G55" s="66">
        <v>2896.71</v>
      </c>
      <c r="H55" s="66">
        <v>17519</v>
      </c>
      <c r="I55" s="66">
        <v>19895</v>
      </c>
      <c r="J55" s="66">
        <v>19894.48</v>
      </c>
      <c r="K55" s="66">
        <f t="shared" si="5"/>
        <v>686.79570961539127</v>
      </c>
      <c r="L55" s="66">
        <f t="shared" si="6"/>
        <v>99.997386277959279</v>
      </c>
    </row>
    <row r="56" spans="2:12" x14ac:dyDescent="0.25">
      <c r="B56" s="66"/>
      <c r="C56" s="66"/>
      <c r="D56" s="66"/>
      <c r="E56" s="66" t="s">
        <v>134</v>
      </c>
      <c r="F56" s="66" t="s">
        <v>135</v>
      </c>
      <c r="G56" s="66">
        <v>176302.26</v>
      </c>
      <c r="H56" s="66">
        <v>93590</v>
      </c>
      <c r="I56" s="66">
        <v>147309</v>
      </c>
      <c r="J56" s="66">
        <v>147308.63</v>
      </c>
      <c r="K56" s="66">
        <f t="shared" si="5"/>
        <v>83.554589714278194</v>
      </c>
      <c r="L56" s="66">
        <f t="shared" si="6"/>
        <v>99.999748827295008</v>
      </c>
    </row>
    <row r="57" spans="2:12" x14ac:dyDescent="0.25">
      <c r="B57" s="66"/>
      <c r="C57" s="66"/>
      <c r="D57" s="66"/>
      <c r="E57" s="66" t="s">
        <v>136</v>
      </c>
      <c r="F57" s="66" t="s">
        <v>137</v>
      </c>
      <c r="G57" s="66">
        <v>19.91</v>
      </c>
      <c r="H57" s="66">
        <v>265</v>
      </c>
      <c r="I57" s="66">
        <v>20</v>
      </c>
      <c r="J57" s="66">
        <v>19.920000000000002</v>
      </c>
      <c r="K57" s="66">
        <f t="shared" si="5"/>
        <v>100.05022601707685</v>
      </c>
      <c r="L57" s="66">
        <f t="shared" si="6"/>
        <v>99.600000000000009</v>
      </c>
    </row>
    <row r="58" spans="2:12" x14ac:dyDescent="0.25">
      <c r="B58" s="66"/>
      <c r="C58" s="66"/>
      <c r="D58" s="66"/>
      <c r="E58" s="66" t="s">
        <v>138</v>
      </c>
      <c r="F58" s="66" t="s">
        <v>139</v>
      </c>
      <c r="G58" s="66">
        <v>6723.94</v>
      </c>
      <c r="H58" s="66">
        <v>5428</v>
      </c>
      <c r="I58" s="66">
        <v>6204</v>
      </c>
      <c r="J58" s="66">
        <v>6203.62</v>
      </c>
      <c r="K58" s="66">
        <f t="shared" si="5"/>
        <v>92.261679907911144</v>
      </c>
      <c r="L58" s="66">
        <f t="shared" si="6"/>
        <v>99.993874919406835</v>
      </c>
    </row>
    <row r="59" spans="2:12" x14ac:dyDescent="0.25">
      <c r="B59" s="65"/>
      <c r="C59" s="65"/>
      <c r="D59" s="65" t="s">
        <v>140</v>
      </c>
      <c r="E59" s="65"/>
      <c r="F59" s="65" t="s">
        <v>141</v>
      </c>
      <c r="G59" s="65">
        <f>G60</f>
        <v>5176.2</v>
      </c>
      <c r="H59" s="65">
        <f>H60</f>
        <v>5309</v>
      </c>
      <c r="I59" s="65">
        <f>I60</f>
        <v>2754</v>
      </c>
      <c r="J59" s="65">
        <f>J60</f>
        <v>2754</v>
      </c>
      <c r="K59" s="65">
        <f t="shared" si="5"/>
        <v>53.205053900544804</v>
      </c>
      <c r="L59" s="65">
        <f t="shared" si="6"/>
        <v>100</v>
      </c>
    </row>
    <row r="60" spans="2:12" x14ac:dyDescent="0.25">
      <c r="B60" s="66"/>
      <c r="C60" s="66"/>
      <c r="D60" s="66"/>
      <c r="E60" s="66" t="s">
        <v>142</v>
      </c>
      <c r="F60" s="66" t="s">
        <v>143</v>
      </c>
      <c r="G60" s="66">
        <v>5176.2</v>
      </c>
      <c r="H60" s="66">
        <v>5309</v>
      </c>
      <c r="I60" s="66">
        <v>2754</v>
      </c>
      <c r="J60" s="66">
        <v>2754</v>
      </c>
      <c r="K60" s="66">
        <f t="shared" si="5"/>
        <v>53.205053900544804</v>
      </c>
      <c r="L60" s="66">
        <f t="shared" si="6"/>
        <v>100</v>
      </c>
    </row>
    <row r="61" spans="2:12" x14ac:dyDescent="0.25">
      <c r="B61" s="65"/>
      <c r="C61" s="65"/>
      <c r="D61" s="65" t="s">
        <v>144</v>
      </c>
      <c r="E61" s="65"/>
      <c r="F61" s="65" t="s">
        <v>145</v>
      </c>
      <c r="G61" s="65">
        <f>G62+G63+G64+G65+G66</f>
        <v>3501.54</v>
      </c>
      <c r="H61" s="65">
        <f>H62+H63+H64+H65+H66</f>
        <v>4248</v>
      </c>
      <c r="I61" s="65">
        <f>I62+I63+I64+I65+I66</f>
        <v>10481</v>
      </c>
      <c r="J61" s="65">
        <f>J62+J63+J64+J65+J66</f>
        <v>10480.02</v>
      </c>
      <c r="K61" s="65">
        <f t="shared" ref="K61:K80" si="7">(J61*100)/G61</f>
        <v>299.29745197827242</v>
      </c>
      <c r="L61" s="65">
        <f t="shared" ref="L61:L80" si="8">(J61*100)/I61</f>
        <v>99.990649747161527</v>
      </c>
    </row>
    <row r="62" spans="2:12" x14ac:dyDescent="0.25">
      <c r="B62" s="66"/>
      <c r="C62" s="66"/>
      <c r="D62" s="66"/>
      <c r="E62" s="66" t="s">
        <v>146</v>
      </c>
      <c r="F62" s="66" t="s">
        <v>147</v>
      </c>
      <c r="G62" s="66">
        <v>0</v>
      </c>
      <c r="H62" s="66">
        <v>0</v>
      </c>
      <c r="I62" s="66">
        <v>8166</v>
      </c>
      <c r="J62" s="66">
        <v>8165.36</v>
      </c>
      <c r="K62" s="66" t="e">
        <f t="shared" si="7"/>
        <v>#DIV/0!</v>
      </c>
      <c r="L62" s="66">
        <f t="shared" si="8"/>
        <v>99.99216262552045</v>
      </c>
    </row>
    <row r="63" spans="2:12" x14ac:dyDescent="0.25">
      <c r="B63" s="66"/>
      <c r="C63" s="66"/>
      <c r="D63" s="66"/>
      <c r="E63" s="66" t="s">
        <v>148</v>
      </c>
      <c r="F63" s="66" t="s">
        <v>149</v>
      </c>
      <c r="G63" s="66">
        <v>960.36</v>
      </c>
      <c r="H63" s="66">
        <v>1327</v>
      </c>
      <c r="I63" s="66">
        <v>1327</v>
      </c>
      <c r="J63" s="66">
        <v>1327</v>
      </c>
      <c r="K63" s="66">
        <f t="shared" si="7"/>
        <v>138.17735016035653</v>
      </c>
      <c r="L63" s="66">
        <f t="shared" si="8"/>
        <v>100</v>
      </c>
    </row>
    <row r="64" spans="2:12" x14ac:dyDescent="0.25">
      <c r="B64" s="66"/>
      <c r="C64" s="66"/>
      <c r="D64" s="66"/>
      <c r="E64" s="66" t="s">
        <v>150</v>
      </c>
      <c r="F64" s="66" t="s">
        <v>151</v>
      </c>
      <c r="G64" s="66">
        <v>663.61</v>
      </c>
      <c r="H64" s="66">
        <v>664</v>
      </c>
      <c r="I64" s="66">
        <v>664</v>
      </c>
      <c r="J64" s="66">
        <v>664</v>
      </c>
      <c r="K64" s="66">
        <f t="shared" si="7"/>
        <v>100.05876945796477</v>
      </c>
      <c r="L64" s="66">
        <f t="shared" si="8"/>
        <v>100</v>
      </c>
    </row>
    <row r="65" spans="2:12" x14ac:dyDescent="0.25">
      <c r="B65" s="66"/>
      <c r="C65" s="66"/>
      <c r="D65" s="66"/>
      <c r="E65" s="66" t="s">
        <v>152</v>
      </c>
      <c r="F65" s="66" t="s">
        <v>153</v>
      </c>
      <c r="G65" s="66">
        <v>1595.57</v>
      </c>
      <c r="H65" s="66">
        <v>1593</v>
      </c>
      <c r="I65" s="66">
        <v>0</v>
      </c>
      <c r="J65" s="66">
        <v>0</v>
      </c>
      <c r="K65" s="66">
        <f t="shared" si="7"/>
        <v>0</v>
      </c>
      <c r="L65" s="66" t="e">
        <f t="shared" si="8"/>
        <v>#DIV/0!</v>
      </c>
    </row>
    <row r="66" spans="2:12" x14ac:dyDescent="0.25">
      <c r="B66" s="66"/>
      <c r="C66" s="66"/>
      <c r="D66" s="66"/>
      <c r="E66" s="66" t="s">
        <v>154</v>
      </c>
      <c r="F66" s="66" t="s">
        <v>145</v>
      </c>
      <c r="G66" s="66">
        <v>282</v>
      </c>
      <c r="H66" s="66">
        <v>664</v>
      </c>
      <c r="I66" s="66">
        <v>324</v>
      </c>
      <c r="J66" s="66">
        <v>323.66000000000003</v>
      </c>
      <c r="K66" s="66">
        <f t="shared" si="7"/>
        <v>114.77304964539009</v>
      </c>
      <c r="L66" s="66">
        <f t="shared" si="8"/>
        <v>99.895061728395078</v>
      </c>
    </row>
    <row r="67" spans="2:12" x14ac:dyDescent="0.25">
      <c r="B67" s="65"/>
      <c r="C67" s="65" t="s">
        <v>155</v>
      </c>
      <c r="D67" s="65"/>
      <c r="E67" s="65"/>
      <c r="F67" s="65" t="s">
        <v>156</v>
      </c>
      <c r="G67" s="65">
        <f>G68+G70</f>
        <v>1802.29</v>
      </c>
      <c r="H67" s="65">
        <f>H68+H70</f>
        <v>2211</v>
      </c>
      <c r="I67" s="65">
        <f>I68+I70</f>
        <v>2030</v>
      </c>
      <c r="J67" s="65">
        <f>J68+J70</f>
        <v>2030.6</v>
      </c>
      <c r="K67" s="65">
        <f t="shared" si="7"/>
        <v>112.66777266699587</v>
      </c>
      <c r="L67" s="65">
        <f t="shared" si="8"/>
        <v>100.02955665024631</v>
      </c>
    </row>
    <row r="68" spans="2:12" x14ac:dyDescent="0.25">
      <c r="B68" s="65"/>
      <c r="C68" s="65"/>
      <c r="D68" s="65" t="s">
        <v>157</v>
      </c>
      <c r="E68" s="65"/>
      <c r="F68" s="65" t="s">
        <v>158</v>
      </c>
      <c r="G68" s="65">
        <f>G69</f>
        <v>421.97</v>
      </c>
      <c r="H68" s="65">
        <f>H69</f>
        <v>220</v>
      </c>
      <c r="I68" s="65">
        <f>I69</f>
        <v>220</v>
      </c>
      <c r="J68" s="65">
        <f>J69</f>
        <v>220.6</v>
      </c>
      <c r="K68" s="65">
        <f t="shared" si="7"/>
        <v>52.278598004597477</v>
      </c>
      <c r="L68" s="65">
        <f t="shared" si="8"/>
        <v>100.27272727272727</v>
      </c>
    </row>
    <row r="69" spans="2:12" x14ac:dyDescent="0.25">
      <c r="B69" s="66"/>
      <c r="C69" s="66"/>
      <c r="D69" s="66"/>
      <c r="E69" s="66" t="s">
        <v>159</v>
      </c>
      <c r="F69" s="66" t="s">
        <v>160</v>
      </c>
      <c r="G69" s="66">
        <v>421.97</v>
      </c>
      <c r="H69" s="66">
        <v>220</v>
      </c>
      <c r="I69" s="66">
        <v>220</v>
      </c>
      <c r="J69" s="66">
        <v>220.6</v>
      </c>
      <c r="K69" s="66">
        <f t="shared" si="7"/>
        <v>52.278598004597477</v>
      </c>
      <c r="L69" s="66">
        <f t="shared" si="8"/>
        <v>100.27272727272727</v>
      </c>
    </row>
    <row r="70" spans="2:12" x14ac:dyDescent="0.25">
      <c r="B70" s="65"/>
      <c r="C70" s="65"/>
      <c r="D70" s="65" t="s">
        <v>161</v>
      </c>
      <c r="E70" s="65"/>
      <c r="F70" s="65" t="s">
        <v>162</v>
      </c>
      <c r="G70" s="65">
        <f>G71</f>
        <v>1380.32</v>
      </c>
      <c r="H70" s="65">
        <f>H71</f>
        <v>1991</v>
      </c>
      <c r="I70" s="65">
        <f>I71</f>
        <v>1810</v>
      </c>
      <c r="J70" s="65">
        <f>J71</f>
        <v>1810</v>
      </c>
      <c r="K70" s="65">
        <f t="shared" si="7"/>
        <v>131.12901356207257</v>
      </c>
      <c r="L70" s="65">
        <f t="shared" si="8"/>
        <v>100</v>
      </c>
    </row>
    <row r="71" spans="2:12" x14ac:dyDescent="0.25">
      <c r="B71" s="66"/>
      <c r="C71" s="66"/>
      <c r="D71" s="66"/>
      <c r="E71" s="66" t="s">
        <v>163</v>
      </c>
      <c r="F71" s="66" t="s">
        <v>164</v>
      </c>
      <c r="G71" s="66">
        <v>1380.32</v>
      </c>
      <c r="H71" s="66">
        <v>1991</v>
      </c>
      <c r="I71" s="66">
        <v>1810</v>
      </c>
      <c r="J71" s="66">
        <v>1810</v>
      </c>
      <c r="K71" s="66">
        <f t="shared" si="7"/>
        <v>131.12901356207257</v>
      </c>
      <c r="L71" s="66">
        <f t="shared" si="8"/>
        <v>100</v>
      </c>
    </row>
    <row r="72" spans="2:12" x14ac:dyDescent="0.25">
      <c r="B72" s="65" t="s">
        <v>165</v>
      </c>
      <c r="C72" s="65"/>
      <c r="D72" s="65"/>
      <c r="E72" s="65"/>
      <c r="F72" s="65" t="s">
        <v>166</v>
      </c>
      <c r="G72" s="65">
        <f>G73+G78</f>
        <v>4216.8100000000004</v>
      </c>
      <c r="H72" s="65">
        <f>H73+H78</f>
        <v>48289</v>
      </c>
      <c r="I72" s="65">
        <f>I73+I78</f>
        <v>34045</v>
      </c>
      <c r="J72" s="65">
        <f>J73+J78</f>
        <v>34044.199999999997</v>
      </c>
      <c r="K72" s="65">
        <f t="shared" si="7"/>
        <v>807.34488867176833</v>
      </c>
      <c r="L72" s="65">
        <f t="shared" si="8"/>
        <v>99.997650168894097</v>
      </c>
    </row>
    <row r="73" spans="2:12" x14ac:dyDescent="0.25">
      <c r="B73" s="65"/>
      <c r="C73" s="65" t="s">
        <v>167</v>
      </c>
      <c r="D73" s="65"/>
      <c r="E73" s="65"/>
      <c r="F73" s="65" t="s">
        <v>168</v>
      </c>
      <c r="G73" s="65">
        <f>G76+G74</f>
        <v>4216.8100000000004</v>
      </c>
      <c r="H73" s="65">
        <f>H76</f>
        <v>4044</v>
      </c>
      <c r="I73" s="65">
        <f>I76</f>
        <v>4045</v>
      </c>
      <c r="J73" s="65">
        <f>J76</f>
        <v>4044.2</v>
      </c>
      <c r="K73" s="65">
        <f t="shared" si="7"/>
        <v>95.906621355953902</v>
      </c>
      <c r="L73" s="65">
        <f t="shared" si="8"/>
        <v>99.980222496909761</v>
      </c>
    </row>
    <row r="74" spans="2:12" x14ac:dyDescent="0.25">
      <c r="B74" s="65"/>
      <c r="C74" s="65"/>
      <c r="D74" s="95">
        <v>422</v>
      </c>
      <c r="E74" s="65"/>
      <c r="F74" s="65" t="s">
        <v>204</v>
      </c>
      <c r="G74" s="65">
        <f>SUM(G75)</f>
        <v>373.95</v>
      </c>
      <c r="H74" s="65"/>
      <c r="I74" s="65"/>
      <c r="J74" s="65"/>
      <c r="K74" s="65"/>
      <c r="L74" s="65"/>
    </row>
    <row r="75" spans="2:12" x14ac:dyDescent="0.25">
      <c r="B75" s="65"/>
      <c r="C75" s="65"/>
      <c r="D75" s="65"/>
      <c r="E75" s="96">
        <v>4221</v>
      </c>
      <c r="F75" s="97" t="s">
        <v>204</v>
      </c>
      <c r="G75" s="97">
        <v>373.95</v>
      </c>
      <c r="H75" s="65"/>
      <c r="I75" s="65"/>
      <c r="J75" s="65"/>
      <c r="K75" s="65"/>
      <c r="L75" s="65"/>
    </row>
    <row r="76" spans="2:12" x14ac:dyDescent="0.25">
      <c r="B76" s="65"/>
      <c r="C76" s="65"/>
      <c r="D76" s="65" t="s">
        <v>169</v>
      </c>
      <c r="E76" s="65"/>
      <c r="F76" s="65" t="s">
        <v>170</v>
      </c>
      <c r="G76" s="65">
        <f t="shared" ref="G76:J76" si="9">G77</f>
        <v>3842.86</v>
      </c>
      <c r="H76" s="65">
        <f t="shared" si="9"/>
        <v>4044</v>
      </c>
      <c r="I76" s="65">
        <f t="shared" si="9"/>
        <v>4045</v>
      </c>
      <c r="J76" s="65">
        <f t="shared" si="9"/>
        <v>4044.2</v>
      </c>
      <c r="K76" s="65">
        <f t="shared" si="7"/>
        <v>105.23932695960821</v>
      </c>
      <c r="L76" s="65">
        <f t="shared" si="8"/>
        <v>99.980222496909761</v>
      </c>
    </row>
    <row r="77" spans="2:12" x14ac:dyDescent="0.25">
      <c r="B77" s="66"/>
      <c r="C77" s="66"/>
      <c r="D77" s="66"/>
      <c r="E77" s="66" t="s">
        <v>171</v>
      </c>
      <c r="F77" s="66" t="s">
        <v>172</v>
      </c>
      <c r="G77" s="66">
        <v>3842.86</v>
      </c>
      <c r="H77" s="66">
        <v>4044</v>
      </c>
      <c r="I77" s="66">
        <v>4045</v>
      </c>
      <c r="J77" s="66">
        <v>4044.2</v>
      </c>
      <c r="K77" s="66">
        <f t="shared" si="7"/>
        <v>105.23932695960821</v>
      </c>
      <c r="L77" s="66">
        <f t="shared" si="8"/>
        <v>99.980222496909761</v>
      </c>
    </row>
    <row r="78" spans="2:12" x14ac:dyDescent="0.25">
      <c r="B78" s="65"/>
      <c r="C78" s="65" t="s">
        <v>173</v>
      </c>
      <c r="D78" s="65"/>
      <c r="E78" s="65"/>
      <c r="F78" s="65" t="s">
        <v>174</v>
      </c>
      <c r="G78" s="65">
        <f t="shared" ref="G78:J79" si="10">G79</f>
        <v>0</v>
      </c>
      <c r="H78" s="65">
        <f t="shared" si="10"/>
        <v>44245</v>
      </c>
      <c r="I78" s="65">
        <f t="shared" si="10"/>
        <v>30000</v>
      </c>
      <c r="J78" s="65">
        <f t="shared" si="10"/>
        <v>30000</v>
      </c>
      <c r="K78" s="65" t="e">
        <f t="shared" si="7"/>
        <v>#DIV/0!</v>
      </c>
      <c r="L78" s="65">
        <f t="shared" si="8"/>
        <v>100</v>
      </c>
    </row>
    <row r="79" spans="2:12" x14ac:dyDescent="0.25">
      <c r="B79" s="65"/>
      <c r="C79" s="65"/>
      <c r="D79" s="65" t="s">
        <v>175</v>
      </c>
      <c r="E79" s="65"/>
      <c r="F79" s="65" t="s">
        <v>176</v>
      </c>
      <c r="G79" s="65">
        <f t="shared" si="10"/>
        <v>0</v>
      </c>
      <c r="H79" s="65">
        <f t="shared" si="10"/>
        <v>44245</v>
      </c>
      <c r="I79" s="65">
        <f t="shared" si="10"/>
        <v>30000</v>
      </c>
      <c r="J79" s="65">
        <f t="shared" si="10"/>
        <v>30000</v>
      </c>
      <c r="K79" s="65" t="e">
        <f t="shared" si="7"/>
        <v>#DIV/0!</v>
      </c>
      <c r="L79" s="65">
        <f t="shared" si="8"/>
        <v>100</v>
      </c>
    </row>
    <row r="80" spans="2:12" x14ac:dyDescent="0.25">
      <c r="B80" s="66"/>
      <c r="C80" s="66"/>
      <c r="D80" s="66"/>
      <c r="E80" s="66" t="s">
        <v>177</v>
      </c>
      <c r="F80" s="66" t="s">
        <v>176</v>
      </c>
      <c r="G80" s="66">
        <v>0</v>
      </c>
      <c r="H80" s="66">
        <v>44245</v>
      </c>
      <c r="I80" s="66">
        <v>30000</v>
      </c>
      <c r="J80" s="66">
        <v>30000</v>
      </c>
      <c r="K80" s="66" t="e">
        <f t="shared" si="7"/>
        <v>#DIV/0!</v>
      </c>
      <c r="L80" s="66">
        <f t="shared" si="8"/>
        <v>100</v>
      </c>
    </row>
    <row r="81" spans="2:12" x14ac:dyDescent="0.25">
      <c r="B81" s="65"/>
      <c r="C81" s="66"/>
      <c r="D81" s="67"/>
      <c r="E81" s="68"/>
      <c r="F81" s="8"/>
      <c r="G81" s="65"/>
      <c r="H81" s="65"/>
      <c r="I81" s="65"/>
      <c r="J81" s="65"/>
      <c r="K81" s="70"/>
      <c r="L81" s="70"/>
    </row>
  </sheetData>
  <mergeCells count="7">
    <mergeCell ref="B27:F27"/>
    <mergeCell ref="B28:F28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3"/>
  <sheetViews>
    <sheetView workbookViewId="0">
      <selection activeCell="F14" sqref="F14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0" t="s">
        <v>16</v>
      </c>
      <c r="C2" s="100"/>
      <c r="D2" s="100"/>
      <c r="E2" s="100"/>
      <c r="F2" s="100"/>
      <c r="G2" s="100"/>
      <c r="H2" s="100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C7+C9+C11+C13</f>
        <v>3902630.97</v>
      </c>
      <c r="D6" s="71">
        <f>D7+D9+D11+D13</f>
        <v>4511382</v>
      </c>
      <c r="E6" s="71">
        <f>E7+E9+E11+E13</f>
        <v>4564606</v>
      </c>
      <c r="F6" s="71">
        <f>F7+F9+F11+F13</f>
        <v>4564617.0999999996</v>
      </c>
      <c r="G6" s="72">
        <f t="shared" ref="G6:G23" si="0">(F6*100)/C6</f>
        <v>116.96256025970088</v>
      </c>
      <c r="H6" s="72">
        <f t="shared" ref="H6:H23" si="1">(F6*100)/E6</f>
        <v>100.0002431754241</v>
      </c>
    </row>
    <row r="7" spans="1:8" x14ac:dyDescent="0.25">
      <c r="A7"/>
      <c r="B7" s="8" t="s">
        <v>178</v>
      </c>
      <c r="C7" s="71">
        <f>C8</f>
        <v>3890162.16</v>
      </c>
      <c r="D7" s="71">
        <f>D8</f>
        <v>4510964</v>
      </c>
      <c r="E7" s="71">
        <f>E8</f>
        <v>4555828</v>
      </c>
      <c r="F7" s="71">
        <f>F8</f>
        <v>4555815.93</v>
      </c>
      <c r="G7" s="72">
        <f t="shared" si="0"/>
        <v>117.11120880369675</v>
      </c>
      <c r="H7" s="72">
        <f t="shared" si="1"/>
        <v>99.999735064624915</v>
      </c>
    </row>
    <row r="8" spans="1:8" x14ac:dyDescent="0.25">
      <c r="A8"/>
      <c r="B8" s="16" t="s">
        <v>179</v>
      </c>
      <c r="C8" s="73">
        <v>3890162.16</v>
      </c>
      <c r="D8" s="73">
        <v>4510964</v>
      </c>
      <c r="E8" s="73">
        <v>4555828</v>
      </c>
      <c r="F8" s="74">
        <v>4555815.93</v>
      </c>
      <c r="G8" s="70">
        <f t="shared" si="0"/>
        <v>117.11120880369675</v>
      </c>
      <c r="H8" s="70">
        <f t="shared" si="1"/>
        <v>99.999735064624915</v>
      </c>
    </row>
    <row r="9" spans="1:8" x14ac:dyDescent="0.25">
      <c r="A9"/>
      <c r="B9" s="8" t="s">
        <v>180</v>
      </c>
      <c r="C9" s="71">
        <f>C10</f>
        <v>871.13</v>
      </c>
      <c r="D9" s="71">
        <f>D10</f>
        <v>398</v>
      </c>
      <c r="E9" s="71">
        <f>E10</f>
        <v>612</v>
      </c>
      <c r="F9" s="71">
        <f>F10</f>
        <v>570.59</v>
      </c>
      <c r="G9" s="72">
        <f t="shared" si="0"/>
        <v>65.499982780985619</v>
      </c>
      <c r="H9" s="72">
        <f t="shared" si="1"/>
        <v>93.23366013071896</v>
      </c>
    </row>
    <row r="10" spans="1:8" x14ac:dyDescent="0.25">
      <c r="A10"/>
      <c r="B10" s="16" t="s">
        <v>181</v>
      </c>
      <c r="C10" s="73">
        <v>871.13</v>
      </c>
      <c r="D10" s="73">
        <v>398</v>
      </c>
      <c r="E10" s="73">
        <v>612</v>
      </c>
      <c r="F10" s="99">
        <v>570.59</v>
      </c>
      <c r="G10" s="70">
        <f t="shared" si="0"/>
        <v>65.499982780985619</v>
      </c>
      <c r="H10" s="70">
        <f t="shared" si="1"/>
        <v>93.23366013071896</v>
      </c>
    </row>
    <row r="11" spans="1:8" x14ac:dyDescent="0.25">
      <c r="A11"/>
      <c r="B11" s="8" t="s">
        <v>182</v>
      </c>
      <c r="C11" s="71">
        <f>C12</f>
        <v>29.95</v>
      </c>
      <c r="D11" s="71">
        <f>D12</f>
        <v>20</v>
      </c>
      <c r="E11" s="71">
        <f>E12</f>
        <v>0</v>
      </c>
      <c r="F11" s="71">
        <f>F12</f>
        <v>30.58</v>
      </c>
      <c r="G11" s="72">
        <f t="shared" si="0"/>
        <v>102.10350584307179</v>
      </c>
      <c r="H11" s="72" t="e">
        <f t="shared" si="1"/>
        <v>#DIV/0!</v>
      </c>
    </row>
    <row r="12" spans="1:8" x14ac:dyDescent="0.25">
      <c r="A12"/>
      <c r="B12" s="16" t="s">
        <v>183</v>
      </c>
      <c r="C12" s="73">
        <v>29.95</v>
      </c>
      <c r="D12" s="73">
        <v>20</v>
      </c>
      <c r="E12" s="73">
        <v>0</v>
      </c>
      <c r="F12" s="99">
        <v>30.58</v>
      </c>
      <c r="G12" s="70">
        <f t="shared" si="0"/>
        <v>102.10350584307179</v>
      </c>
      <c r="H12" s="70" t="e">
        <f t="shared" si="1"/>
        <v>#DIV/0!</v>
      </c>
    </row>
    <row r="13" spans="1:8" x14ac:dyDescent="0.25">
      <c r="A13"/>
      <c r="B13" s="8" t="s">
        <v>184</v>
      </c>
      <c r="C13" s="71">
        <f>C14</f>
        <v>11567.73</v>
      </c>
      <c r="D13" s="71">
        <f>D14</f>
        <v>0</v>
      </c>
      <c r="E13" s="71">
        <f>E14</f>
        <v>8166</v>
      </c>
      <c r="F13" s="71">
        <f>F14</f>
        <v>8200</v>
      </c>
      <c r="G13" s="72">
        <f t="shared" si="0"/>
        <v>70.886855070095862</v>
      </c>
      <c r="H13" s="72">
        <f t="shared" si="1"/>
        <v>100.41636051922606</v>
      </c>
    </row>
    <row r="14" spans="1:8" x14ac:dyDescent="0.25">
      <c r="A14"/>
      <c r="B14" s="16" t="s">
        <v>185</v>
      </c>
      <c r="C14" s="73">
        <v>11567.73</v>
      </c>
      <c r="D14" s="73"/>
      <c r="E14" s="73">
        <v>8166</v>
      </c>
      <c r="F14" s="99">
        <v>8200</v>
      </c>
      <c r="G14" s="70">
        <f t="shared" si="0"/>
        <v>70.886855070095862</v>
      </c>
      <c r="H14" s="70">
        <f t="shared" si="1"/>
        <v>100.41636051922606</v>
      </c>
    </row>
    <row r="15" spans="1:8" x14ac:dyDescent="0.25">
      <c r="B15" s="8" t="s">
        <v>33</v>
      </c>
      <c r="C15" s="75">
        <f>C16+C18+C20+C22</f>
        <v>3902462.58</v>
      </c>
      <c r="D15" s="75">
        <f>D16+D18+D20+D22</f>
        <v>4511382</v>
      </c>
      <c r="E15" s="75">
        <f>E16+E18+E20+E22</f>
        <v>4564606</v>
      </c>
      <c r="F15" s="75">
        <f>F16+F18+F20+F22</f>
        <v>4564592.5599999996</v>
      </c>
      <c r="G15" s="72">
        <f t="shared" si="0"/>
        <v>116.96697832269795</v>
      </c>
      <c r="H15" s="72">
        <f t="shared" si="1"/>
        <v>99.999705560567534</v>
      </c>
    </row>
    <row r="16" spans="1:8" x14ac:dyDescent="0.25">
      <c r="A16"/>
      <c r="B16" s="8" t="s">
        <v>178</v>
      </c>
      <c r="C16" s="75">
        <f>C17</f>
        <v>3890162.16</v>
      </c>
      <c r="D16" s="75">
        <f>D17</f>
        <v>4510964</v>
      </c>
      <c r="E16" s="75">
        <f>E17</f>
        <v>4555828</v>
      </c>
      <c r="F16" s="75">
        <f>F17</f>
        <v>4555815.93</v>
      </c>
      <c r="G16" s="72">
        <f t="shared" si="0"/>
        <v>117.11120880369675</v>
      </c>
      <c r="H16" s="72">
        <f t="shared" si="1"/>
        <v>99.999735064624915</v>
      </c>
    </row>
    <row r="17" spans="1:8" x14ac:dyDescent="0.25">
      <c r="A17"/>
      <c r="B17" s="16" t="s">
        <v>179</v>
      </c>
      <c r="C17" s="73">
        <v>3890162.16</v>
      </c>
      <c r="D17" s="73">
        <v>4510964</v>
      </c>
      <c r="E17" s="76">
        <v>4555828</v>
      </c>
      <c r="F17" s="74">
        <v>4555815.93</v>
      </c>
      <c r="G17" s="70">
        <f t="shared" si="0"/>
        <v>117.11120880369675</v>
      </c>
      <c r="H17" s="70">
        <f t="shared" si="1"/>
        <v>99.999735064624915</v>
      </c>
    </row>
    <row r="18" spans="1:8" x14ac:dyDescent="0.25">
      <c r="A18"/>
      <c r="B18" s="8" t="s">
        <v>180</v>
      </c>
      <c r="C18" s="75">
        <f>C19</f>
        <v>732.69</v>
      </c>
      <c r="D18" s="75">
        <f>D19</f>
        <v>398</v>
      </c>
      <c r="E18" s="75">
        <f>E19</f>
        <v>612</v>
      </c>
      <c r="F18" s="75">
        <f>F19</f>
        <v>611.27</v>
      </c>
      <c r="G18" s="72">
        <f t="shared" si="0"/>
        <v>83.428189275136816</v>
      </c>
      <c r="H18" s="72">
        <f t="shared" si="1"/>
        <v>99.880718954248366</v>
      </c>
    </row>
    <row r="19" spans="1:8" x14ac:dyDescent="0.25">
      <c r="A19"/>
      <c r="B19" s="16" t="s">
        <v>181</v>
      </c>
      <c r="C19" s="73">
        <v>732.69</v>
      </c>
      <c r="D19" s="73">
        <v>398</v>
      </c>
      <c r="E19" s="76">
        <v>612</v>
      </c>
      <c r="F19" s="74">
        <v>611.27</v>
      </c>
      <c r="G19" s="70">
        <f t="shared" si="0"/>
        <v>83.428189275136816</v>
      </c>
      <c r="H19" s="70">
        <f t="shared" si="1"/>
        <v>99.880718954248366</v>
      </c>
    </row>
    <row r="20" spans="1:8" x14ac:dyDescent="0.25">
      <c r="A20"/>
      <c r="B20" s="8" t="s">
        <v>182</v>
      </c>
      <c r="C20" s="75">
        <f>C21</f>
        <v>0</v>
      </c>
      <c r="D20" s="75">
        <f>D21</f>
        <v>20</v>
      </c>
      <c r="E20" s="75">
        <f>E21</f>
        <v>0</v>
      </c>
      <c r="F20" s="75">
        <f>F21</f>
        <v>0</v>
      </c>
      <c r="G20" s="72" t="e">
        <f t="shared" si="0"/>
        <v>#DIV/0!</v>
      </c>
      <c r="H20" s="72" t="e">
        <f t="shared" si="1"/>
        <v>#DIV/0!</v>
      </c>
    </row>
    <row r="21" spans="1:8" x14ac:dyDescent="0.25">
      <c r="A21"/>
      <c r="B21" s="16" t="s">
        <v>183</v>
      </c>
      <c r="C21" s="73">
        <v>0</v>
      </c>
      <c r="D21" s="73">
        <v>20</v>
      </c>
      <c r="E21" s="76">
        <v>0</v>
      </c>
      <c r="F21" s="74">
        <v>0</v>
      </c>
      <c r="G21" s="70" t="e">
        <f t="shared" si="0"/>
        <v>#DIV/0!</v>
      </c>
      <c r="H21" s="70" t="e">
        <f t="shared" si="1"/>
        <v>#DIV/0!</v>
      </c>
    </row>
    <row r="22" spans="1:8" x14ac:dyDescent="0.25">
      <c r="A22"/>
      <c r="B22" s="8" t="s">
        <v>184</v>
      </c>
      <c r="C22" s="75">
        <f>C23</f>
        <v>11567.73</v>
      </c>
      <c r="D22" s="75">
        <f>D23</f>
        <v>0</v>
      </c>
      <c r="E22" s="75">
        <f>E23</f>
        <v>8166</v>
      </c>
      <c r="F22" s="75">
        <f>F23</f>
        <v>8165.36</v>
      </c>
      <c r="G22" s="72">
        <f t="shared" si="0"/>
        <v>70.587401331116823</v>
      </c>
      <c r="H22" s="72">
        <f t="shared" si="1"/>
        <v>99.99216262552045</v>
      </c>
    </row>
    <row r="23" spans="1:8" x14ac:dyDescent="0.25">
      <c r="A23"/>
      <c r="B23" s="16" t="s">
        <v>185</v>
      </c>
      <c r="C23" s="73">
        <v>11567.73</v>
      </c>
      <c r="D23" s="73"/>
      <c r="E23" s="76">
        <v>8166</v>
      </c>
      <c r="F23" s="74">
        <v>8165.36</v>
      </c>
      <c r="G23" s="70">
        <f t="shared" si="0"/>
        <v>70.587401331116823</v>
      </c>
      <c r="H23" s="70">
        <f t="shared" si="1"/>
        <v>99.99216262552045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C7" sqref="C7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0" t="s">
        <v>17</v>
      </c>
      <c r="C2" s="100"/>
      <c r="D2" s="100"/>
      <c r="E2" s="100"/>
      <c r="F2" s="100"/>
      <c r="G2" s="100"/>
      <c r="H2" s="100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3902462.58</v>
      </c>
      <c r="D6" s="75">
        <f t="shared" si="0"/>
        <v>4511382</v>
      </c>
      <c r="E6" s="75">
        <f t="shared" si="0"/>
        <v>4564606</v>
      </c>
      <c r="F6" s="75">
        <f t="shared" si="0"/>
        <v>4564592.5599999996</v>
      </c>
      <c r="G6" s="70">
        <f>(F6*100)/C6</f>
        <v>116.96697832269795</v>
      </c>
      <c r="H6" s="70">
        <f>(F6*100)/E6</f>
        <v>99.999705560567534</v>
      </c>
    </row>
    <row r="7" spans="2:8" x14ac:dyDescent="0.25">
      <c r="B7" s="8" t="s">
        <v>186</v>
      </c>
      <c r="C7" s="75">
        <f t="shared" si="0"/>
        <v>3902462.58</v>
      </c>
      <c r="D7" s="75">
        <f t="shared" si="0"/>
        <v>4511382</v>
      </c>
      <c r="E7" s="75">
        <f t="shared" si="0"/>
        <v>4564606</v>
      </c>
      <c r="F7" s="75">
        <f t="shared" si="0"/>
        <v>4564592.5599999996</v>
      </c>
      <c r="G7" s="70">
        <f>(F7*100)/C7</f>
        <v>116.96697832269795</v>
      </c>
      <c r="H7" s="70">
        <f>(F7*100)/E7</f>
        <v>99.999705560567534</v>
      </c>
    </row>
    <row r="8" spans="2:8" x14ac:dyDescent="0.25">
      <c r="B8" s="11" t="s">
        <v>187</v>
      </c>
      <c r="C8" s="73">
        <v>3902462.58</v>
      </c>
      <c r="D8" s="73">
        <v>4511382</v>
      </c>
      <c r="E8" s="73">
        <v>4564606</v>
      </c>
      <c r="F8" s="74">
        <v>4564592.5599999996</v>
      </c>
      <c r="G8" s="70">
        <f>(F8*100)/C8</f>
        <v>116.96697832269795</v>
      </c>
      <c r="H8" s="70">
        <f>(F8*100)/E8</f>
        <v>99.999705560567534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0" t="s">
        <v>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0" t="s">
        <v>25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2:12" ht="15.75" customHeight="1" x14ac:dyDescent="0.25">
      <c r="B5" s="100" t="s">
        <v>18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3" t="s">
        <v>3</v>
      </c>
      <c r="C7" s="124"/>
      <c r="D7" s="124"/>
      <c r="E7" s="124"/>
      <c r="F7" s="125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23">
        <v>1</v>
      </c>
      <c r="C8" s="124"/>
      <c r="D8" s="124"/>
      <c r="E8" s="124"/>
      <c r="F8" s="125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0" t="s">
        <v>19</v>
      </c>
      <c r="C2" s="100"/>
      <c r="D2" s="100"/>
      <c r="E2" s="100"/>
      <c r="F2" s="100"/>
      <c r="G2" s="100"/>
      <c r="H2" s="100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56"/>
  <sheetViews>
    <sheetView zoomScaleNormal="100" workbookViewId="0">
      <selection activeCell="M93" sqref="M93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188</v>
      </c>
      <c r="C1" s="39"/>
    </row>
    <row r="2" spans="1:6" ht="15" customHeight="1" x14ac:dyDescent="0.2">
      <c r="A2" s="41" t="s">
        <v>35</v>
      </c>
      <c r="B2" s="42" t="s">
        <v>189</v>
      </c>
      <c r="C2" s="39"/>
    </row>
    <row r="3" spans="1:6" s="39" customFormat="1" ht="43.5" customHeight="1" x14ac:dyDescent="0.2">
      <c r="A3" s="43" t="s">
        <v>36</v>
      </c>
      <c r="B3" s="37"/>
    </row>
    <row r="4" spans="1:6" s="39" customFormat="1" x14ac:dyDescent="0.2">
      <c r="A4" s="43" t="s">
        <v>37</v>
      </c>
      <c r="B4" s="44"/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  <c r="C6" s="39">
        <f>C7+C8+C9+C10</f>
        <v>4511382</v>
      </c>
      <c r="D6" s="39">
        <f>D7+D8+D9+D10</f>
        <v>4564606</v>
      </c>
      <c r="E6" s="39">
        <f>E7+E8+E9+E10</f>
        <v>4564592.5600000005</v>
      </c>
    </row>
    <row r="7" spans="1:6" x14ac:dyDescent="0.2">
      <c r="A7" s="47" t="s">
        <v>190</v>
      </c>
      <c r="B7" s="46"/>
      <c r="C7" s="77">
        <f>C13+C95</f>
        <v>4510964</v>
      </c>
      <c r="D7" s="77">
        <f>D13+D95</f>
        <v>4555828</v>
      </c>
      <c r="E7" s="77">
        <f>E13+E95</f>
        <v>4555815.9300000006</v>
      </c>
      <c r="F7" s="77">
        <f>(E7*100)/D7</f>
        <v>99.999735064624929</v>
      </c>
    </row>
    <row r="8" spans="1:6" x14ac:dyDescent="0.2">
      <c r="A8" s="47" t="s">
        <v>85</v>
      </c>
      <c r="B8" s="46"/>
      <c r="C8" s="77">
        <f>C67</f>
        <v>398</v>
      </c>
      <c r="D8" s="77">
        <f>D67</f>
        <v>612</v>
      </c>
      <c r="E8" s="77">
        <f>E67</f>
        <v>611.27</v>
      </c>
      <c r="F8" s="77">
        <f>(E8*100)/D8</f>
        <v>99.880718954248366</v>
      </c>
    </row>
    <row r="9" spans="1:6" x14ac:dyDescent="0.2">
      <c r="A9" s="47" t="s">
        <v>191</v>
      </c>
      <c r="B9" s="46"/>
      <c r="C9" s="77">
        <f>C76</f>
        <v>20</v>
      </c>
      <c r="D9" s="77">
        <f>D76</f>
        <v>0</v>
      </c>
      <c r="E9" s="77">
        <f>E76</f>
        <v>0</v>
      </c>
      <c r="F9" s="77" t="e">
        <f>(E9*100)/D9</f>
        <v>#DIV/0!</v>
      </c>
    </row>
    <row r="10" spans="1:6" x14ac:dyDescent="0.2">
      <c r="A10" s="47" t="s">
        <v>192</v>
      </c>
      <c r="B10" s="46"/>
      <c r="C10" s="77">
        <f>C85</f>
        <v>0</v>
      </c>
      <c r="D10" s="77">
        <f>D85</f>
        <v>8166</v>
      </c>
      <c r="E10" s="77">
        <f>E85</f>
        <v>8165.36</v>
      </c>
      <c r="F10" s="77">
        <f>(E10*100)/D10</f>
        <v>99.99216262552045</v>
      </c>
    </row>
    <row r="11" spans="1:6" s="57" customFormat="1" x14ac:dyDescent="0.2"/>
    <row r="12" spans="1:6" ht="38.25" x14ac:dyDescent="0.2">
      <c r="A12" s="47" t="s">
        <v>193</v>
      </c>
      <c r="B12" s="47" t="s">
        <v>194</v>
      </c>
      <c r="C12" s="47" t="s">
        <v>47</v>
      </c>
      <c r="D12" s="47" t="s">
        <v>195</v>
      </c>
      <c r="E12" s="47" t="s">
        <v>196</v>
      </c>
      <c r="F12" s="47" t="s">
        <v>197</v>
      </c>
    </row>
    <row r="13" spans="1:6" x14ac:dyDescent="0.2">
      <c r="A13" s="48" t="s">
        <v>190</v>
      </c>
      <c r="B13" s="48" t="s">
        <v>198</v>
      </c>
      <c r="C13" s="78">
        <f>C14+C55</f>
        <v>4510167</v>
      </c>
      <c r="D13" s="78">
        <f>D14+D55</f>
        <v>4555828</v>
      </c>
      <c r="E13" s="78">
        <f>E14+E55</f>
        <v>4555815.9300000006</v>
      </c>
      <c r="F13" s="79">
        <f>(E13*100)/D13</f>
        <v>99.999735064624929</v>
      </c>
    </row>
    <row r="14" spans="1:6" x14ac:dyDescent="0.2">
      <c r="A14" s="49" t="s">
        <v>83</v>
      </c>
      <c r="B14" s="50" t="s">
        <v>84</v>
      </c>
      <c r="C14" s="80">
        <f>C15+C23+C50</f>
        <v>4461878</v>
      </c>
      <c r="D14" s="80">
        <f>D15+D23+D50</f>
        <v>4521783</v>
      </c>
      <c r="E14" s="80">
        <f>E15+E23+E50</f>
        <v>4521771.7300000004</v>
      </c>
      <c r="F14" s="81">
        <f>(E14*100)/D14</f>
        <v>99.999750762033486</v>
      </c>
    </row>
    <row r="15" spans="1:6" x14ac:dyDescent="0.2">
      <c r="A15" s="51" t="s">
        <v>85</v>
      </c>
      <c r="B15" s="52" t="s">
        <v>86</v>
      </c>
      <c r="C15" s="82">
        <f>C16+C19+C21</f>
        <v>3619946</v>
      </c>
      <c r="D15" s="82">
        <f>D16+D19+D21</f>
        <v>3695294</v>
      </c>
      <c r="E15" s="82">
        <f>E16+E19+E21</f>
        <v>3695291.0900000003</v>
      </c>
      <c r="F15" s="81">
        <f>(E15*100)/D15</f>
        <v>99.999921251191395</v>
      </c>
    </row>
    <row r="16" spans="1:6" x14ac:dyDescent="0.2">
      <c r="A16" s="53" t="s">
        <v>87</v>
      </c>
      <c r="B16" s="54" t="s">
        <v>88</v>
      </c>
      <c r="C16" s="83">
        <f>C17+C18</f>
        <v>3025211</v>
      </c>
      <c r="D16" s="83">
        <f>D17+D18</f>
        <v>3066201</v>
      </c>
      <c r="E16" s="83">
        <f>E17+E18</f>
        <v>3066199.39</v>
      </c>
      <c r="F16" s="83">
        <f>(E16*100)/D16</f>
        <v>99.999947492026777</v>
      </c>
    </row>
    <row r="17" spans="1:6" x14ac:dyDescent="0.2">
      <c r="A17" s="55" t="s">
        <v>89</v>
      </c>
      <c r="B17" s="56" t="s">
        <v>90</v>
      </c>
      <c r="C17" s="84">
        <v>3008690</v>
      </c>
      <c r="D17" s="84">
        <v>3040456</v>
      </c>
      <c r="E17" s="84">
        <v>3040455.35</v>
      </c>
      <c r="F17" s="84"/>
    </row>
    <row r="18" spans="1:6" x14ac:dyDescent="0.2">
      <c r="A18" s="55" t="s">
        <v>91</v>
      </c>
      <c r="B18" s="56" t="s">
        <v>92</v>
      </c>
      <c r="C18" s="84">
        <v>16521</v>
      </c>
      <c r="D18" s="84">
        <v>25745</v>
      </c>
      <c r="E18" s="84">
        <v>25744.04</v>
      </c>
      <c r="F18" s="84"/>
    </row>
    <row r="19" spans="1:6" x14ac:dyDescent="0.2">
      <c r="A19" s="53" t="s">
        <v>93</v>
      </c>
      <c r="B19" s="54" t="s">
        <v>94</v>
      </c>
      <c r="C19" s="83">
        <f>C20</f>
        <v>96304</v>
      </c>
      <c r="D19" s="83">
        <f>D20</f>
        <v>123191</v>
      </c>
      <c r="E19" s="83">
        <f>E20</f>
        <v>123190.54</v>
      </c>
      <c r="F19" s="83">
        <f>(E19*100)/D19</f>
        <v>99.999626596098736</v>
      </c>
    </row>
    <row r="20" spans="1:6" x14ac:dyDescent="0.2">
      <c r="A20" s="55" t="s">
        <v>95</v>
      </c>
      <c r="B20" s="56" t="s">
        <v>94</v>
      </c>
      <c r="C20" s="84">
        <v>96304</v>
      </c>
      <c r="D20" s="84">
        <v>123191</v>
      </c>
      <c r="E20" s="84">
        <v>123190.54</v>
      </c>
      <c r="F20" s="84"/>
    </row>
    <row r="21" spans="1:6" x14ac:dyDescent="0.2">
      <c r="A21" s="53" t="s">
        <v>96</v>
      </c>
      <c r="B21" s="54" t="s">
        <v>97</v>
      </c>
      <c r="C21" s="83">
        <f>C22</f>
        <v>498431</v>
      </c>
      <c r="D21" s="83">
        <f>D22</f>
        <v>505902</v>
      </c>
      <c r="E21" s="83">
        <f>E22</f>
        <v>505901.16</v>
      </c>
      <c r="F21" s="83">
        <f>(E21*100)/D21</f>
        <v>99.999833959936907</v>
      </c>
    </row>
    <row r="22" spans="1:6" x14ac:dyDescent="0.2">
      <c r="A22" s="55" t="s">
        <v>98</v>
      </c>
      <c r="B22" s="56" t="s">
        <v>99</v>
      </c>
      <c r="C22" s="84">
        <v>498431</v>
      </c>
      <c r="D22" s="84">
        <v>505902</v>
      </c>
      <c r="E22" s="84">
        <v>505901.16</v>
      </c>
      <c r="F22" s="84"/>
    </row>
    <row r="23" spans="1:6" x14ac:dyDescent="0.2">
      <c r="A23" s="51" t="s">
        <v>100</v>
      </c>
      <c r="B23" s="52" t="s">
        <v>101</v>
      </c>
      <c r="C23" s="82">
        <f>C24+C28+C33+C43+C45</f>
        <v>839721</v>
      </c>
      <c r="D23" s="82">
        <f>D24+D28+D33+D43+D45</f>
        <v>824459</v>
      </c>
      <c r="E23" s="82">
        <f>E24+E28+E33+E43+E45</f>
        <v>824450.04</v>
      </c>
      <c r="F23" s="81">
        <f>(E23*100)/D23</f>
        <v>99.998913226734132</v>
      </c>
    </row>
    <row r="24" spans="1:6" x14ac:dyDescent="0.2">
      <c r="A24" s="53" t="s">
        <v>102</v>
      </c>
      <c r="B24" s="54" t="s">
        <v>103</v>
      </c>
      <c r="C24" s="83">
        <f>C25+C26+C27</f>
        <v>133006</v>
      </c>
      <c r="D24" s="83">
        <f>D25+D26+D27</f>
        <v>129324</v>
      </c>
      <c r="E24" s="83">
        <f>E25+E26+E27</f>
        <v>129322.37000000001</v>
      </c>
      <c r="F24" s="83">
        <f>(E24*100)/D24</f>
        <v>99.998739599764946</v>
      </c>
    </row>
    <row r="25" spans="1:6" x14ac:dyDescent="0.2">
      <c r="A25" s="55" t="s">
        <v>104</v>
      </c>
      <c r="B25" s="56" t="s">
        <v>105</v>
      </c>
      <c r="C25" s="84">
        <v>8318</v>
      </c>
      <c r="D25" s="84">
        <v>8318</v>
      </c>
      <c r="E25" s="84">
        <v>8317.7099999999991</v>
      </c>
      <c r="F25" s="84"/>
    </row>
    <row r="26" spans="1:6" ht="25.5" x14ac:dyDescent="0.2">
      <c r="A26" s="55" t="s">
        <v>106</v>
      </c>
      <c r="B26" s="56" t="s">
        <v>107</v>
      </c>
      <c r="C26" s="84">
        <v>122697</v>
      </c>
      <c r="D26" s="84">
        <v>119015</v>
      </c>
      <c r="E26" s="84">
        <v>119014.58</v>
      </c>
      <c r="F26" s="84"/>
    </row>
    <row r="27" spans="1:6" x14ac:dyDescent="0.2">
      <c r="A27" s="55" t="s">
        <v>108</v>
      </c>
      <c r="B27" s="56" t="s">
        <v>109</v>
      </c>
      <c r="C27" s="84">
        <v>1991</v>
      </c>
      <c r="D27" s="84">
        <v>1991</v>
      </c>
      <c r="E27" s="84">
        <v>1990.08</v>
      </c>
      <c r="F27" s="84"/>
    </row>
    <row r="28" spans="1:6" x14ac:dyDescent="0.2">
      <c r="A28" s="53" t="s">
        <v>110</v>
      </c>
      <c r="B28" s="54" t="s">
        <v>111</v>
      </c>
      <c r="C28" s="83">
        <f>C29+C30+C31+C32</f>
        <v>115160</v>
      </c>
      <c r="D28" s="83">
        <f>D29+D30+D31+D32</f>
        <v>109500</v>
      </c>
      <c r="E28" s="83">
        <f>E29+E30+E31+E32</f>
        <v>109497.75</v>
      </c>
      <c r="F28" s="83">
        <f>(E28*100)/D28</f>
        <v>99.997945205479454</v>
      </c>
    </row>
    <row r="29" spans="1:6" x14ac:dyDescent="0.2">
      <c r="A29" s="55" t="s">
        <v>112</v>
      </c>
      <c r="B29" s="56" t="s">
        <v>113</v>
      </c>
      <c r="C29" s="84">
        <v>69107</v>
      </c>
      <c r="D29" s="84">
        <v>67570</v>
      </c>
      <c r="E29" s="84">
        <v>67569.11</v>
      </c>
      <c r="F29" s="84"/>
    </row>
    <row r="30" spans="1:6" x14ac:dyDescent="0.2">
      <c r="A30" s="55" t="s">
        <v>114</v>
      </c>
      <c r="B30" s="56" t="s">
        <v>115</v>
      </c>
      <c r="C30" s="84">
        <v>44725</v>
      </c>
      <c r="D30" s="84">
        <v>39606</v>
      </c>
      <c r="E30" s="84">
        <v>39605.5</v>
      </c>
      <c r="F30" s="84"/>
    </row>
    <row r="31" spans="1:6" x14ac:dyDescent="0.2">
      <c r="A31" s="55" t="s">
        <v>116</v>
      </c>
      <c r="B31" s="56" t="s">
        <v>117</v>
      </c>
      <c r="C31" s="84">
        <v>664</v>
      </c>
      <c r="D31" s="84">
        <v>1124</v>
      </c>
      <c r="E31" s="84">
        <v>1123.1400000000001</v>
      </c>
      <c r="F31" s="84"/>
    </row>
    <row r="32" spans="1:6" x14ac:dyDescent="0.2">
      <c r="A32" s="55" t="s">
        <v>118</v>
      </c>
      <c r="B32" s="56" t="s">
        <v>119</v>
      </c>
      <c r="C32" s="84">
        <v>664</v>
      </c>
      <c r="D32" s="84">
        <v>1200</v>
      </c>
      <c r="E32" s="84">
        <v>1200</v>
      </c>
      <c r="F32" s="84"/>
    </row>
    <row r="33" spans="1:6" x14ac:dyDescent="0.2">
      <c r="A33" s="53" t="s">
        <v>120</v>
      </c>
      <c r="B33" s="54" t="s">
        <v>121</v>
      </c>
      <c r="C33" s="83">
        <f>C34+C35+C36+C37+C38+C39+C40+C41+C42</f>
        <v>581998</v>
      </c>
      <c r="D33" s="83">
        <f>D34+D35+D36+D37+D38+D39+D40+D41+D42</f>
        <v>580566</v>
      </c>
      <c r="E33" s="83">
        <f>E34+E35+E36+E37+E38+E39+E40+E41+E42</f>
        <v>580561.26</v>
      </c>
      <c r="F33" s="83">
        <f>(E33*100)/D33</f>
        <v>99.999183555358044</v>
      </c>
    </row>
    <row r="34" spans="1:6" x14ac:dyDescent="0.2">
      <c r="A34" s="55" t="s">
        <v>122</v>
      </c>
      <c r="B34" s="56" t="s">
        <v>123</v>
      </c>
      <c r="C34" s="84">
        <v>402173</v>
      </c>
      <c r="D34" s="84">
        <v>334395</v>
      </c>
      <c r="E34" s="84">
        <v>334394.01</v>
      </c>
      <c r="F34" s="84"/>
    </row>
    <row r="35" spans="1:6" x14ac:dyDescent="0.2">
      <c r="A35" s="55" t="s">
        <v>124</v>
      </c>
      <c r="B35" s="56" t="s">
        <v>125</v>
      </c>
      <c r="C35" s="84">
        <v>26545</v>
      </c>
      <c r="D35" s="84">
        <v>31219</v>
      </c>
      <c r="E35" s="84">
        <v>31218.720000000001</v>
      </c>
      <c r="F35" s="84"/>
    </row>
    <row r="36" spans="1:6" x14ac:dyDescent="0.2">
      <c r="A36" s="55" t="s">
        <v>126</v>
      </c>
      <c r="B36" s="56" t="s">
        <v>127</v>
      </c>
      <c r="C36" s="84">
        <v>2654</v>
      </c>
      <c r="D36" s="84">
        <v>2117</v>
      </c>
      <c r="E36" s="84">
        <v>2116.5500000000002</v>
      </c>
      <c r="F36" s="84"/>
    </row>
    <row r="37" spans="1:6" x14ac:dyDescent="0.2">
      <c r="A37" s="55" t="s">
        <v>128</v>
      </c>
      <c r="B37" s="56" t="s">
        <v>129</v>
      </c>
      <c r="C37" s="84">
        <v>13272</v>
      </c>
      <c r="D37" s="84">
        <v>14751</v>
      </c>
      <c r="E37" s="84">
        <v>14750.01</v>
      </c>
      <c r="F37" s="84"/>
    </row>
    <row r="38" spans="1:6" x14ac:dyDescent="0.2">
      <c r="A38" s="55" t="s">
        <v>130</v>
      </c>
      <c r="B38" s="56" t="s">
        <v>131</v>
      </c>
      <c r="C38" s="84">
        <v>21236</v>
      </c>
      <c r="D38" s="84">
        <v>24656</v>
      </c>
      <c r="E38" s="84">
        <v>24655.32</v>
      </c>
      <c r="F38" s="84"/>
    </row>
    <row r="39" spans="1:6" x14ac:dyDescent="0.2">
      <c r="A39" s="55" t="s">
        <v>132</v>
      </c>
      <c r="B39" s="56" t="s">
        <v>133</v>
      </c>
      <c r="C39" s="84">
        <v>17519</v>
      </c>
      <c r="D39" s="84">
        <v>19895</v>
      </c>
      <c r="E39" s="84">
        <v>19894.48</v>
      </c>
      <c r="F39" s="84"/>
    </row>
    <row r="40" spans="1:6" x14ac:dyDescent="0.2">
      <c r="A40" s="55" t="s">
        <v>134</v>
      </c>
      <c r="B40" s="56" t="s">
        <v>135</v>
      </c>
      <c r="C40" s="84">
        <v>92906</v>
      </c>
      <c r="D40" s="84">
        <v>147309</v>
      </c>
      <c r="E40" s="84">
        <v>147308.63</v>
      </c>
      <c r="F40" s="84"/>
    </row>
    <row r="41" spans="1:6" x14ac:dyDescent="0.2">
      <c r="A41" s="55" t="s">
        <v>136</v>
      </c>
      <c r="B41" s="56" t="s">
        <v>137</v>
      </c>
      <c r="C41" s="84">
        <v>265</v>
      </c>
      <c r="D41" s="84">
        <v>20</v>
      </c>
      <c r="E41" s="84">
        <v>19.920000000000002</v>
      </c>
      <c r="F41" s="84"/>
    </row>
    <row r="42" spans="1:6" x14ac:dyDescent="0.2">
      <c r="A42" s="55" t="s">
        <v>138</v>
      </c>
      <c r="B42" s="56" t="s">
        <v>139</v>
      </c>
      <c r="C42" s="84">
        <v>5428</v>
      </c>
      <c r="D42" s="84">
        <v>6204</v>
      </c>
      <c r="E42" s="84">
        <v>6203.62</v>
      </c>
      <c r="F42" s="84"/>
    </row>
    <row r="43" spans="1:6" x14ac:dyDescent="0.2">
      <c r="A43" s="53" t="s">
        <v>140</v>
      </c>
      <c r="B43" s="54" t="s">
        <v>141</v>
      </c>
      <c r="C43" s="83">
        <f>C44</f>
        <v>5309</v>
      </c>
      <c r="D43" s="83">
        <f>D44</f>
        <v>2754</v>
      </c>
      <c r="E43" s="83">
        <f>E44</f>
        <v>2754</v>
      </c>
      <c r="F43" s="83">
        <f>(E43*100)/D43</f>
        <v>100</v>
      </c>
    </row>
    <row r="44" spans="1:6" ht="25.5" x14ac:dyDescent="0.2">
      <c r="A44" s="55" t="s">
        <v>142</v>
      </c>
      <c r="B44" s="56" t="s">
        <v>143</v>
      </c>
      <c r="C44" s="84">
        <v>5309</v>
      </c>
      <c r="D44" s="84">
        <v>2754</v>
      </c>
      <c r="E44" s="84">
        <v>2754</v>
      </c>
      <c r="F44" s="84"/>
    </row>
    <row r="45" spans="1:6" x14ac:dyDescent="0.2">
      <c r="A45" s="53" t="s">
        <v>144</v>
      </c>
      <c r="B45" s="54" t="s">
        <v>145</v>
      </c>
      <c r="C45" s="83">
        <f>C46+C47+C48+C49</f>
        <v>4248</v>
      </c>
      <c r="D45" s="83">
        <f>D46+D47+D48+D49</f>
        <v>2315</v>
      </c>
      <c r="E45" s="83">
        <f>E46+E47+E48+E49</f>
        <v>2314.66</v>
      </c>
      <c r="F45" s="83">
        <f>(E45*100)/D45</f>
        <v>99.985313174946</v>
      </c>
    </row>
    <row r="46" spans="1:6" x14ac:dyDescent="0.2">
      <c r="A46" s="55" t="s">
        <v>148</v>
      </c>
      <c r="B46" s="56" t="s">
        <v>149</v>
      </c>
      <c r="C46" s="84">
        <v>1327</v>
      </c>
      <c r="D46" s="84">
        <v>1327</v>
      </c>
      <c r="E46" s="84">
        <v>1327</v>
      </c>
      <c r="F46" s="84"/>
    </row>
    <row r="47" spans="1:6" x14ac:dyDescent="0.2">
      <c r="A47" s="55" t="s">
        <v>150</v>
      </c>
      <c r="B47" s="56" t="s">
        <v>151</v>
      </c>
      <c r="C47" s="84">
        <v>664</v>
      </c>
      <c r="D47" s="84">
        <v>664</v>
      </c>
      <c r="E47" s="84">
        <v>664</v>
      </c>
      <c r="F47" s="84"/>
    </row>
    <row r="48" spans="1:6" x14ac:dyDescent="0.2">
      <c r="A48" s="55" t="s">
        <v>152</v>
      </c>
      <c r="B48" s="56" t="s">
        <v>153</v>
      </c>
      <c r="C48" s="84">
        <v>1593</v>
      </c>
      <c r="D48" s="84">
        <v>0</v>
      </c>
      <c r="E48" s="84">
        <v>0</v>
      </c>
      <c r="F48" s="84"/>
    </row>
    <row r="49" spans="1:6" x14ac:dyDescent="0.2">
      <c r="A49" s="55" t="s">
        <v>154</v>
      </c>
      <c r="B49" s="56" t="s">
        <v>145</v>
      </c>
      <c r="C49" s="84">
        <v>664</v>
      </c>
      <c r="D49" s="84">
        <v>324</v>
      </c>
      <c r="E49" s="84">
        <v>323.66000000000003</v>
      </c>
      <c r="F49" s="84"/>
    </row>
    <row r="50" spans="1:6" x14ac:dyDescent="0.2">
      <c r="A50" s="51" t="s">
        <v>155</v>
      </c>
      <c r="B50" s="52" t="s">
        <v>156</v>
      </c>
      <c r="C50" s="82">
        <f>C51+C53</f>
        <v>2211</v>
      </c>
      <c r="D50" s="82">
        <f>D51+D53</f>
        <v>2030</v>
      </c>
      <c r="E50" s="82">
        <f>E51+E53</f>
        <v>2030.6</v>
      </c>
      <c r="F50" s="81">
        <f>(E50*100)/D50</f>
        <v>100.02955665024631</v>
      </c>
    </row>
    <row r="51" spans="1:6" x14ac:dyDescent="0.2">
      <c r="A51" s="53" t="s">
        <v>157</v>
      </c>
      <c r="B51" s="54" t="s">
        <v>158</v>
      </c>
      <c r="C51" s="83">
        <f>C52</f>
        <v>220</v>
      </c>
      <c r="D51" s="83">
        <f>D52</f>
        <v>220</v>
      </c>
      <c r="E51" s="83">
        <f>E52</f>
        <v>220.6</v>
      </c>
      <c r="F51" s="83">
        <f>(E51*100)/D51</f>
        <v>100.27272727272727</v>
      </c>
    </row>
    <row r="52" spans="1:6" ht="25.5" x14ac:dyDescent="0.2">
      <c r="A52" s="55" t="s">
        <v>159</v>
      </c>
      <c r="B52" s="56" t="s">
        <v>160</v>
      </c>
      <c r="C52" s="84">
        <v>220</v>
      </c>
      <c r="D52" s="84">
        <v>220</v>
      </c>
      <c r="E52" s="84">
        <v>220.6</v>
      </c>
      <c r="F52" s="84"/>
    </row>
    <row r="53" spans="1:6" x14ac:dyDescent="0.2">
      <c r="A53" s="53" t="s">
        <v>161</v>
      </c>
      <c r="B53" s="54" t="s">
        <v>162</v>
      </c>
      <c r="C53" s="83">
        <f>C54</f>
        <v>1991</v>
      </c>
      <c r="D53" s="83">
        <f>D54</f>
        <v>1810</v>
      </c>
      <c r="E53" s="83">
        <f>E54</f>
        <v>1810</v>
      </c>
      <c r="F53" s="83">
        <f>(E53*100)/D53</f>
        <v>100</v>
      </c>
    </row>
    <row r="54" spans="1:6" x14ac:dyDescent="0.2">
      <c r="A54" s="55" t="s">
        <v>163</v>
      </c>
      <c r="B54" s="56" t="s">
        <v>164</v>
      </c>
      <c r="C54" s="84">
        <v>1991</v>
      </c>
      <c r="D54" s="84">
        <v>1810</v>
      </c>
      <c r="E54" s="84">
        <v>1810</v>
      </c>
      <c r="F54" s="84"/>
    </row>
    <row r="55" spans="1:6" x14ac:dyDescent="0.2">
      <c r="A55" s="49" t="s">
        <v>165</v>
      </c>
      <c r="B55" s="50" t="s">
        <v>166</v>
      </c>
      <c r="C55" s="80">
        <f>C56+C59</f>
        <v>48289</v>
      </c>
      <c r="D55" s="80">
        <f>D56+D59</f>
        <v>34045</v>
      </c>
      <c r="E55" s="80">
        <f>E56+E59</f>
        <v>34044.199999999997</v>
      </c>
      <c r="F55" s="81">
        <f>(E55*100)/D55</f>
        <v>99.997650168894097</v>
      </c>
    </row>
    <row r="56" spans="1:6" x14ac:dyDescent="0.2">
      <c r="A56" s="51" t="s">
        <v>167</v>
      </c>
      <c r="B56" s="52" t="s">
        <v>168</v>
      </c>
      <c r="C56" s="82">
        <f t="shared" ref="C56:E57" si="0">C57</f>
        <v>4044</v>
      </c>
      <c r="D56" s="82">
        <f t="shared" si="0"/>
        <v>4045</v>
      </c>
      <c r="E56" s="82">
        <f t="shared" si="0"/>
        <v>4044.2</v>
      </c>
      <c r="F56" s="81">
        <f>(E56*100)/D56</f>
        <v>99.980222496909761</v>
      </c>
    </row>
    <row r="57" spans="1:6" x14ac:dyDescent="0.2">
      <c r="A57" s="53" t="s">
        <v>169</v>
      </c>
      <c r="B57" s="54" t="s">
        <v>170</v>
      </c>
      <c r="C57" s="83">
        <f t="shared" si="0"/>
        <v>4044</v>
      </c>
      <c r="D57" s="83">
        <f t="shared" si="0"/>
        <v>4045</v>
      </c>
      <c r="E57" s="83">
        <f t="shared" si="0"/>
        <v>4044.2</v>
      </c>
      <c r="F57" s="83">
        <f>(E57*100)/D57</f>
        <v>99.980222496909761</v>
      </c>
    </row>
    <row r="58" spans="1:6" x14ac:dyDescent="0.2">
      <c r="A58" s="55" t="s">
        <v>171</v>
      </c>
      <c r="B58" s="56" t="s">
        <v>172</v>
      </c>
      <c r="C58" s="84">
        <v>4044</v>
      </c>
      <c r="D58" s="84">
        <v>4045</v>
      </c>
      <c r="E58" s="84">
        <v>4044.2</v>
      </c>
      <c r="F58" s="84"/>
    </row>
    <row r="59" spans="1:6" x14ac:dyDescent="0.2">
      <c r="A59" s="51" t="s">
        <v>173</v>
      </c>
      <c r="B59" s="52" t="s">
        <v>174</v>
      </c>
      <c r="C59" s="82">
        <f t="shared" ref="C59:E60" si="1">C60</f>
        <v>44245</v>
      </c>
      <c r="D59" s="82">
        <f t="shared" si="1"/>
        <v>30000</v>
      </c>
      <c r="E59" s="82">
        <f t="shared" si="1"/>
        <v>30000</v>
      </c>
      <c r="F59" s="81">
        <f>(E59*100)/D59</f>
        <v>100</v>
      </c>
    </row>
    <row r="60" spans="1:6" ht="25.5" x14ac:dyDescent="0.2">
      <c r="A60" s="53" t="s">
        <v>175</v>
      </c>
      <c r="B60" s="54" t="s">
        <v>176</v>
      </c>
      <c r="C60" s="83">
        <f t="shared" si="1"/>
        <v>44245</v>
      </c>
      <c r="D60" s="83">
        <f t="shared" si="1"/>
        <v>30000</v>
      </c>
      <c r="E60" s="83">
        <f t="shared" si="1"/>
        <v>30000</v>
      </c>
      <c r="F60" s="83">
        <f>(E60*100)/D60</f>
        <v>100</v>
      </c>
    </row>
    <row r="61" spans="1:6" x14ac:dyDescent="0.2">
      <c r="A61" s="55" t="s">
        <v>177</v>
      </c>
      <c r="B61" s="56" t="s">
        <v>176</v>
      </c>
      <c r="C61" s="84">
        <v>44245</v>
      </c>
      <c r="D61" s="84">
        <v>30000</v>
      </c>
      <c r="E61" s="84">
        <v>30000</v>
      </c>
      <c r="F61" s="84"/>
    </row>
    <row r="62" spans="1:6" x14ac:dyDescent="0.2">
      <c r="A62" s="49" t="s">
        <v>55</v>
      </c>
      <c r="B62" s="50" t="s">
        <v>56</v>
      </c>
      <c r="C62" s="80">
        <f t="shared" ref="C62:E63" si="2">C63</f>
        <v>4510167</v>
      </c>
      <c r="D62" s="80">
        <f t="shared" si="2"/>
        <v>4555828</v>
      </c>
      <c r="E62" s="80">
        <f t="shared" si="2"/>
        <v>4555815.9300000006</v>
      </c>
      <c r="F62" s="81">
        <f>(E62*100)/D62</f>
        <v>99.999735064624929</v>
      </c>
    </row>
    <row r="63" spans="1:6" x14ac:dyDescent="0.2">
      <c r="A63" s="51" t="s">
        <v>75</v>
      </c>
      <c r="B63" s="52" t="s">
        <v>76</v>
      </c>
      <c r="C63" s="82">
        <f t="shared" si="2"/>
        <v>4510167</v>
      </c>
      <c r="D63" s="82">
        <f t="shared" si="2"/>
        <v>4555828</v>
      </c>
      <c r="E63" s="82">
        <f t="shared" si="2"/>
        <v>4555815.9300000006</v>
      </c>
      <c r="F63" s="81">
        <f>(E63*100)/D63</f>
        <v>99.999735064624929</v>
      </c>
    </row>
    <row r="64" spans="1:6" ht="25.5" x14ac:dyDescent="0.2">
      <c r="A64" s="53" t="s">
        <v>77</v>
      </c>
      <c r="B64" s="54" t="s">
        <v>78</v>
      </c>
      <c r="C64" s="83">
        <f>C65+C66</f>
        <v>4510167</v>
      </c>
      <c r="D64" s="83">
        <f>D65+D66</f>
        <v>4555828</v>
      </c>
      <c r="E64" s="83">
        <f>E65+E66</f>
        <v>4555815.9300000006</v>
      </c>
      <c r="F64" s="83">
        <f>(E64*100)/D64</f>
        <v>99.999735064624929</v>
      </c>
    </row>
    <row r="65" spans="1:6" x14ac:dyDescent="0.2">
      <c r="A65" s="55" t="s">
        <v>79</v>
      </c>
      <c r="B65" s="56" t="s">
        <v>80</v>
      </c>
      <c r="C65" s="84">
        <v>4461878</v>
      </c>
      <c r="D65" s="84">
        <v>4521783</v>
      </c>
      <c r="E65" s="84">
        <v>4521771.7300000004</v>
      </c>
      <c r="F65" s="84"/>
    </row>
    <row r="66" spans="1:6" ht="25.5" x14ac:dyDescent="0.2">
      <c r="A66" s="55" t="s">
        <v>81</v>
      </c>
      <c r="B66" s="56" t="s">
        <v>82</v>
      </c>
      <c r="C66" s="84">
        <v>48289</v>
      </c>
      <c r="D66" s="84">
        <v>34045</v>
      </c>
      <c r="E66" s="84">
        <v>34044.199999999997</v>
      </c>
      <c r="F66" s="84"/>
    </row>
    <row r="67" spans="1:6" x14ac:dyDescent="0.2">
      <c r="A67" s="48" t="s">
        <v>85</v>
      </c>
      <c r="B67" s="48" t="s">
        <v>199</v>
      </c>
      <c r="C67" s="78">
        <f t="shared" ref="C67:E70" si="3">C68</f>
        <v>398</v>
      </c>
      <c r="D67" s="78">
        <f t="shared" si="3"/>
        <v>612</v>
      </c>
      <c r="E67" s="78">
        <f t="shared" si="3"/>
        <v>611.27</v>
      </c>
      <c r="F67" s="79">
        <f>(E67*100)/D67</f>
        <v>99.880718954248366</v>
      </c>
    </row>
    <row r="68" spans="1:6" x14ac:dyDescent="0.2">
      <c r="A68" s="49" t="s">
        <v>83</v>
      </c>
      <c r="B68" s="50" t="s">
        <v>84</v>
      </c>
      <c r="C68" s="80">
        <f t="shared" si="3"/>
        <v>398</v>
      </c>
      <c r="D68" s="80">
        <f t="shared" si="3"/>
        <v>612</v>
      </c>
      <c r="E68" s="80">
        <f t="shared" si="3"/>
        <v>611.27</v>
      </c>
      <c r="F68" s="81">
        <f>(E68*100)/D68</f>
        <v>99.880718954248366</v>
      </c>
    </row>
    <row r="69" spans="1:6" x14ac:dyDescent="0.2">
      <c r="A69" s="51" t="s">
        <v>100</v>
      </c>
      <c r="B69" s="52" t="s">
        <v>101</v>
      </c>
      <c r="C69" s="82">
        <f t="shared" si="3"/>
        <v>398</v>
      </c>
      <c r="D69" s="82">
        <f t="shared" si="3"/>
        <v>612</v>
      </c>
      <c r="E69" s="82">
        <f t="shared" si="3"/>
        <v>611.27</v>
      </c>
      <c r="F69" s="81">
        <f>(E69*100)/D69</f>
        <v>99.880718954248366</v>
      </c>
    </row>
    <row r="70" spans="1:6" x14ac:dyDescent="0.2">
      <c r="A70" s="53" t="s">
        <v>110</v>
      </c>
      <c r="B70" s="54" t="s">
        <v>111</v>
      </c>
      <c r="C70" s="83">
        <f t="shared" si="3"/>
        <v>398</v>
      </c>
      <c r="D70" s="83">
        <f t="shared" si="3"/>
        <v>612</v>
      </c>
      <c r="E70" s="83">
        <f t="shared" si="3"/>
        <v>611.27</v>
      </c>
      <c r="F70" s="83">
        <f>(E70*100)/D70</f>
        <v>99.880718954248366</v>
      </c>
    </row>
    <row r="71" spans="1:6" x14ac:dyDescent="0.2">
      <c r="A71" s="55" t="s">
        <v>112</v>
      </c>
      <c r="B71" s="56" t="s">
        <v>113</v>
      </c>
      <c r="C71" s="84">
        <v>398</v>
      </c>
      <c r="D71" s="84">
        <v>612</v>
      </c>
      <c r="E71" s="84">
        <v>611.27</v>
      </c>
      <c r="F71" s="84"/>
    </row>
    <row r="72" spans="1:6" x14ac:dyDescent="0.2">
      <c r="A72" s="49" t="s">
        <v>55</v>
      </c>
      <c r="B72" s="50" t="s">
        <v>56</v>
      </c>
      <c r="C72" s="80">
        <f t="shared" ref="C72:E74" si="4">C73</f>
        <v>398</v>
      </c>
      <c r="D72" s="80">
        <f t="shared" si="4"/>
        <v>612</v>
      </c>
      <c r="E72" s="80">
        <f t="shared" si="4"/>
        <v>611.27</v>
      </c>
      <c r="F72" s="81">
        <f>(E72*100)/D72</f>
        <v>99.880718954248366</v>
      </c>
    </row>
    <row r="73" spans="1:6" x14ac:dyDescent="0.2">
      <c r="A73" s="51" t="s">
        <v>69</v>
      </c>
      <c r="B73" s="52" t="s">
        <v>70</v>
      </c>
      <c r="C73" s="82">
        <f t="shared" si="4"/>
        <v>398</v>
      </c>
      <c r="D73" s="82">
        <f t="shared" si="4"/>
        <v>612</v>
      </c>
      <c r="E73" s="82">
        <f t="shared" si="4"/>
        <v>611.27</v>
      </c>
      <c r="F73" s="81">
        <f>(E73*100)/D73</f>
        <v>99.880718954248366</v>
      </c>
    </row>
    <row r="74" spans="1:6" x14ac:dyDescent="0.2">
      <c r="A74" s="53" t="s">
        <v>71</v>
      </c>
      <c r="B74" s="54" t="s">
        <v>72</v>
      </c>
      <c r="C74" s="83">
        <f t="shared" si="4"/>
        <v>398</v>
      </c>
      <c r="D74" s="83">
        <f t="shared" si="4"/>
        <v>612</v>
      </c>
      <c r="E74" s="83">
        <f t="shared" si="4"/>
        <v>611.27</v>
      </c>
      <c r="F74" s="83">
        <f>(E74*100)/D74</f>
        <v>99.880718954248366</v>
      </c>
    </row>
    <row r="75" spans="1:6" x14ac:dyDescent="0.2">
      <c r="A75" s="55" t="s">
        <v>73</v>
      </c>
      <c r="B75" s="56" t="s">
        <v>74</v>
      </c>
      <c r="C75" s="84">
        <v>398</v>
      </c>
      <c r="D75" s="84">
        <v>612</v>
      </c>
      <c r="E75" s="84">
        <v>611.27</v>
      </c>
      <c r="F75" s="84"/>
    </row>
    <row r="76" spans="1:6" x14ac:dyDescent="0.2">
      <c r="A76" s="48" t="s">
        <v>191</v>
      </c>
      <c r="B76" s="48" t="s">
        <v>200</v>
      </c>
      <c r="C76" s="78">
        <f t="shared" ref="C76:E79" si="5">C77</f>
        <v>20</v>
      </c>
      <c r="D76" s="78">
        <f t="shared" si="5"/>
        <v>0</v>
      </c>
      <c r="E76" s="78">
        <f t="shared" si="5"/>
        <v>0</v>
      </c>
      <c r="F76" s="79" t="e">
        <f>(E76*100)/D76</f>
        <v>#DIV/0!</v>
      </c>
    </row>
    <row r="77" spans="1:6" x14ac:dyDescent="0.2">
      <c r="A77" s="49" t="s">
        <v>83</v>
      </c>
      <c r="B77" s="50" t="s">
        <v>84</v>
      </c>
      <c r="C77" s="80">
        <f t="shared" si="5"/>
        <v>20</v>
      </c>
      <c r="D77" s="80">
        <f t="shared" si="5"/>
        <v>0</v>
      </c>
      <c r="E77" s="80">
        <f t="shared" si="5"/>
        <v>0</v>
      </c>
      <c r="F77" s="81" t="e">
        <f>(E77*100)/D77</f>
        <v>#DIV/0!</v>
      </c>
    </row>
    <row r="78" spans="1:6" x14ac:dyDescent="0.2">
      <c r="A78" s="51" t="s">
        <v>100</v>
      </c>
      <c r="B78" s="52" t="s">
        <v>101</v>
      </c>
      <c r="C78" s="82">
        <f t="shared" si="5"/>
        <v>20</v>
      </c>
      <c r="D78" s="82">
        <f t="shared" si="5"/>
        <v>0</v>
      </c>
      <c r="E78" s="82">
        <f t="shared" si="5"/>
        <v>0</v>
      </c>
      <c r="F78" s="81" t="e">
        <f>(E78*100)/D78</f>
        <v>#DIV/0!</v>
      </c>
    </row>
    <row r="79" spans="1:6" x14ac:dyDescent="0.2">
      <c r="A79" s="53" t="s">
        <v>120</v>
      </c>
      <c r="B79" s="54" t="s">
        <v>121</v>
      </c>
      <c r="C79" s="83">
        <f t="shared" si="5"/>
        <v>20</v>
      </c>
      <c r="D79" s="83">
        <f t="shared" si="5"/>
        <v>0</v>
      </c>
      <c r="E79" s="83">
        <f t="shared" si="5"/>
        <v>0</v>
      </c>
      <c r="F79" s="83" t="e">
        <f>(E79*100)/D79</f>
        <v>#DIV/0!</v>
      </c>
    </row>
    <row r="80" spans="1:6" x14ac:dyDescent="0.2">
      <c r="A80" s="55" t="s">
        <v>134</v>
      </c>
      <c r="B80" s="56" t="s">
        <v>135</v>
      </c>
      <c r="C80" s="84">
        <v>20</v>
      </c>
      <c r="D80" s="84">
        <v>0</v>
      </c>
      <c r="E80" s="84">
        <v>0</v>
      </c>
      <c r="F80" s="84"/>
    </row>
    <row r="81" spans="1:6" x14ac:dyDescent="0.2">
      <c r="A81" s="49" t="s">
        <v>55</v>
      </c>
      <c r="B81" s="50" t="s">
        <v>56</v>
      </c>
      <c r="C81" s="80">
        <f t="shared" ref="C81:E83" si="6">C82</f>
        <v>0</v>
      </c>
      <c r="D81" s="80">
        <f t="shared" si="6"/>
        <v>0</v>
      </c>
      <c r="E81" s="80">
        <f t="shared" si="6"/>
        <v>0</v>
      </c>
      <c r="F81" s="81" t="e">
        <f>(E81*100)/D81</f>
        <v>#DIV/0!</v>
      </c>
    </row>
    <row r="82" spans="1:6" x14ac:dyDescent="0.2">
      <c r="A82" s="51" t="s">
        <v>63</v>
      </c>
      <c r="B82" s="52" t="s">
        <v>64</v>
      </c>
      <c r="C82" s="82">
        <f t="shared" si="6"/>
        <v>0</v>
      </c>
      <c r="D82" s="82">
        <f t="shared" si="6"/>
        <v>0</v>
      </c>
      <c r="E82" s="82">
        <f t="shared" si="6"/>
        <v>0</v>
      </c>
      <c r="F82" s="81" t="e">
        <f>(E82*100)/D82</f>
        <v>#DIV/0!</v>
      </c>
    </row>
    <row r="83" spans="1:6" x14ac:dyDescent="0.2">
      <c r="A83" s="53" t="s">
        <v>65</v>
      </c>
      <c r="B83" s="54" t="s">
        <v>66</v>
      </c>
      <c r="C83" s="83">
        <f t="shared" si="6"/>
        <v>0</v>
      </c>
      <c r="D83" s="83">
        <f t="shared" si="6"/>
        <v>0</v>
      </c>
      <c r="E83" s="83">
        <f t="shared" si="6"/>
        <v>0</v>
      </c>
      <c r="F83" s="83" t="e">
        <f>(E83*100)/D83</f>
        <v>#DIV/0!</v>
      </c>
    </row>
    <row r="84" spans="1:6" x14ac:dyDescent="0.2">
      <c r="A84" s="55" t="s">
        <v>67</v>
      </c>
      <c r="B84" s="56" t="s">
        <v>68</v>
      </c>
      <c r="C84" s="84">
        <v>0</v>
      </c>
      <c r="D84" s="84">
        <v>0</v>
      </c>
      <c r="E84" s="84">
        <v>0</v>
      </c>
      <c r="F84" s="84"/>
    </row>
    <row r="85" spans="1:6" x14ac:dyDescent="0.2">
      <c r="A85" s="48" t="s">
        <v>192</v>
      </c>
      <c r="B85" s="48" t="s">
        <v>201</v>
      </c>
      <c r="C85" s="78">
        <f t="shared" ref="C85:E88" si="7">C86</f>
        <v>0</v>
      </c>
      <c r="D85" s="78">
        <f t="shared" si="7"/>
        <v>8166</v>
      </c>
      <c r="E85" s="78">
        <f t="shared" si="7"/>
        <v>8165.36</v>
      </c>
      <c r="F85" s="79">
        <f>(E85*100)/D85</f>
        <v>99.99216262552045</v>
      </c>
    </row>
    <row r="86" spans="1:6" x14ac:dyDescent="0.2">
      <c r="A86" s="49" t="s">
        <v>83</v>
      </c>
      <c r="B86" s="50" t="s">
        <v>84</v>
      </c>
      <c r="C86" s="80">
        <f t="shared" si="7"/>
        <v>0</v>
      </c>
      <c r="D86" s="80">
        <f t="shared" si="7"/>
        <v>8166</v>
      </c>
      <c r="E86" s="80">
        <f t="shared" si="7"/>
        <v>8165.36</v>
      </c>
      <c r="F86" s="81">
        <f>(E86*100)/D86</f>
        <v>99.99216262552045</v>
      </c>
    </row>
    <row r="87" spans="1:6" x14ac:dyDescent="0.2">
      <c r="A87" s="51" t="s">
        <v>100</v>
      </c>
      <c r="B87" s="52" t="s">
        <v>101</v>
      </c>
      <c r="C87" s="82">
        <f t="shared" si="7"/>
        <v>0</v>
      </c>
      <c r="D87" s="82">
        <f t="shared" si="7"/>
        <v>8166</v>
      </c>
      <c r="E87" s="82">
        <f t="shared" si="7"/>
        <v>8165.36</v>
      </c>
      <c r="F87" s="81">
        <f>(E87*100)/D87</f>
        <v>99.99216262552045</v>
      </c>
    </row>
    <row r="88" spans="1:6" x14ac:dyDescent="0.2">
      <c r="A88" s="53" t="s">
        <v>144</v>
      </c>
      <c r="B88" s="54" t="s">
        <v>145</v>
      </c>
      <c r="C88" s="83">
        <f t="shared" si="7"/>
        <v>0</v>
      </c>
      <c r="D88" s="83">
        <f t="shared" si="7"/>
        <v>8166</v>
      </c>
      <c r="E88" s="83">
        <f t="shared" si="7"/>
        <v>8165.36</v>
      </c>
      <c r="F88" s="83">
        <f>(E88*100)/D88</f>
        <v>99.99216262552045</v>
      </c>
    </row>
    <row r="89" spans="1:6" x14ac:dyDescent="0.2">
      <c r="A89" s="55" t="s">
        <v>146</v>
      </c>
      <c r="B89" s="56" t="s">
        <v>147</v>
      </c>
      <c r="C89" s="84">
        <v>0</v>
      </c>
      <c r="D89" s="84">
        <v>8166</v>
      </c>
      <c r="E89" s="84">
        <v>8165.36</v>
      </c>
      <c r="F89" s="84"/>
    </row>
    <row r="90" spans="1:6" x14ac:dyDescent="0.2">
      <c r="A90" s="49" t="s">
        <v>55</v>
      </c>
      <c r="B90" s="50" t="s">
        <v>56</v>
      </c>
      <c r="C90" s="80">
        <f t="shared" ref="C90:E92" si="8">C91</f>
        <v>0</v>
      </c>
      <c r="D90" s="80">
        <f t="shared" si="8"/>
        <v>8166</v>
      </c>
      <c r="E90" s="80">
        <f t="shared" si="8"/>
        <v>8165.36</v>
      </c>
      <c r="F90" s="81">
        <f>(E90*100)/D90</f>
        <v>99.99216262552045</v>
      </c>
    </row>
    <row r="91" spans="1:6" x14ac:dyDescent="0.2">
      <c r="A91" s="51" t="s">
        <v>57</v>
      </c>
      <c r="B91" s="52" t="s">
        <v>58</v>
      </c>
      <c r="C91" s="82">
        <f t="shared" si="8"/>
        <v>0</v>
      </c>
      <c r="D91" s="82">
        <f t="shared" si="8"/>
        <v>8166</v>
      </c>
      <c r="E91" s="82">
        <f t="shared" si="8"/>
        <v>8165.36</v>
      </c>
      <c r="F91" s="81">
        <f>(E91*100)/D91</f>
        <v>99.99216262552045</v>
      </c>
    </row>
    <row r="92" spans="1:6" ht="25.5" x14ac:dyDescent="0.2">
      <c r="A92" s="53" t="s">
        <v>59</v>
      </c>
      <c r="B92" s="54" t="s">
        <v>60</v>
      </c>
      <c r="C92" s="83">
        <f t="shared" si="8"/>
        <v>0</v>
      </c>
      <c r="D92" s="83">
        <f t="shared" si="8"/>
        <v>8166</v>
      </c>
      <c r="E92" s="83">
        <f t="shared" si="8"/>
        <v>8165.36</v>
      </c>
      <c r="F92" s="83">
        <f>(E92*100)/D92</f>
        <v>99.99216262552045</v>
      </c>
    </row>
    <row r="93" spans="1:6" ht="25.5" x14ac:dyDescent="0.2">
      <c r="A93" s="55" t="s">
        <v>61</v>
      </c>
      <c r="B93" s="56" t="s">
        <v>62</v>
      </c>
      <c r="C93" s="84">
        <v>0</v>
      </c>
      <c r="D93" s="84">
        <v>8166</v>
      </c>
      <c r="E93" s="84">
        <v>8165.36</v>
      </c>
      <c r="F93" s="84"/>
    </row>
    <row r="94" spans="1:6" ht="38.25" x14ac:dyDescent="0.2">
      <c r="A94" s="47" t="s">
        <v>202</v>
      </c>
      <c r="B94" s="47" t="s">
        <v>203</v>
      </c>
      <c r="C94" s="47" t="s">
        <v>47</v>
      </c>
      <c r="D94" s="47" t="s">
        <v>195</v>
      </c>
      <c r="E94" s="47" t="s">
        <v>196</v>
      </c>
      <c r="F94" s="47" t="s">
        <v>197</v>
      </c>
    </row>
    <row r="95" spans="1:6" x14ac:dyDescent="0.2">
      <c r="A95" s="48" t="s">
        <v>190</v>
      </c>
      <c r="B95" s="48" t="s">
        <v>198</v>
      </c>
      <c r="C95" s="78">
        <f t="shared" ref="C95:E97" si="9">C96</f>
        <v>797</v>
      </c>
      <c r="D95" s="78">
        <f t="shared" si="9"/>
        <v>0</v>
      </c>
      <c r="E95" s="78">
        <f t="shared" si="9"/>
        <v>0</v>
      </c>
      <c r="F95" s="79" t="e">
        <f>(E95*100)/D95</f>
        <v>#DIV/0!</v>
      </c>
    </row>
    <row r="96" spans="1:6" x14ac:dyDescent="0.2">
      <c r="A96" s="49" t="s">
        <v>83</v>
      </c>
      <c r="B96" s="50" t="s">
        <v>84</v>
      </c>
      <c r="C96" s="80">
        <f t="shared" si="9"/>
        <v>797</v>
      </c>
      <c r="D96" s="80">
        <f t="shared" si="9"/>
        <v>0</v>
      </c>
      <c r="E96" s="80">
        <f t="shared" si="9"/>
        <v>0</v>
      </c>
      <c r="F96" s="81" t="e">
        <f>(E96*100)/D96</f>
        <v>#DIV/0!</v>
      </c>
    </row>
    <row r="97" spans="1:6" x14ac:dyDescent="0.2">
      <c r="A97" s="51" t="s">
        <v>100</v>
      </c>
      <c r="B97" s="52" t="s">
        <v>101</v>
      </c>
      <c r="C97" s="82">
        <f t="shared" si="9"/>
        <v>797</v>
      </c>
      <c r="D97" s="82">
        <f t="shared" si="9"/>
        <v>0</v>
      </c>
      <c r="E97" s="82">
        <f t="shared" si="9"/>
        <v>0</v>
      </c>
      <c r="F97" s="81" t="e">
        <f>(E97*100)/D97</f>
        <v>#DIV/0!</v>
      </c>
    </row>
    <row r="98" spans="1:6" x14ac:dyDescent="0.2">
      <c r="A98" s="53" t="s">
        <v>120</v>
      </c>
      <c r="B98" s="54" t="s">
        <v>121</v>
      </c>
      <c r="C98" s="83">
        <f>C99+C100</f>
        <v>797</v>
      </c>
      <c r="D98" s="83">
        <f>D99+D100</f>
        <v>0</v>
      </c>
      <c r="E98" s="83">
        <f>E99+E100</f>
        <v>0</v>
      </c>
      <c r="F98" s="83" t="e">
        <f>(E98*100)/D98</f>
        <v>#DIV/0!</v>
      </c>
    </row>
    <row r="99" spans="1:6" x14ac:dyDescent="0.2">
      <c r="A99" s="55" t="s">
        <v>122</v>
      </c>
      <c r="B99" s="56" t="s">
        <v>123</v>
      </c>
      <c r="C99" s="84">
        <v>133</v>
      </c>
      <c r="D99" s="84">
        <v>0</v>
      </c>
      <c r="E99" s="84">
        <v>0</v>
      </c>
      <c r="F99" s="84"/>
    </row>
    <row r="100" spans="1:6" x14ac:dyDescent="0.2">
      <c r="A100" s="55" t="s">
        <v>134</v>
      </c>
      <c r="B100" s="56" t="s">
        <v>135</v>
      </c>
      <c r="C100" s="84">
        <v>664</v>
      </c>
      <c r="D100" s="84">
        <v>0</v>
      </c>
      <c r="E100" s="84">
        <v>0</v>
      </c>
      <c r="F100" s="84"/>
    </row>
    <row r="101" spans="1:6" s="57" customFormat="1" x14ac:dyDescent="0.2"/>
    <row r="102" spans="1:6" s="57" customFormat="1" x14ac:dyDescent="0.2"/>
    <row r="103" spans="1:6" s="57" customFormat="1" x14ac:dyDescent="0.2"/>
    <row r="104" spans="1:6" s="57" customFormat="1" x14ac:dyDescent="0.2"/>
    <row r="105" spans="1:6" s="57" customFormat="1" x14ac:dyDescent="0.2"/>
    <row r="106" spans="1:6" s="57" customFormat="1" x14ac:dyDescent="0.2"/>
    <row r="107" spans="1:6" s="57" customFormat="1" x14ac:dyDescent="0.2"/>
    <row r="108" spans="1:6" s="57" customFormat="1" x14ac:dyDescent="0.2"/>
    <row r="109" spans="1:6" s="57" customFormat="1" x14ac:dyDescent="0.2"/>
    <row r="110" spans="1:6" s="57" customFormat="1" x14ac:dyDescent="0.2"/>
    <row r="111" spans="1:6" s="57" customFormat="1" x14ac:dyDescent="0.2"/>
    <row r="112" spans="1:6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pans="1:3" s="57" customFormat="1" x14ac:dyDescent="0.2"/>
    <row r="1234" spans="1:3" s="57" customFormat="1" x14ac:dyDescent="0.2"/>
    <row r="1235" spans="1:3" s="57" customFormat="1" x14ac:dyDescent="0.2"/>
    <row r="1236" spans="1:3" s="57" customFormat="1" x14ac:dyDescent="0.2"/>
    <row r="1237" spans="1:3" s="57" customFormat="1" x14ac:dyDescent="0.2"/>
    <row r="1238" spans="1:3" s="57" customFormat="1" x14ac:dyDescent="0.2"/>
    <row r="1239" spans="1:3" s="57" customFormat="1" x14ac:dyDescent="0.2"/>
    <row r="1240" spans="1:3" s="57" customFormat="1" x14ac:dyDescent="0.2"/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57"/>
      <c r="B1270" s="57"/>
      <c r="C1270" s="57"/>
    </row>
    <row r="1271" spans="1:3" x14ac:dyDescent="0.2">
      <c r="A1271" s="57"/>
      <c r="B1271" s="57"/>
      <c r="C1271" s="57"/>
    </row>
    <row r="1272" spans="1:3" x14ac:dyDescent="0.2">
      <c r="A1272" s="57"/>
      <c r="B1272" s="57"/>
      <c r="C1272" s="57"/>
    </row>
    <row r="1273" spans="1:3" x14ac:dyDescent="0.2">
      <c r="A1273" s="57"/>
      <c r="B1273" s="57"/>
      <c r="C1273" s="57"/>
    </row>
    <row r="1274" spans="1:3" x14ac:dyDescent="0.2">
      <c r="A1274" s="57"/>
      <c r="B1274" s="57"/>
      <c r="C1274" s="57"/>
    </row>
    <row r="1275" spans="1:3" x14ac:dyDescent="0.2">
      <c r="A1275" s="57"/>
      <c r="B1275" s="57"/>
      <c r="C1275" s="57"/>
    </row>
    <row r="1276" spans="1:3" x14ac:dyDescent="0.2">
      <c r="A1276" s="57"/>
      <c r="B1276" s="57"/>
      <c r="C1276" s="57"/>
    </row>
    <row r="1277" spans="1:3" x14ac:dyDescent="0.2">
      <c r="A1277" s="57"/>
      <c r="B1277" s="57"/>
      <c r="C1277" s="57"/>
    </row>
    <row r="1278" spans="1:3" x14ac:dyDescent="0.2">
      <c r="A1278" s="40"/>
      <c r="B1278" s="40"/>
      <c r="C1278" s="40"/>
    </row>
    <row r="1279" spans="1:3" x14ac:dyDescent="0.2">
      <c r="A1279" s="40"/>
      <c r="B1279" s="40"/>
      <c r="C1279" s="40"/>
    </row>
    <row r="1280" spans="1:3" x14ac:dyDescent="0.2">
      <c r="A1280" s="40"/>
      <c r="B1280" s="40"/>
      <c r="C1280" s="40"/>
    </row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  <row r="7953" s="40" customFormat="1" x14ac:dyDescent="0.2"/>
    <row r="7954" s="40" customFormat="1" x14ac:dyDescent="0.2"/>
    <row r="7955" s="40" customFormat="1" x14ac:dyDescent="0.2"/>
    <row r="7956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8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Marko Smolić</cp:lastModifiedBy>
  <cp:lastPrinted>2024-03-28T10:50:49Z</cp:lastPrinted>
  <dcterms:created xsi:type="dcterms:W3CDTF">2022-08-12T12:51:27Z</dcterms:created>
  <dcterms:modified xsi:type="dcterms:W3CDTF">2024-03-29T11:07:51Z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