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borkovic1\Desktop\"/>
    </mc:Choice>
  </mc:AlternateContent>
  <bookViews>
    <workbookView xWindow="57480" yWindow="-120" windowWidth="29040" windowHeight="15720" tabRatio="825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rashoda'!$B$1:$I$22</definedName>
    <definedName name="_xlnm.Print_Area" localSheetId="6">'Posebni dio'!$A$1:$C$9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5" l="1"/>
  <c r="E18" i="5"/>
  <c r="F18" i="5"/>
  <c r="D24" i="5"/>
  <c r="D17" i="5" s="1"/>
  <c r="E24" i="5"/>
  <c r="E17" i="5" s="1"/>
  <c r="F24" i="5"/>
  <c r="F17" i="5" s="1"/>
  <c r="G24" i="5"/>
  <c r="H24" i="5"/>
  <c r="C24" i="5"/>
  <c r="D13" i="5"/>
  <c r="E13" i="5"/>
  <c r="E6" i="5" s="1"/>
  <c r="F13" i="5"/>
  <c r="F6" i="5" s="1"/>
  <c r="G13" i="5"/>
  <c r="H13" i="5"/>
  <c r="C13" i="5"/>
  <c r="H6" i="5" l="1"/>
  <c r="G12" i="1"/>
  <c r="K12" i="1" s="1"/>
  <c r="H12" i="1"/>
  <c r="I12" i="1"/>
  <c r="J12" i="1"/>
  <c r="L12" i="1"/>
  <c r="G15" i="1"/>
  <c r="H15" i="1"/>
  <c r="I15" i="1"/>
  <c r="I16" i="1" s="1"/>
  <c r="I27" i="1" s="1"/>
  <c r="J15" i="1"/>
  <c r="J16" i="1" s="1"/>
  <c r="H16" i="1" l="1"/>
  <c r="H27" i="1" s="1"/>
  <c r="G16" i="1"/>
  <c r="K16" i="1" s="1"/>
  <c r="L16" i="1"/>
  <c r="J27" i="1"/>
  <c r="L15" i="1"/>
  <c r="K15" i="1"/>
  <c r="L27" i="1"/>
  <c r="L26" i="1"/>
  <c r="K26" i="1"/>
  <c r="H26" i="1"/>
  <c r="I26" i="1"/>
  <c r="J26" i="1"/>
  <c r="G26" i="1"/>
  <c r="L23" i="1"/>
  <c r="K23" i="1"/>
  <c r="H23" i="1"/>
  <c r="I23" i="1"/>
  <c r="J23" i="1"/>
  <c r="G23" i="1"/>
  <c r="G27" i="1" l="1"/>
  <c r="K27" i="1" s="1"/>
  <c r="F88" i="15"/>
  <c r="E88" i="15"/>
  <c r="D88" i="15"/>
  <c r="C88" i="15"/>
  <c r="F87" i="15"/>
  <c r="E87" i="15"/>
  <c r="D87" i="15"/>
  <c r="C87" i="15"/>
  <c r="F86" i="15"/>
  <c r="E86" i="15"/>
  <c r="D86" i="15"/>
  <c r="C86" i="15"/>
  <c r="F84" i="15"/>
  <c r="E84" i="15"/>
  <c r="D84" i="15"/>
  <c r="C84" i="15"/>
  <c r="F83" i="15"/>
  <c r="E83" i="15"/>
  <c r="D83" i="15"/>
  <c r="C83" i="15"/>
  <c r="F82" i="15"/>
  <c r="E82" i="15"/>
  <c r="D82" i="15"/>
  <c r="C82" i="15"/>
  <c r="F81" i="15"/>
  <c r="E81" i="15"/>
  <c r="D81" i="15"/>
  <c r="C81" i="15"/>
  <c r="F79" i="15"/>
  <c r="E79" i="15"/>
  <c r="D79" i="15"/>
  <c r="C79" i="15"/>
  <c r="F78" i="15"/>
  <c r="E78" i="15"/>
  <c r="D78" i="15"/>
  <c r="C78" i="15"/>
  <c r="F77" i="15"/>
  <c r="E77" i="15"/>
  <c r="D77" i="15"/>
  <c r="C77" i="15"/>
  <c r="F75" i="15"/>
  <c r="E75" i="15"/>
  <c r="D75" i="15"/>
  <c r="C75" i="15"/>
  <c r="F74" i="15"/>
  <c r="E74" i="15"/>
  <c r="D74" i="15"/>
  <c r="C74" i="15"/>
  <c r="F73" i="15"/>
  <c r="E73" i="15"/>
  <c r="D73" i="15"/>
  <c r="C73" i="15"/>
  <c r="F71" i="15"/>
  <c r="E71" i="15"/>
  <c r="D71" i="15"/>
  <c r="C71" i="15"/>
  <c r="F69" i="15"/>
  <c r="E69" i="15"/>
  <c r="D69" i="15"/>
  <c r="C69" i="15"/>
  <c r="F68" i="15"/>
  <c r="E68" i="15"/>
  <c r="D68" i="15"/>
  <c r="C68" i="15"/>
  <c r="F67" i="15"/>
  <c r="E67" i="15"/>
  <c r="D67" i="15"/>
  <c r="C67" i="15"/>
  <c r="F66" i="15"/>
  <c r="E66" i="15"/>
  <c r="D66" i="15"/>
  <c r="C66" i="15"/>
  <c r="F63" i="15"/>
  <c r="E63" i="15"/>
  <c r="D63" i="15"/>
  <c r="C63" i="15"/>
  <c r="C62" i="15" s="1"/>
  <c r="C61" i="15" s="1"/>
  <c r="F62" i="15"/>
  <c r="E62" i="15"/>
  <c r="D62" i="15"/>
  <c r="F61" i="15"/>
  <c r="E61" i="15"/>
  <c r="D61" i="15"/>
  <c r="F59" i="15"/>
  <c r="E59" i="15"/>
  <c r="D59" i="15"/>
  <c r="C59" i="15"/>
  <c r="F58" i="15"/>
  <c r="E58" i="15"/>
  <c r="D58" i="15"/>
  <c r="C58" i="15"/>
  <c r="F57" i="15"/>
  <c r="E57" i="15"/>
  <c r="D57" i="15"/>
  <c r="C57" i="15"/>
  <c r="F54" i="15"/>
  <c r="E54" i="15"/>
  <c r="D54" i="15"/>
  <c r="C54" i="15"/>
  <c r="F52" i="15"/>
  <c r="E52" i="15"/>
  <c r="D52" i="15"/>
  <c r="C52" i="15"/>
  <c r="F51" i="15"/>
  <c r="E51" i="15"/>
  <c r="D51" i="15"/>
  <c r="C51" i="15"/>
  <c r="F46" i="15"/>
  <c r="E46" i="15"/>
  <c r="D46" i="15"/>
  <c r="C46" i="15"/>
  <c r="F44" i="15"/>
  <c r="E44" i="15"/>
  <c r="D44" i="15"/>
  <c r="C44" i="15"/>
  <c r="F34" i="15"/>
  <c r="E34" i="15"/>
  <c r="D34" i="15"/>
  <c r="C34" i="15"/>
  <c r="F28" i="15"/>
  <c r="E28" i="15"/>
  <c r="D28" i="15"/>
  <c r="C28" i="15"/>
  <c r="F23" i="15"/>
  <c r="E23" i="15"/>
  <c r="D23" i="15"/>
  <c r="C23" i="15"/>
  <c r="F22" i="15"/>
  <c r="E22" i="15"/>
  <c r="D22" i="15"/>
  <c r="C22" i="15"/>
  <c r="F20" i="15"/>
  <c r="E20" i="15"/>
  <c r="D20" i="15"/>
  <c r="C20" i="15"/>
  <c r="F18" i="15"/>
  <c r="E18" i="15"/>
  <c r="D18" i="15"/>
  <c r="C18" i="15"/>
  <c r="F15" i="15"/>
  <c r="E15" i="15"/>
  <c r="D15" i="15"/>
  <c r="C15" i="15"/>
  <c r="F14" i="15"/>
  <c r="E14" i="15"/>
  <c r="D14" i="15"/>
  <c r="C14" i="15"/>
  <c r="F13" i="15"/>
  <c r="E13" i="15"/>
  <c r="D13" i="15"/>
  <c r="C13" i="15"/>
  <c r="F12" i="15"/>
  <c r="E12" i="15"/>
  <c r="D12" i="15"/>
  <c r="C12" i="15"/>
  <c r="F9" i="15"/>
  <c r="E9" i="15"/>
  <c r="D9" i="15"/>
  <c r="C9" i="15"/>
  <c r="F8" i="15"/>
  <c r="E8" i="15"/>
  <c r="D8" i="15"/>
  <c r="C8" i="15"/>
  <c r="F7" i="15"/>
  <c r="E7" i="15"/>
  <c r="D7" i="15"/>
  <c r="C7" i="15"/>
  <c r="H8" i="8"/>
  <c r="G8" i="8"/>
  <c r="H7" i="8"/>
  <c r="F7" i="8"/>
  <c r="E7" i="8"/>
  <c r="D7" i="8"/>
  <c r="C7" i="8"/>
  <c r="G7" i="8" s="1"/>
  <c r="H6" i="8"/>
  <c r="F6" i="8"/>
  <c r="E6" i="8"/>
  <c r="D6" i="8"/>
  <c r="C6" i="8"/>
  <c r="G6" i="8" s="1"/>
  <c r="H23" i="5"/>
  <c r="G23" i="5"/>
  <c r="F22" i="5"/>
  <c r="H22" i="5" s="1"/>
  <c r="E22" i="5"/>
  <c r="D22" i="5"/>
  <c r="C22" i="5"/>
  <c r="H21" i="5"/>
  <c r="G21" i="5"/>
  <c r="F20" i="5"/>
  <c r="H20" i="5" s="1"/>
  <c r="E20" i="5"/>
  <c r="D20" i="5"/>
  <c r="C20" i="5"/>
  <c r="H19" i="5"/>
  <c r="G19" i="5"/>
  <c r="H18" i="5"/>
  <c r="C18" i="5"/>
  <c r="C17" i="5" s="1"/>
  <c r="H12" i="5"/>
  <c r="G12" i="5"/>
  <c r="F11" i="5"/>
  <c r="E11" i="5"/>
  <c r="H11" i="5" s="1"/>
  <c r="D11" i="5"/>
  <c r="C11" i="5"/>
  <c r="G11" i="5" s="1"/>
  <c r="H10" i="5"/>
  <c r="G10" i="5"/>
  <c r="F9" i="5"/>
  <c r="E9" i="5"/>
  <c r="H9" i="5" s="1"/>
  <c r="D9" i="5"/>
  <c r="C9" i="5"/>
  <c r="G9" i="5" s="1"/>
  <c r="H8" i="5"/>
  <c r="G8" i="5"/>
  <c r="F7" i="5"/>
  <c r="H7" i="5" s="1"/>
  <c r="E7" i="5"/>
  <c r="D7" i="5"/>
  <c r="C7" i="5"/>
  <c r="C6" i="5" s="1"/>
  <c r="G6" i="5" s="1"/>
  <c r="L76" i="3"/>
  <c r="K76" i="3"/>
  <c r="L75" i="3"/>
  <c r="J75" i="3"/>
  <c r="I75" i="3"/>
  <c r="H75" i="3"/>
  <c r="G75" i="3"/>
  <c r="G72" i="3" s="1"/>
  <c r="L74" i="3"/>
  <c r="K74" i="3"/>
  <c r="L73" i="3"/>
  <c r="K73" i="3"/>
  <c r="J73" i="3"/>
  <c r="I73" i="3"/>
  <c r="H73" i="3"/>
  <c r="G73" i="3"/>
  <c r="L72" i="3"/>
  <c r="J72" i="3"/>
  <c r="I72" i="3"/>
  <c r="H72" i="3"/>
  <c r="L71" i="3"/>
  <c r="J71" i="3"/>
  <c r="I71" i="3"/>
  <c r="H71" i="3"/>
  <c r="L70" i="3"/>
  <c r="K70" i="3"/>
  <c r="L69" i="3"/>
  <c r="K69" i="3"/>
  <c r="L68" i="3"/>
  <c r="J68" i="3"/>
  <c r="I68" i="3"/>
  <c r="H68" i="3"/>
  <c r="G68" i="3"/>
  <c r="K68" i="3" s="1"/>
  <c r="L67" i="3"/>
  <c r="K67" i="3"/>
  <c r="L66" i="3"/>
  <c r="J66" i="3"/>
  <c r="I66" i="3"/>
  <c r="H66" i="3"/>
  <c r="G66" i="3"/>
  <c r="K66" i="3" s="1"/>
  <c r="L65" i="3"/>
  <c r="J65" i="3"/>
  <c r="I65" i="3"/>
  <c r="H65" i="3"/>
  <c r="G65" i="3"/>
  <c r="K65" i="3" s="1"/>
  <c r="L64" i="3"/>
  <c r="K64" i="3"/>
  <c r="L63" i="3"/>
  <c r="K63" i="3"/>
  <c r="L62" i="3"/>
  <c r="K62" i="3"/>
  <c r="L61" i="3"/>
  <c r="K61" i="3"/>
  <c r="L60" i="3"/>
  <c r="J60" i="3"/>
  <c r="I60" i="3"/>
  <c r="H60" i="3"/>
  <c r="G60" i="3"/>
  <c r="K60" i="3" s="1"/>
  <c r="L59" i="3"/>
  <c r="K59" i="3"/>
  <c r="L58" i="3"/>
  <c r="J58" i="3"/>
  <c r="I58" i="3"/>
  <c r="H58" i="3"/>
  <c r="G58" i="3"/>
  <c r="K58" i="3" s="1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J48" i="3"/>
  <c r="I48" i="3"/>
  <c r="H48" i="3"/>
  <c r="G48" i="3"/>
  <c r="K48" i="3" s="1"/>
  <c r="L47" i="3"/>
  <c r="K47" i="3"/>
  <c r="L46" i="3"/>
  <c r="K46" i="3"/>
  <c r="L45" i="3"/>
  <c r="K45" i="3"/>
  <c r="L44" i="3"/>
  <c r="K44" i="3"/>
  <c r="L43" i="3"/>
  <c r="K43" i="3"/>
  <c r="L42" i="3"/>
  <c r="J42" i="3"/>
  <c r="I42" i="3"/>
  <c r="H42" i="3"/>
  <c r="G42" i="3"/>
  <c r="K42" i="3" s="1"/>
  <c r="L41" i="3"/>
  <c r="K41" i="3"/>
  <c r="L40" i="3"/>
  <c r="K40" i="3"/>
  <c r="L39" i="3"/>
  <c r="K39" i="3"/>
  <c r="L38" i="3"/>
  <c r="K38" i="3"/>
  <c r="L37" i="3"/>
  <c r="J37" i="3"/>
  <c r="I37" i="3"/>
  <c r="H37" i="3"/>
  <c r="G37" i="3"/>
  <c r="L36" i="3"/>
  <c r="J36" i="3"/>
  <c r="I36" i="3"/>
  <c r="H36" i="3"/>
  <c r="L35" i="3"/>
  <c r="K35" i="3"/>
  <c r="L34" i="3"/>
  <c r="J34" i="3"/>
  <c r="I34" i="3"/>
  <c r="H34" i="3"/>
  <c r="G34" i="3"/>
  <c r="K34" i="3" s="1"/>
  <c r="L33" i="3"/>
  <c r="K33" i="3"/>
  <c r="L32" i="3"/>
  <c r="J32" i="3"/>
  <c r="I32" i="3"/>
  <c r="H32" i="3"/>
  <c r="G32" i="3"/>
  <c r="K32" i="3" s="1"/>
  <c r="L31" i="3"/>
  <c r="K31" i="3"/>
  <c r="L30" i="3"/>
  <c r="K30" i="3"/>
  <c r="L29" i="3"/>
  <c r="J29" i="3"/>
  <c r="I29" i="3"/>
  <c r="H29" i="3"/>
  <c r="G29" i="3"/>
  <c r="K29" i="3" s="1"/>
  <c r="L28" i="3"/>
  <c r="J28" i="3"/>
  <c r="I28" i="3"/>
  <c r="H28" i="3"/>
  <c r="L27" i="3"/>
  <c r="J27" i="3"/>
  <c r="I27" i="3"/>
  <c r="H27" i="3"/>
  <c r="L26" i="3"/>
  <c r="J26" i="3"/>
  <c r="I26" i="3"/>
  <c r="H26" i="3"/>
  <c r="L21" i="3"/>
  <c r="K21" i="3"/>
  <c r="L20" i="3"/>
  <c r="K20" i="3"/>
  <c r="L19" i="3"/>
  <c r="J19" i="3"/>
  <c r="I19" i="3"/>
  <c r="H19" i="3"/>
  <c r="H18" i="3" s="1"/>
  <c r="G19" i="3"/>
  <c r="K19" i="3" s="1"/>
  <c r="L18" i="3"/>
  <c r="J18" i="3"/>
  <c r="I18" i="3"/>
  <c r="L17" i="3"/>
  <c r="K17" i="3"/>
  <c r="L16" i="3"/>
  <c r="K16" i="3"/>
  <c r="J16" i="3"/>
  <c r="I16" i="3"/>
  <c r="H16" i="3"/>
  <c r="G16" i="3"/>
  <c r="L15" i="3"/>
  <c r="K15" i="3"/>
  <c r="J15" i="3"/>
  <c r="I15" i="3"/>
  <c r="H15" i="3"/>
  <c r="G15" i="3"/>
  <c r="L14" i="3"/>
  <c r="K14" i="3"/>
  <c r="L13" i="3"/>
  <c r="K13" i="3"/>
  <c r="J13" i="3"/>
  <c r="I13" i="3"/>
  <c r="H13" i="3"/>
  <c r="G13" i="3"/>
  <c r="L12" i="3"/>
  <c r="K12" i="3"/>
  <c r="J12" i="3"/>
  <c r="I12" i="3"/>
  <c r="H12" i="3"/>
  <c r="G12" i="3"/>
  <c r="L11" i="3"/>
  <c r="J11" i="3"/>
  <c r="I11" i="3"/>
  <c r="L10" i="3"/>
  <c r="J10" i="3"/>
  <c r="I10" i="3"/>
  <c r="D6" i="5" l="1"/>
  <c r="H11" i="3"/>
  <c r="H10" i="3" s="1"/>
  <c r="H17" i="5"/>
  <c r="G20" i="5"/>
  <c r="G22" i="5"/>
  <c r="G17" i="5"/>
  <c r="G7" i="5"/>
  <c r="G18" i="3"/>
  <c r="K18" i="3" s="1"/>
  <c r="G18" i="5"/>
  <c r="K72" i="3"/>
  <c r="G71" i="3"/>
  <c r="K71" i="3" s="1"/>
  <c r="K75" i="3"/>
  <c r="G36" i="3"/>
  <c r="K36" i="3" s="1"/>
  <c r="K37" i="3"/>
  <c r="G28" i="3"/>
  <c r="K28" i="3" s="1"/>
  <c r="G11" i="3"/>
  <c r="G27" i="3" l="1"/>
  <c r="G26" i="3"/>
  <c r="K26" i="3" s="1"/>
  <c r="K27" i="3"/>
  <c r="G10" i="3"/>
  <c r="K10" i="3" s="1"/>
  <c r="K11" i="3"/>
</calcChain>
</file>

<file path=xl/sharedStrings.xml><?xml version="1.0" encoding="utf-8"?>
<sst xmlns="http://schemas.openxmlformats.org/spreadsheetml/2006/main" count="428" uniqueCount="200">
  <si>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</si>
  <si>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</si>
  <si>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</si>
  <si>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</si>
  <si>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</si>
  <si>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</si>
  <si>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</si>
  <si>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</si>
  <si>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</si>
  <si>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</si>
  <si>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</si>
  <si>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</si>
  <si>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</si>
  <si>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</si>
  <si>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</si>
  <si>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</si>
  <si>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</si>
  <si>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</si>
  <si>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</si>
  <si>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</si>
  <si>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</si>
  <si>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</si>
  <si>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</si>
  <si>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</si>
  <si>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</si>
  <si>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</si>
  <si>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</si>
  <si>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</si>
  <si>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</si>
  <si>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</si>
  <si>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</si>
  <si>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</si>
  <si>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</si>
  <si>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</si>
  <si>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</si>
  <si>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</si>
  <si>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</si>
  <si>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</si>
  <si>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</si>
  <si>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</si>
  <si>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</si>
  <si>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</si>
  <si>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</si>
  <si>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</si>
  <si>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</si>
  <si>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</si>
  <si>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</si>
  <si>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</si>
  <si>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</si>
  <si>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</si>
  <si>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</si>
  <si>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</si>
  <si>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</si>
  <si>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</si>
  <si>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</si>
  <si>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</si>
  <si>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</si>
  <si>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</si>
  <si>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</si>
  <si>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</si>
  <si>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</si>
  <si>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</si>
  <si>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</si>
  <si>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</si>
  <si>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</si>
  <si>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</si>
  <si>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</si>
  <si>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</si>
  <si>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</si>
  <si>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</si>
  <si>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</si>
  <si>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</si>
  <si>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</si>
  <si>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</si>
  <si>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</si>
  <si>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</si>
  <si>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</si>
  <si>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</si>
  <si>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</si>
  <si>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</si>
  <si>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</si>
  <si>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</si>
  <si>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</si>
  <si>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</si>
  <si>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</si>
  <si>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</si>
  <si>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</si>
  <si>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</si>
  <si>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</si>
  <si>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</si>
  <si>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</si>
  <si>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</si>
  <si>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</si>
  <si>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</si>
  <si>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</si>
  <si>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</si>
  <si>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</si>
  <si>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</si>
  <si>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</si>
  <si>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</si>
  <si>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</si>
  <si>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</si>
  <si>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</si>
  <si>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</si>
  <si>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</si>
  <si>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</si>
  <si>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</si>
  <si>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</si>
  <si>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</si>
  <si>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</si>
  <si>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</si>
  <si>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</si>
  <si>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</si>
  <si>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</si>
  <si>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</si>
  <si>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</si>
  <si>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</si>
  <si>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</si>
  <si>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</si>
  <si>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</si>
  <si>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</si>
  <si>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</si>
  <si>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</si>
  <si>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</si>
  <si>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</si>
  <si>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</si>
  <si>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</si>
  <si>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</si>
  <si>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</si>
  <si>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</si>
  <si>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</si>
  <si>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</si>
  <si>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</si>
  <si>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</si>
  <si>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</si>
  <si>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</si>
  <si>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</si>
  <si>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</si>
  <si>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</si>
  <si>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</si>
  <si>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</si>
  <si>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</si>
  <si>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</si>
  <si>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</si>
  <si>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</si>
  <si>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</si>
  <si>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</si>
  <si>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</si>
  <si>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</si>
  <si>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</si>
  <si>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</si>
  <si>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</si>
  <si>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</si>
  <si>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</si>
  <si>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</si>
  <si>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</si>
  <si>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</si>
  <si>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</si>
  <si>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</si>
  <si>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</si>
  <si>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</si>
  <si>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</si>
  <si>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</si>
  <si>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</si>
  <si>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</si>
  <si>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</si>
  <si>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</si>
  <si>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</si>
  <si>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</si>
  <si>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</si>
  <si>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</si>
  <si>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423</t>
  </si>
  <si>
    <t>PRIJEVOZNA SREDSTVA</t>
  </si>
  <si>
    <t>4231</t>
  </si>
  <si>
    <t>PRIJEVOZNA SREDSTVA U CESTOVNOM PROMETU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</si>
  <si>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</si>
  <si>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</si>
  <si>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</si>
  <si>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</si>
  <si>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</si>
  <si>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</si>
  <si>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</si>
  <si>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</si>
  <si>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047 - SISAK ŽUPANIJSKI SUD</t>
  </si>
  <si>
    <t>65</t>
  </si>
  <si>
    <t>11</t>
  </si>
  <si>
    <t>43</t>
  </si>
  <si>
    <t>A638000</t>
  </si>
  <si>
    <t>Vođenje sudskih postupaka iz nadležnosti županijskih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</si>
  <si>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</si>
  <si>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</si>
  <si>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</si>
  <si>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</si>
  <si>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</si>
  <si>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</si>
  <si>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3461-ŽUPANIJSKI SUD U SISKU</t>
  </si>
  <si>
    <t>5 Pomoći</t>
  </si>
  <si>
    <t>51 Pomoći EU</t>
  </si>
  <si>
    <t>52 Ostale pomoći i donacije</t>
  </si>
  <si>
    <t>561 Europski kohezijski fond (ESF)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</si>
</sst>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B4" workbookViewId="0">
      <selection activeCell="I14" sqref="I14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6" t="s">
        <v>45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6" t="s">
        <v>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6" t="s">
        <v>24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6" t="s">
        <v>32</v>
      </c>
      <c r="C7" s="96"/>
      <c r="D7" s="96"/>
      <c r="E7" s="96"/>
      <c r="F7" s="96"/>
      <c r="G7" s="5"/>
      <c r="H7" s="6"/>
      <c r="I7" s="6"/>
      <c r="J7" s="6"/>
      <c r="K7" s="22"/>
      <c r="L7" s="22"/>
    </row>
    <row r="8" spans="2:13" ht="25.5" x14ac:dyDescent="0.25">
      <c r="B8" s="99" t="s">
        <v>3</v>
      </c>
      <c r="C8" s="99"/>
      <c r="D8" s="99"/>
      <c r="E8" s="99"/>
      <c r="F8" s="99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3">
        <v>1</v>
      </c>
      <c r="C9" s="113"/>
      <c r="D9" s="113"/>
      <c r="E9" s="113"/>
      <c r="F9" s="114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97" t="s">
        <v>8</v>
      </c>
      <c r="C10" s="98"/>
      <c r="D10" s="98"/>
      <c r="E10" s="98"/>
      <c r="F10" s="111"/>
      <c r="G10" s="85">
        <v>1661450.16</v>
      </c>
      <c r="H10" s="86">
        <v>1739289</v>
      </c>
      <c r="I10" s="86">
        <v>1731116.67</v>
      </c>
      <c r="J10" s="86">
        <v>1730502.65</v>
      </c>
      <c r="K10" s="86"/>
      <c r="L10" s="86"/>
    </row>
    <row r="11" spans="2:13" x14ac:dyDescent="0.25">
      <c r="B11" s="112" t="s">
        <v>7</v>
      </c>
      <c r="C11" s="111"/>
      <c r="D11" s="111"/>
      <c r="E11" s="111"/>
      <c r="F11" s="111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08" t="s">
        <v>0</v>
      </c>
      <c r="C12" s="109"/>
      <c r="D12" s="109"/>
      <c r="E12" s="109"/>
      <c r="F12" s="110"/>
      <c r="G12" s="87">
        <f>G10+G11</f>
        <v>1661450.16</v>
      </c>
      <c r="H12" s="87">
        <f t="shared" ref="H12:J12" si="0">H10+H11</f>
        <v>1739289</v>
      </c>
      <c r="I12" s="87">
        <f t="shared" si="0"/>
        <v>1731116.67</v>
      </c>
      <c r="J12" s="87">
        <f t="shared" si="0"/>
        <v>1730502.65</v>
      </c>
      <c r="K12" s="88">
        <f>J12/G12*100</f>
        <v>104.1561577748441</v>
      </c>
      <c r="L12" s="88">
        <f>J12/I12*100</f>
        <v>99.964530409149106</v>
      </c>
    </row>
    <row r="13" spans="2:13" x14ac:dyDescent="0.25">
      <c r="B13" s="117" t="s">
        <v>9</v>
      </c>
      <c r="C13" s="98"/>
      <c r="D13" s="98"/>
      <c r="E13" s="98"/>
      <c r="F13" s="98"/>
      <c r="G13" s="89">
        <v>1655097.29</v>
      </c>
      <c r="H13" s="86">
        <v>1730022</v>
      </c>
      <c r="I13" s="86">
        <v>1722630.67</v>
      </c>
      <c r="J13" s="86">
        <v>1722016.98</v>
      </c>
      <c r="K13" s="86"/>
      <c r="L13" s="86"/>
    </row>
    <row r="14" spans="2:13" x14ac:dyDescent="0.25">
      <c r="B14" s="112" t="s">
        <v>10</v>
      </c>
      <c r="C14" s="111"/>
      <c r="D14" s="111"/>
      <c r="E14" s="111"/>
      <c r="F14" s="111"/>
      <c r="G14" s="85">
        <v>6352.87</v>
      </c>
      <c r="H14" s="86">
        <v>9267</v>
      </c>
      <c r="I14" s="86">
        <v>8486</v>
      </c>
      <c r="J14" s="86">
        <v>8485.67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1661450.1600000001</v>
      </c>
      <c r="H15" s="87">
        <f t="shared" ref="H15:J15" si="1">H13+H14</f>
        <v>1739289</v>
      </c>
      <c r="I15" s="87">
        <f t="shared" si="1"/>
        <v>1731116.67</v>
      </c>
      <c r="J15" s="87">
        <f t="shared" si="1"/>
        <v>1730502.65</v>
      </c>
      <c r="K15" s="88">
        <f>J15/G15*100</f>
        <v>104.1561577748441</v>
      </c>
      <c r="L15" s="88">
        <f>J15/I15*100</f>
        <v>99.964530409149148</v>
      </c>
    </row>
    <row r="16" spans="2:13" x14ac:dyDescent="0.25">
      <c r="B16" s="116" t="s">
        <v>2</v>
      </c>
      <c r="C16" s="109"/>
      <c r="D16" s="109"/>
      <c r="E16" s="109"/>
      <c r="F16" s="109"/>
      <c r="G16" s="90">
        <f>G12-G15</f>
        <v>0</v>
      </c>
      <c r="H16" s="90">
        <f t="shared" ref="H16:J16" si="2">H12-H15</f>
        <v>0</v>
      </c>
      <c r="I16" s="90">
        <f t="shared" si="2"/>
        <v>0</v>
      </c>
      <c r="J16" s="90">
        <f t="shared" si="2"/>
        <v>0</v>
      </c>
      <c r="K16" s="88" t="e">
        <f>J16/G16*100</f>
        <v>#DIV/0!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6" t="s">
        <v>29</v>
      </c>
      <c r="C18" s="96"/>
      <c r="D18" s="96"/>
      <c r="E18" s="96"/>
      <c r="F18" s="96"/>
      <c r="G18" s="7"/>
      <c r="H18" s="7"/>
      <c r="I18" s="7"/>
      <c r="J18" s="7"/>
      <c r="K18" s="1"/>
      <c r="L18" s="1"/>
      <c r="M18" s="1"/>
    </row>
    <row r="19" spans="1:49" ht="25.5" x14ac:dyDescent="0.25">
      <c r="B19" s="99" t="s">
        <v>3</v>
      </c>
      <c r="C19" s="99"/>
      <c r="D19" s="99"/>
      <c r="E19" s="99"/>
      <c r="F19" s="99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0">
        <v>1</v>
      </c>
      <c r="C20" s="101"/>
      <c r="D20" s="101"/>
      <c r="E20" s="101"/>
      <c r="F20" s="101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7" t="s">
        <v>11</v>
      </c>
      <c r="C21" s="102"/>
      <c r="D21" s="102"/>
      <c r="E21" s="102"/>
      <c r="F21" s="102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97" t="s">
        <v>12</v>
      </c>
      <c r="C22" s="98"/>
      <c r="D22" s="98"/>
      <c r="E22" s="98"/>
      <c r="F22" s="98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03" t="s">
        <v>23</v>
      </c>
      <c r="C23" s="104"/>
      <c r="D23" s="104"/>
      <c r="E23" s="104"/>
      <c r="F23" s="105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97" t="s">
        <v>5</v>
      </c>
      <c r="C24" s="98"/>
      <c r="D24" s="98"/>
      <c r="E24" s="98"/>
      <c r="F24" s="98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7" t="s">
        <v>28</v>
      </c>
      <c r="C25" s="98"/>
      <c r="D25" s="98"/>
      <c r="E25" s="98"/>
      <c r="F25" s="98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3" t="s">
        <v>30</v>
      </c>
      <c r="C26" s="104"/>
      <c r="D26" s="104"/>
      <c r="E26" s="104"/>
      <c r="F26" s="105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5" t="s">
        <v>31</v>
      </c>
      <c r="C27" s="115"/>
      <c r="D27" s="115"/>
      <c r="E27" s="115"/>
      <c r="F27" s="115"/>
      <c r="G27" s="94">
        <f>G16+G26</f>
        <v>0</v>
      </c>
      <c r="H27" s="94">
        <f t="shared" ref="H27:J27" si="5">H16+H26</f>
        <v>0</v>
      </c>
      <c r="I27" s="94">
        <f t="shared" si="5"/>
        <v>0</v>
      </c>
      <c r="J27" s="94">
        <f t="shared" si="5"/>
        <v>0</v>
      </c>
      <c r="K27" s="93" t="e">
        <f>J27/G27*100</f>
        <v>#DIV/0!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5" t="s">
        <v>39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49" ht="15" customHeight="1" x14ac:dyDescent="0.25">
      <c r="B31" s="95" t="s">
        <v>40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49" ht="15" customHeight="1" x14ac:dyDescent="0.25">
      <c r="B32" s="95" t="s">
        <v>27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 ht="36.75" customHeight="1" x14ac:dyDescent="0.2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 ht="15" customHeight="1" x14ac:dyDescent="0.25">
      <c r="B34" s="107" t="s">
        <v>41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2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7"/>
  <sheetViews>
    <sheetView zoomScale="90" zoomScaleNormal="90" workbookViewId="0">
      <selection activeCell="H21" sqref="H2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6" t="s">
        <v>26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6" t="s">
        <v>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1661450.1600000001</v>
      </c>
      <c r="H10" s="65">
        <f>H11</f>
        <v>1739289</v>
      </c>
      <c r="I10" s="65">
        <f>I11</f>
        <v>1731116.67</v>
      </c>
      <c r="J10" s="65">
        <f>J11</f>
        <v>1730502.65</v>
      </c>
      <c r="K10" s="69">
        <f t="shared" ref="K10:K21" si="0">(J10*100)/G10</f>
        <v>104.1561577748441</v>
      </c>
      <c r="L10" s="69">
        <f t="shared" ref="L10:L21" si="1">(J10*100)/I10</f>
        <v>99.964530409149148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G12+G15+G18</f>
        <v>1661450.1600000001</v>
      </c>
      <c r="H11" s="65">
        <f>H12+H15+H18</f>
        <v>1739289</v>
      </c>
      <c r="I11" s="65">
        <f>I12+I15+I18</f>
        <v>1731116.67</v>
      </c>
      <c r="J11" s="65">
        <f>J12+J15+J18</f>
        <v>1730502.65</v>
      </c>
      <c r="K11" s="65">
        <f t="shared" si="0"/>
        <v>104.1561577748441</v>
      </c>
      <c r="L11" s="65">
        <f t="shared" si="1"/>
        <v>99.964530409149148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0</v>
      </c>
      <c r="H12" s="65">
        <f t="shared" si="2"/>
        <v>114.6</v>
      </c>
      <c r="I12" s="65">
        <f t="shared" si="2"/>
        <v>114.67</v>
      </c>
      <c r="J12" s="65">
        <f t="shared" si="2"/>
        <v>0</v>
      </c>
      <c r="K12" s="65" t="e">
        <f t="shared" si="0"/>
        <v>#DIV/0!</v>
      </c>
      <c r="L12" s="65">
        <f t="shared" si="1"/>
        <v>0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0</v>
      </c>
      <c r="H13" s="65">
        <f t="shared" si="2"/>
        <v>114.6</v>
      </c>
      <c r="I13" s="65">
        <f t="shared" si="2"/>
        <v>114.67</v>
      </c>
      <c r="J13" s="65">
        <f t="shared" si="2"/>
        <v>0</v>
      </c>
      <c r="K13" s="65" t="e">
        <f t="shared" si="0"/>
        <v>#DIV/0!</v>
      </c>
      <c r="L13" s="65">
        <f t="shared" si="1"/>
        <v>0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0</v>
      </c>
      <c r="H14" s="66">
        <v>114.6</v>
      </c>
      <c r="I14" s="66">
        <v>114.67</v>
      </c>
      <c r="J14" s="66">
        <v>0</v>
      </c>
      <c r="K14" s="66" t="e">
        <f t="shared" si="0"/>
        <v>#DIV/0!</v>
      </c>
      <c r="L14" s="66">
        <f t="shared" si="1"/>
        <v>0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0</v>
      </c>
      <c r="H15" s="65">
        <f t="shared" si="3"/>
        <v>1593</v>
      </c>
      <c r="I15" s="65">
        <f t="shared" si="3"/>
        <v>600</v>
      </c>
      <c r="J15" s="65">
        <f t="shared" si="3"/>
        <v>107.77</v>
      </c>
      <c r="K15" s="65" t="e">
        <f t="shared" si="0"/>
        <v>#DIV/0!</v>
      </c>
      <c r="L15" s="65">
        <f t="shared" si="1"/>
        <v>17.961666666666666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 t="shared" si="3"/>
        <v>0</v>
      </c>
      <c r="H16" s="65">
        <f t="shared" si="3"/>
        <v>1593</v>
      </c>
      <c r="I16" s="65">
        <f t="shared" si="3"/>
        <v>600</v>
      </c>
      <c r="J16" s="65">
        <f t="shared" si="3"/>
        <v>107.77</v>
      </c>
      <c r="K16" s="65" t="e">
        <f t="shared" si="0"/>
        <v>#DIV/0!</v>
      </c>
      <c r="L16" s="65">
        <f t="shared" si="1"/>
        <v>17.961666666666666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0</v>
      </c>
      <c r="H17" s="66">
        <v>1593</v>
      </c>
      <c r="I17" s="66">
        <v>600</v>
      </c>
      <c r="J17" s="66">
        <v>107.77</v>
      </c>
      <c r="K17" s="66" t="e">
        <f t="shared" si="0"/>
        <v>#DIV/0!</v>
      </c>
      <c r="L17" s="66">
        <f t="shared" si="1"/>
        <v>17.961666666666666</v>
      </c>
    </row>
    <row r="18" spans="2:12" x14ac:dyDescent="0.25">
      <c r="B18" s="65"/>
      <c r="C18" s="65" t="s">
        <v>69</v>
      </c>
      <c r="D18" s="65"/>
      <c r="E18" s="65"/>
      <c r="F18" s="65" t="s">
        <v>70</v>
      </c>
      <c r="G18" s="65">
        <f>G19</f>
        <v>1661450.1600000001</v>
      </c>
      <c r="H18" s="65">
        <f>H19</f>
        <v>1737581.4</v>
      </c>
      <c r="I18" s="65">
        <f>I19</f>
        <v>1730402</v>
      </c>
      <c r="J18" s="65">
        <f>J19</f>
        <v>1730394.88</v>
      </c>
      <c r="K18" s="65">
        <f t="shared" si="0"/>
        <v>104.14967127271515</v>
      </c>
      <c r="L18" s="65">
        <f t="shared" si="1"/>
        <v>99.999588534918473</v>
      </c>
    </row>
    <row r="19" spans="2:12" x14ac:dyDescent="0.25">
      <c r="B19" s="65"/>
      <c r="C19" s="65"/>
      <c r="D19" s="65" t="s">
        <v>71</v>
      </c>
      <c r="E19" s="65"/>
      <c r="F19" s="65" t="s">
        <v>72</v>
      </c>
      <c r="G19" s="65">
        <f>G20+G21</f>
        <v>1661450.1600000001</v>
      </c>
      <c r="H19" s="65">
        <f>H20+H21</f>
        <v>1737581.4</v>
      </c>
      <c r="I19" s="65">
        <f>I20+I21</f>
        <v>1730402</v>
      </c>
      <c r="J19" s="65">
        <f>J20+J21</f>
        <v>1730394.88</v>
      </c>
      <c r="K19" s="65">
        <f t="shared" si="0"/>
        <v>104.14967127271515</v>
      </c>
      <c r="L19" s="65">
        <f t="shared" si="1"/>
        <v>99.999588534918473</v>
      </c>
    </row>
    <row r="20" spans="2:12" x14ac:dyDescent="0.25">
      <c r="B20" s="66"/>
      <c r="C20" s="66"/>
      <c r="D20" s="66"/>
      <c r="E20" s="66" t="s">
        <v>73</v>
      </c>
      <c r="F20" s="66" t="s">
        <v>74</v>
      </c>
      <c r="G20" s="66">
        <v>1655097.29</v>
      </c>
      <c r="H20" s="66">
        <v>1729110.4</v>
      </c>
      <c r="I20" s="66">
        <v>1721916</v>
      </c>
      <c r="J20" s="66">
        <v>1721909.21</v>
      </c>
      <c r="K20" s="66">
        <f t="shared" si="0"/>
        <v>104.03673671654673</v>
      </c>
      <c r="L20" s="66">
        <f t="shared" si="1"/>
        <v>99.999605671821385</v>
      </c>
    </row>
    <row r="21" spans="2:12" x14ac:dyDescent="0.25">
      <c r="B21" s="66"/>
      <c r="C21" s="66"/>
      <c r="D21" s="66"/>
      <c r="E21" s="66" t="s">
        <v>75</v>
      </c>
      <c r="F21" s="66" t="s">
        <v>76</v>
      </c>
      <c r="G21" s="66">
        <v>6352.87</v>
      </c>
      <c r="H21" s="66">
        <v>8471</v>
      </c>
      <c r="I21" s="66">
        <v>8486</v>
      </c>
      <c r="J21" s="66">
        <v>8485.67</v>
      </c>
      <c r="K21" s="66">
        <f t="shared" si="0"/>
        <v>133.57222798514687</v>
      </c>
      <c r="L21" s="66">
        <f t="shared" si="1"/>
        <v>99.996111242045728</v>
      </c>
    </row>
    <row r="22" spans="2:12" x14ac:dyDescent="0.25">
      <c r="F22" s="35"/>
    </row>
    <row r="23" spans="2:12" x14ac:dyDescent="0.25">
      <c r="F23" s="35"/>
    </row>
    <row r="24" spans="2:12" ht="36.75" customHeight="1" x14ac:dyDescent="0.25">
      <c r="B24" s="118" t="s">
        <v>3</v>
      </c>
      <c r="C24" s="119"/>
      <c r="D24" s="119"/>
      <c r="E24" s="119"/>
      <c r="F24" s="120"/>
      <c r="G24" s="28" t="s">
        <v>50</v>
      </c>
      <c r="H24" s="28" t="s">
        <v>47</v>
      </c>
      <c r="I24" s="28" t="s">
        <v>48</v>
      </c>
      <c r="J24" s="28" t="s">
        <v>51</v>
      </c>
      <c r="K24" s="28" t="s">
        <v>6</v>
      </c>
      <c r="L24" s="28" t="s">
        <v>22</v>
      </c>
    </row>
    <row r="25" spans="2:12" x14ac:dyDescent="0.25">
      <c r="B25" s="121">
        <v>1</v>
      </c>
      <c r="C25" s="122"/>
      <c r="D25" s="122"/>
      <c r="E25" s="122"/>
      <c r="F25" s="123"/>
      <c r="G25" s="30">
        <v>2</v>
      </c>
      <c r="H25" s="30">
        <v>3</v>
      </c>
      <c r="I25" s="30">
        <v>4</v>
      </c>
      <c r="J25" s="30">
        <v>5</v>
      </c>
      <c r="K25" s="30" t="s">
        <v>13</v>
      </c>
      <c r="L25" s="30" t="s">
        <v>14</v>
      </c>
    </row>
    <row r="26" spans="2:12" x14ac:dyDescent="0.25">
      <c r="B26" s="65"/>
      <c r="C26" s="66"/>
      <c r="D26" s="67"/>
      <c r="E26" s="68"/>
      <c r="F26" s="8" t="s">
        <v>21</v>
      </c>
      <c r="G26" s="65">
        <f>G27+G71</f>
        <v>1661450.1600000001</v>
      </c>
      <c r="H26" s="65">
        <f>H27+H71</f>
        <v>1739289</v>
      </c>
      <c r="I26" s="65">
        <f>I27+I71</f>
        <v>1731116.67</v>
      </c>
      <c r="J26" s="65">
        <f>J27+J71</f>
        <v>1730502.65</v>
      </c>
      <c r="K26" s="70">
        <f t="shared" ref="K26:K57" si="4">(J26*100)/G26</f>
        <v>104.1561577748441</v>
      </c>
      <c r="L26" s="70">
        <f t="shared" ref="L26:L57" si="5">(J26*100)/I26</f>
        <v>99.964530409149148</v>
      </c>
    </row>
    <row r="27" spans="2:12" x14ac:dyDescent="0.25">
      <c r="B27" s="65" t="s">
        <v>77</v>
      </c>
      <c r="C27" s="65"/>
      <c r="D27" s="65"/>
      <c r="E27" s="65"/>
      <c r="F27" s="65" t="s">
        <v>78</v>
      </c>
      <c r="G27" s="65">
        <f>G28+G36+G65</f>
        <v>1655097.29</v>
      </c>
      <c r="H27" s="65">
        <f>H28+H36+H65</f>
        <v>1730022</v>
      </c>
      <c r="I27" s="65">
        <f>I28+I36+I65</f>
        <v>1722630.67</v>
      </c>
      <c r="J27" s="65">
        <f>J28+J36+J65</f>
        <v>1722016.98</v>
      </c>
      <c r="K27" s="65">
        <f t="shared" si="4"/>
        <v>104.04324811624819</v>
      </c>
      <c r="L27" s="65">
        <f t="shared" si="5"/>
        <v>99.964374836075578</v>
      </c>
    </row>
    <row r="28" spans="2:12" x14ac:dyDescent="0.25">
      <c r="B28" s="65"/>
      <c r="C28" s="65" t="s">
        <v>79</v>
      </c>
      <c r="D28" s="65"/>
      <c r="E28" s="65"/>
      <c r="F28" s="65" t="s">
        <v>80</v>
      </c>
      <c r="G28" s="65">
        <f>G29+G32+G34</f>
        <v>1216639.78</v>
      </c>
      <c r="H28" s="65">
        <f>H29+H32+H34</f>
        <v>1361925</v>
      </c>
      <c r="I28" s="65">
        <f>I29+I32+I34</f>
        <v>1422046</v>
      </c>
      <c r="J28" s="65">
        <f>J29+J32+J34</f>
        <v>1422043.07</v>
      </c>
      <c r="K28" s="65">
        <f t="shared" si="4"/>
        <v>116.88283527931333</v>
      </c>
      <c r="L28" s="65">
        <f t="shared" si="5"/>
        <v>99.999793958845217</v>
      </c>
    </row>
    <row r="29" spans="2:12" x14ac:dyDescent="0.25">
      <c r="B29" s="65"/>
      <c r="C29" s="65"/>
      <c r="D29" s="65" t="s">
        <v>81</v>
      </c>
      <c r="E29" s="65"/>
      <c r="F29" s="65" t="s">
        <v>82</v>
      </c>
      <c r="G29" s="65">
        <f>G30+G31</f>
        <v>1018908.12</v>
      </c>
      <c r="H29" s="65">
        <f>H30+H31</f>
        <v>1148106</v>
      </c>
      <c r="I29" s="65">
        <f>I30+I31</f>
        <v>1195300</v>
      </c>
      <c r="J29" s="65">
        <f>J30+J31</f>
        <v>1195298.32</v>
      </c>
      <c r="K29" s="65">
        <f t="shared" si="4"/>
        <v>117.31168851613431</v>
      </c>
      <c r="L29" s="65">
        <f t="shared" si="5"/>
        <v>99.999859449510581</v>
      </c>
    </row>
    <row r="30" spans="2:12" x14ac:dyDescent="0.25">
      <c r="B30" s="66"/>
      <c r="C30" s="66"/>
      <c r="D30" s="66"/>
      <c r="E30" s="66" t="s">
        <v>83</v>
      </c>
      <c r="F30" s="66" t="s">
        <v>84</v>
      </c>
      <c r="G30" s="66">
        <v>1011666.91</v>
      </c>
      <c r="H30" s="66">
        <v>1138706</v>
      </c>
      <c r="I30" s="66">
        <v>1177152</v>
      </c>
      <c r="J30" s="66">
        <v>1177151.23</v>
      </c>
      <c r="K30" s="66">
        <f t="shared" si="4"/>
        <v>116.35758947576925</v>
      </c>
      <c r="L30" s="66">
        <f t="shared" si="5"/>
        <v>99.999934587886699</v>
      </c>
    </row>
    <row r="31" spans="2:12" x14ac:dyDescent="0.25">
      <c r="B31" s="66"/>
      <c r="C31" s="66"/>
      <c r="D31" s="66"/>
      <c r="E31" s="66" t="s">
        <v>85</v>
      </c>
      <c r="F31" s="66" t="s">
        <v>86</v>
      </c>
      <c r="G31" s="66">
        <v>7241.21</v>
      </c>
      <c r="H31" s="66">
        <v>9400</v>
      </c>
      <c r="I31" s="66">
        <v>18148</v>
      </c>
      <c r="J31" s="66">
        <v>18147.09</v>
      </c>
      <c r="K31" s="66">
        <f t="shared" si="4"/>
        <v>250.60853089469853</v>
      </c>
      <c r="L31" s="66">
        <f t="shared" si="5"/>
        <v>99.994985673352431</v>
      </c>
    </row>
    <row r="32" spans="2:12" x14ac:dyDescent="0.25">
      <c r="B32" s="65"/>
      <c r="C32" s="65"/>
      <c r="D32" s="65" t="s">
        <v>87</v>
      </c>
      <c r="E32" s="65"/>
      <c r="F32" s="65" t="s">
        <v>88</v>
      </c>
      <c r="G32" s="65">
        <f>G33</f>
        <v>29609.78</v>
      </c>
      <c r="H32" s="65">
        <f>H33</f>
        <v>24693</v>
      </c>
      <c r="I32" s="65">
        <f>I33</f>
        <v>30111</v>
      </c>
      <c r="J32" s="65">
        <f>J33</f>
        <v>30110.42</v>
      </c>
      <c r="K32" s="65">
        <f t="shared" si="4"/>
        <v>101.69079270430244</v>
      </c>
      <c r="L32" s="65">
        <f t="shared" si="5"/>
        <v>99.99807379363024</v>
      </c>
    </row>
    <row r="33" spans="2:12" x14ac:dyDescent="0.25">
      <c r="B33" s="66"/>
      <c r="C33" s="66"/>
      <c r="D33" s="66"/>
      <c r="E33" s="66" t="s">
        <v>89</v>
      </c>
      <c r="F33" s="66" t="s">
        <v>88</v>
      </c>
      <c r="G33" s="66">
        <v>29609.78</v>
      </c>
      <c r="H33" s="66">
        <v>24693</v>
      </c>
      <c r="I33" s="66">
        <v>30111</v>
      </c>
      <c r="J33" s="66">
        <v>30110.42</v>
      </c>
      <c r="K33" s="66">
        <f t="shared" si="4"/>
        <v>101.69079270430244</v>
      </c>
      <c r="L33" s="66">
        <f t="shared" si="5"/>
        <v>99.99807379363024</v>
      </c>
    </row>
    <row r="34" spans="2:12" x14ac:dyDescent="0.25">
      <c r="B34" s="65"/>
      <c r="C34" s="65"/>
      <c r="D34" s="65" t="s">
        <v>90</v>
      </c>
      <c r="E34" s="65"/>
      <c r="F34" s="65" t="s">
        <v>91</v>
      </c>
      <c r="G34" s="65">
        <f>G35</f>
        <v>168121.88</v>
      </c>
      <c r="H34" s="65">
        <f>H35</f>
        <v>189126</v>
      </c>
      <c r="I34" s="65">
        <f>I35</f>
        <v>196635</v>
      </c>
      <c r="J34" s="65">
        <f>J35</f>
        <v>196634.33</v>
      </c>
      <c r="K34" s="65">
        <f t="shared" si="4"/>
        <v>116.95939279289524</v>
      </c>
      <c r="L34" s="65">
        <f t="shared" si="5"/>
        <v>99.999659267170131</v>
      </c>
    </row>
    <row r="35" spans="2:12" x14ac:dyDescent="0.25">
      <c r="B35" s="66"/>
      <c r="C35" s="66"/>
      <c r="D35" s="66"/>
      <c r="E35" s="66" t="s">
        <v>92</v>
      </c>
      <c r="F35" s="66" t="s">
        <v>93</v>
      </c>
      <c r="G35" s="66">
        <v>168121.88</v>
      </c>
      <c r="H35" s="66">
        <v>189126</v>
      </c>
      <c r="I35" s="66">
        <v>196635</v>
      </c>
      <c r="J35" s="66">
        <v>196634.33</v>
      </c>
      <c r="K35" s="66">
        <f t="shared" si="4"/>
        <v>116.95939279289524</v>
      </c>
      <c r="L35" s="66">
        <f t="shared" si="5"/>
        <v>99.999659267170131</v>
      </c>
    </row>
    <row r="36" spans="2:12" x14ac:dyDescent="0.25">
      <c r="B36" s="65"/>
      <c r="C36" s="65" t="s">
        <v>94</v>
      </c>
      <c r="D36" s="65"/>
      <c r="E36" s="65"/>
      <c r="F36" s="65" t="s">
        <v>95</v>
      </c>
      <c r="G36" s="65">
        <f>G37+G42+G48+G58+G60</f>
        <v>436971.5500000001</v>
      </c>
      <c r="H36" s="65">
        <f>H37+H42+H48+H58+H60</f>
        <v>366179</v>
      </c>
      <c r="I36" s="65">
        <f>I37+I42+I48+I58+I60</f>
        <v>298592.67</v>
      </c>
      <c r="J36" s="65">
        <f>J37+J42+J48+J58+J60</f>
        <v>297982.15999999997</v>
      </c>
      <c r="K36" s="65">
        <f t="shared" si="4"/>
        <v>68.1925768393846</v>
      </c>
      <c r="L36" s="65">
        <f t="shared" si="5"/>
        <v>99.795537512692462</v>
      </c>
    </row>
    <row r="37" spans="2:12" x14ac:dyDescent="0.25">
      <c r="B37" s="65"/>
      <c r="C37" s="65"/>
      <c r="D37" s="65" t="s">
        <v>96</v>
      </c>
      <c r="E37" s="65"/>
      <c r="F37" s="65" t="s">
        <v>97</v>
      </c>
      <c r="G37" s="65">
        <f>G38+G39+G40+G41</f>
        <v>43819.319999999992</v>
      </c>
      <c r="H37" s="65">
        <f>H38+H39+H40+H41</f>
        <v>51828</v>
      </c>
      <c r="I37" s="65">
        <f>I38+I39+I40+I41</f>
        <v>45644</v>
      </c>
      <c r="J37" s="65">
        <f>J38+J39+J40+J41</f>
        <v>45643.53</v>
      </c>
      <c r="K37" s="65">
        <f t="shared" si="4"/>
        <v>104.1630267197209</v>
      </c>
      <c r="L37" s="65">
        <f t="shared" si="5"/>
        <v>99.998970291823682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3537.88</v>
      </c>
      <c r="H38" s="66">
        <v>3450</v>
      </c>
      <c r="I38" s="66">
        <v>4323</v>
      </c>
      <c r="J38" s="66">
        <v>4323.24</v>
      </c>
      <c r="K38" s="66">
        <f t="shared" si="4"/>
        <v>122.1986048141825</v>
      </c>
      <c r="L38" s="66">
        <f t="shared" si="5"/>
        <v>100.00555170020819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39311.24</v>
      </c>
      <c r="H39" s="66">
        <v>47117</v>
      </c>
      <c r="I39" s="66">
        <v>39721</v>
      </c>
      <c r="J39" s="66">
        <v>39720.29</v>
      </c>
      <c r="K39" s="66">
        <f t="shared" si="4"/>
        <v>101.04054209432213</v>
      </c>
      <c r="L39" s="66">
        <f t="shared" si="5"/>
        <v>99.998212532413589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970.2</v>
      </c>
      <c r="H40" s="66">
        <v>1195</v>
      </c>
      <c r="I40" s="66">
        <v>1600</v>
      </c>
      <c r="J40" s="66">
        <v>1600</v>
      </c>
      <c r="K40" s="66">
        <f t="shared" si="4"/>
        <v>164.91445062873635</v>
      </c>
      <c r="L40" s="66">
        <f t="shared" si="5"/>
        <v>100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0</v>
      </c>
      <c r="H41" s="66">
        <v>66</v>
      </c>
      <c r="I41" s="66">
        <v>0</v>
      </c>
      <c r="J41" s="66">
        <v>0</v>
      </c>
      <c r="K41" s="66" t="e">
        <f t="shared" si="4"/>
        <v>#DIV/0!</v>
      </c>
      <c r="L41" s="66" t="e">
        <f t="shared" si="5"/>
        <v>#DIV/0!</v>
      </c>
    </row>
    <row r="42" spans="2:12" x14ac:dyDescent="0.25">
      <c r="B42" s="65"/>
      <c r="C42" s="65"/>
      <c r="D42" s="65" t="s">
        <v>106</v>
      </c>
      <c r="E42" s="65"/>
      <c r="F42" s="65" t="s">
        <v>107</v>
      </c>
      <c r="G42" s="65">
        <f>G43+G44+G45+G46+G47</f>
        <v>76848.11</v>
      </c>
      <c r="H42" s="65">
        <f>H43+H44+H45+H46+H47</f>
        <v>114622</v>
      </c>
      <c r="I42" s="65">
        <f>I43+I44+I45+I46+I47</f>
        <v>58388</v>
      </c>
      <c r="J42" s="65">
        <f>J43+J44+J45+J46+J47</f>
        <v>57895.27</v>
      </c>
      <c r="K42" s="65">
        <f t="shared" si="4"/>
        <v>75.337272445607312</v>
      </c>
      <c r="L42" s="65">
        <f t="shared" si="5"/>
        <v>99.156110844694112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16814.2</v>
      </c>
      <c r="H43" s="66">
        <v>21768</v>
      </c>
      <c r="I43" s="66">
        <v>13211</v>
      </c>
      <c r="J43" s="66">
        <v>12718.35</v>
      </c>
      <c r="K43" s="66">
        <f t="shared" si="4"/>
        <v>75.640530028190454</v>
      </c>
      <c r="L43" s="66">
        <f t="shared" si="5"/>
        <v>96.270910604799028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58721.13</v>
      </c>
      <c r="H44" s="66">
        <v>91129</v>
      </c>
      <c r="I44" s="66">
        <v>44246</v>
      </c>
      <c r="J44" s="66">
        <v>44245.88</v>
      </c>
      <c r="K44" s="66">
        <f t="shared" si="4"/>
        <v>75.349163069579902</v>
      </c>
      <c r="L44" s="66">
        <f t="shared" si="5"/>
        <v>99.999728789043075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28.41</v>
      </c>
      <c r="H45" s="66">
        <v>133</v>
      </c>
      <c r="I45" s="66">
        <v>36</v>
      </c>
      <c r="J45" s="66">
        <v>36.19</v>
      </c>
      <c r="K45" s="66">
        <f t="shared" si="4"/>
        <v>127.38472368884196</v>
      </c>
      <c r="L45" s="66">
        <f t="shared" si="5"/>
        <v>100.52777777777777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1284.3699999999999</v>
      </c>
      <c r="H46" s="66">
        <v>1327</v>
      </c>
      <c r="I46" s="66">
        <v>786</v>
      </c>
      <c r="J46" s="66">
        <v>786.17</v>
      </c>
      <c r="K46" s="66">
        <f t="shared" si="4"/>
        <v>61.21055459096678</v>
      </c>
      <c r="L46" s="66">
        <f t="shared" si="5"/>
        <v>100.02162849872774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0</v>
      </c>
      <c r="H47" s="66">
        <v>265</v>
      </c>
      <c r="I47" s="66">
        <v>109</v>
      </c>
      <c r="J47" s="66">
        <v>108.68</v>
      </c>
      <c r="K47" s="66" t="e">
        <f t="shared" si="4"/>
        <v>#DIV/0!</v>
      </c>
      <c r="L47" s="66">
        <f t="shared" si="5"/>
        <v>99.706422018348619</v>
      </c>
    </row>
    <row r="48" spans="2:12" x14ac:dyDescent="0.25">
      <c r="B48" s="65"/>
      <c r="C48" s="65"/>
      <c r="D48" s="65" t="s">
        <v>118</v>
      </c>
      <c r="E48" s="65"/>
      <c r="F48" s="65" t="s">
        <v>119</v>
      </c>
      <c r="G48" s="65">
        <f>G49+G50+G51+G52+G53+G54+G55+G56+G57</f>
        <v>310664.51000000007</v>
      </c>
      <c r="H48" s="65">
        <f>H49+H50+H51+H52+H53+H54+H55+H56+H57</f>
        <v>190173</v>
      </c>
      <c r="I48" s="65">
        <f>I49+I50+I51+I52+I53+I54+I55+I56+I57</f>
        <v>187114.66999999998</v>
      </c>
      <c r="J48" s="65">
        <f>J49+J50+J51+J52+J53+J54+J55+J56+J57</f>
        <v>186998.8</v>
      </c>
      <c r="K48" s="65">
        <f t="shared" si="4"/>
        <v>60.193164645681591</v>
      </c>
      <c r="L48" s="65">
        <f t="shared" si="5"/>
        <v>99.938075405846064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24877.48</v>
      </c>
      <c r="H49" s="66">
        <v>26486</v>
      </c>
      <c r="I49" s="66">
        <v>19563</v>
      </c>
      <c r="J49" s="66">
        <v>19562.63</v>
      </c>
      <c r="K49" s="66">
        <f t="shared" si="4"/>
        <v>78.635898812902269</v>
      </c>
      <c r="L49" s="66">
        <f t="shared" si="5"/>
        <v>99.99810867453867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134848.85</v>
      </c>
      <c r="H50" s="66">
        <v>20173</v>
      </c>
      <c r="I50" s="66">
        <v>7462</v>
      </c>
      <c r="J50" s="66">
        <v>7461.92</v>
      </c>
      <c r="K50" s="66">
        <f t="shared" si="4"/>
        <v>5.5335436675952367</v>
      </c>
      <c r="L50" s="66">
        <f t="shared" si="5"/>
        <v>99.998927901366926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1586.7</v>
      </c>
      <c r="H51" s="66">
        <v>1593</v>
      </c>
      <c r="I51" s="66">
        <v>1538</v>
      </c>
      <c r="J51" s="66">
        <v>1537.63</v>
      </c>
      <c r="K51" s="66">
        <f t="shared" si="4"/>
        <v>96.907417911388407</v>
      </c>
      <c r="L51" s="66">
        <f t="shared" si="5"/>
        <v>99.975942782834849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17342.89</v>
      </c>
      <c r="H52" s="66">
        <v>19908</v>
      </c>
      <c r="I52" s="66">
        <v>21148</v>
      </c>
      <c r="J52" s="66">
        <v>21147.71</v>
      </c>
      <c r="K52" s="66">
        <f t="shared" si="4"/>
        <v>121.93878874858804</v>
      </c>
      <c r="L52" s="66">
        <f t="shared" si="5"/>
        <v>99.998628711934941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2389.21</v>
      </c>
      <c r="H53" s="66">
        <v>3318</v>
      </c>
      <c r="I53" s="66">
        <v>2374</v>
      </c>
      <c r="J53" s="66">
        <v>2374.21</v>
      </c>
      <c r="K53" s="66">
        <f t="shared" si="4"/>
        <v>99.372177414291755</v>
      </c>
      <c r="L53" s="66">
        <f t="shared" si="5"/>
        <v>100.00884582982309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1331.21</v>
      </c>
      <c r="H54" s="66">
        <v>6318</v>
      </c>
      <c r="I54" s="66">
        <v>5170</v>
      </c>
      <c r="J54" s="66">
        <v>5169.37</v>
      </c>
      <c r="K54" s="66">
        <f t="shared" si="4"/>
        <v>388.32115143365809</v>
      </c>
      <c r="L54" s="66">
        <f t="shared" si="5"/>
        <v>99.987814313346234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122692.6</v>
      </c>
      <c r="H55" s="66">
        <v>106935</v>
      </c>
      <c r="I55" s="66">
        <v>129308.67</v>
      </c>
      <c r="J55" s="66">
        <v>129193.56</v>
      </c>
      <c r="K55" s="66">
        <f t="shared" si="4"/>
        <v>105.29857546420892</v>
      </c>
      <c r="L55" s="66">
        <f t="shared" si="5"/>
        <v>99.910980447018744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63.04</v>
      </c>
      <c r="H56" s="66">
        <v>133</v>
      </c>
      <c r="I56" s="66">
        <v>21</v>
      </c>
      <c r="J56" s="66">
        <v>21.91</v>
      </c>
      <c r="K56" s="66">
        <f t="shared" si="4"/>
        <v>34.755710659898476</v>
      </c>
      <c r="L56" s="66">
        <f t="shared" si="5"/>
        <v>104.33333333333333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5532.53</v>
      </c>
      <c r="H57" s="66">
        <v>5309</v>
      </c>
      <c r="I57" s="66">
        <v>530</v>
      </c>
      <c r="J57" s="66">
        <v>529.86</v>
      </c>
      <c r="K57" s="66">
        <f t="shared" si="4"/>
        <v>9.5771735535098781</v>
      </c>
      <c r="L57" s="66">
        <f t="shared" si="5"/>
        <v>99.973584905660374</v>
      </c>
    </row>
    <row r="58" spans="2:12" x14ac:dyDescent="0.25">
      <c r="B58" s="65"/>
      <c r="C58" s="65"/>
      <c r="D58" s="65" t="s">
        <v>138</v>
      </c>
      <c r="E58" s="65"/>
      <c r="F58" s="65" t="s">
        <v>139</v>
      </c>
      <c r="G58" s="65">
        <f>G59</f>
        <v>3848.96</v>
      </c>
      <c r="H58" s="65">
        <f>H59</f>
        <v>5309</v>
      </c>
      <c r="I58" s="65">
        <f>I59</f>
        <v>4320</v>
      </c>
      <c r="J58" s="65">
        <f>J59</f>
        <v>4319.26</v>
      </c>
      <c r="K58" s="65">
        <f t="shared" ref="K58:K76" si="6">(J58*100)/G58</f>
        <v>112.21888510142999</v>
      </c>
      <c r="L58" s="65">
        <f t="shared" ref="L58:L76" si="7">(J58*100)/I58</f>
        <v>99.982870370370364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3848.96</v>
      </c>
      <c r="H59" s="66">
        <v>5309</v>
      </c>
      <c r="I59" s="66">
        <v>4320</v>
      </c>
      <c r="J59" s="66">
        <v>4319.26</v>
      </c>
      <c r="K59" s="66">
        <f t="shared" si="6"/>
        <v>112.21888510142999</v>
      </c>
      <c r="L59" s="66">
        <f t="shared" si="7"/>
        <v>99.982870370370364</v>
      </c>
    </row>
    <row r="60" spans="2:12" x14ac:dyDescent="0.25">
      <c r="B60" s="65"/>
      <c r="C60" s="65"/>
      <c r="D60" s="65" t="s">
        <v>142</v>
      </c>
      <c r="E60" s="65"/>
      <c r="F60" s="65" t="s">
        <v>143</v>
      </c>
      <c r="G60" s="65">
        <f>G61+G62+G63+G64</f>
        <v>1790.65</v>
      </c>
      <c r="H60" s="65">
        <f>H61+H62+H63+H64</f>
        <v>4247</v>
      </c>
      <c r="I60" s="65">
        <f>I61+I62+I63+I64</f>
        <v>3126</v>
      </c>
      <c r="J60" s="65">
        <f>J61+J62+J63+J64</f>
        <v>3125.3</v>
      </c>
      <c r="K60" s="65">
        <f t="shared" si="6"/>
        <v>174.53438695445786</v>
      </c>
      <c r="L60" s="65">
        <f t="shared" si="7"/>
        <v>99.977607165706971</v>
      </c>
    </row>
    <row r="61" spans="2:12" x14ac:dyDescent="0.25">
      <c r="B61" s="66"/>
      <c r="C61" s="66"/>
      <c r="D61" s="66"/>
      <c r="E61" s="66" t="s">
        <v>144</v>
      </c>
      <c r="F61" s="66" t="s">
        <v>145</v>
      </c>
      <c r="G61" s="66">
        <v>784.61</v>
      </c>
      <c r="H61" s="66">
        <v>929</v>
      </c>
      <c r="I61" s="66">
        <v>767</v>
      </c>
      <c r="J61" s="66">
        <v>767.09</v>
      </c>
      <c r="K61" s="66">
        <f t="shared" si="6"/>
        <v>97.767043499318135</v>
      </c>
      <c r="L61" s="66">
        <f t="shared" si="7"/>
        <v>100.01173402868318</v>
      </c>
    </row>
    <row r="62" spans="2:12" x14ac:dyDescent="0.25">
      <c r="B62" s="66"/>
      <c r="C62" s="66"/>
      <c r="D62" s="66"/>
      <c r="E62" s="66" t="s">
        <v>146</v>
      </c>
      <c r="F62" s="66" t="s">
        <v>147</v>
      </c>
      <c r="G62" s="66">
        <v>0</v>
      </c>
      <c r="H62" s="66">
        <v>132</v>
      </c>
      <c r="I62" s="66">
        <v>568</v>
      </c>
      <c r="J62" s="66">
        <v>567.48</v>
      </c>
      <c r="K62" s="66" t="e">
        <f t="shared" si="6"/>
        <v>#DIV/0!</v>
      </c>
      <c r="L62" s="66">
        <f t="shared" si="7"/>
        <v>99.908450704225359</v>
      </c>
    </row>
    <row r="63" spans="2:12" x14ac:dyDescent="0.25">
      <c r="B63" s="66"/>
      <c r="C63" s="66"/>
      <c r="D63" s="66"/>
      <c r="E63" s="66" t="s">
        <v>148</v>
      </c>
      <c r="F63" s="66" t="s">
        <v>149</v>
      </c>
      <c r="G63" s="66">
        <v>0</v>
      </c>
      <c r="H63" s="66">
        <v>1593</v>
      </c>
      <c r="I63" s="66">
        <v>0</v>
      </c>
      <c r="J63" s="66">
        <v>0</v>
      </c>
      <c r="K63" s="66" t="e">
        <f t="shared" si="6"/>
        <v>#DIV/0!</v>
      </c>
      <c r="L63" s="66" t="e">
        <f t="shared" si="7"/>
        <v>#DIV/0!</v>
      </c>
    </row>
    <row r="64" spans="2:12" x14ac:dyDescent="0.25">
      <c r="B64" s="66"/>
      <c r="C64" s="66"/>
      <c r="D64" s="66"/>
      <c r="E64" s="66" t="s">
        <v>150</v>
      </c>
      <c r="F64" s="66" t="s">
        <v>143</v>
      </c>
      <c r="G64" s="66">
        <v>1006.04</v>
      </c>
      <c r="H64" s="66">
        <v>1593</v>
      </c>
      <c r="I64" s="66">
        <v>1791</v>
      </c>
      <c r="J64" s="66">
        <v>1790.73</v>
      </c>
      <c r="K64" s="66">
        <f t="shared" si="6"/>
        <v>177.99789272792336</v>
      </c>
      <c r="L64" s="66">
        <f t="shared" si="7"/>
        <v>99.984924623115575</v>
      </c>
    </row>
    <row r="65" spans="2:12" x14ac:dyDescent="0.25">
      <c r="B65" s="65"/>
      <c r="C65" s="65" t="s">
        <v>151</v>
      </c>
      <c r="D65" s="65"/>
      <c r="E65" s="65"/>
      <c r="F65" s="65" t="s">
        <v>152</v>
      </c>
      <c r="G65" s="65">
        <f>G66+G68</f>
        <v>1485.96</v>
      </c>
      <c r="H65" s="65">
        <f>H66+H68</f>
        <v>1918</v>
      </c>
      <c r="I65" s="65">
        <f>I66+I68</f>
        <v>1992</v>
      </c>
      <c r="J65" s="65">
        <f>J66+J68</f>
        <v>1991.75</v>
      </c>
      <c r="K65" s="65">
        <f t="shared" si="6"/>
        <v>134.03792834262026</v>
      </c>
      <c r="L65" s="65">
        <f t="shared" si="7"/>
        <v>99.987449799196781</v>
      </c>
    </row>
    <row r="66" spans="2:12" x14ac:dyDescent="0.25">
      <c r="B66" s="65"/>
      <c r="C66" s="65"/>
      <c r="D66" s="65" t="s">
        <v>153</v>
      </c>
      <c r="E66" s="65"/>
      <c r="F66" s="65" t="s">
        <v>154</v>
      </c>
      <c r="G66" s="65">
        <f>G67</f>
        <v>997.47</v>
      </c>
      <c r="H66" s="65">
        <f>H67</f>
        <v>1122</v>
      </c>
      <c r="I66" s="65">
        <f>I67</f>
        <v>1108</v>
      </c>
      <c r="J66" s="65">
        <f>J67</f>
        <v>1107.8499999999999</v>
      </c>
      <c r="K66" s="65">
        <f t="shared" si="6"/>
        <v>111.06599697234</v>
      </c>
      <c r="L66" s="65">
        <f t="shared" si="7"/>
        <v>99.986462093862812</v>
      </c>
    </row>
    <row r="67" spans="2:12" x14ac:dyDescent="0.25">
      <c r="B67" s="66"/>
      <c r="C67" s="66"/>
      <c r="D67" s="66"/>
      <c r="E67" s="66" t="s">
        <v>155</v>
      </c>
      <c r="F67" s="66" t="s">
        <v>156</v>
      </c>
      <c r="G67" s="66">
        <v>997.47</v>
      </c>
      <c r="H67" s="66">
        <v>1122</v>
      </c>
      <c r="I67" s="66">
        <v>1108</v>
      </c>
      <c r="J67" s="66">
        <v>1107.8499999999999</v>
      </c>
      <c r="K67" s="66">
        <f t="shared" si="6"/>
        <v>111.06599697234</v>
      </c>
      <c r="L67" s="66">
        <f t="shared" si="7"/>
        <v>99.986462093862812</v>
      </c>
    </row>
    <row r="68" spans="2:12" x14ac:dyDescent="0.25">
      <c r="B68" s="65"/>
      <c r="C68" s="65"/>
      <c r="D68" s="65" t="s">
        <v>157</v>
      </c>
      <c r="E68" s="65"/>
      <c r="F68" s="65" t="s">
        <v>158</v>
      </c>
      <c r="G68" s="65">
        <f>G69+G70</f>
        <v>488.49</v>
      </c>
      <c r="H68" s="65">
        <f>H69+H70</f>
        <v>796</v>
      </c>
      <c r="I68" s="65">
        <f>I69+I70</f>
        <v>884</v>
      </c>
      <c r="J68" s="65">
        <f>J69+J70</f>
        <v>883.9</v>
      </c>
      <c r="K68" s="65">
        <f t="shared" si="6"/>
        <v>180.9453622387357</v>
      </c>
      <c r="L68" s="65">
        <f t="shared" si="7"/>
        <v>99.988687782805428</v>
      </c>
    </row>
    <row r="69" spans="2:12" x14ac:dyDescent="0.25">
      <c r="B69" s="66"/>
      <c r="C69" s="66"/>
      <c r="D69" s="66"/>
      <c r="E69" s="66" t="s">
        <v>159</v>
      </c>
      <c r="F69" s="66" t="s">
        <v>160</v>
      </c>
      <c r="G69" s="66">
        <v>488.49</v>
      </c>
      <c r="H69" s="66">
        <v>663</v>
      </c>
      <c r="I69" s="66">
        <v>884</v>
      </c>
      <c r="J69" s="66">
        <v>883.9</v>
      </c>
      <c r="K69" s="66">
        <f t="shared" si="6"/>
        <v>180.9453622387357</v>
      </c>
      <c r="L69" s="66">
        <f t="shared" si="7"/>
        <v>99.988687782805428</v>
      </c>
    </row>
    <row r="70" spans="2:12" x14ac:dyDescent="0.25">
      <c r="B70" s="66"/>
      <c r="C70" s="66"/>
      <c r="D70" s="66"/>
      <c r="E70" s="66" t="s">
        <v>161</v>
      </c>
      <c r="F70" s="66" t="s">
        <v>162</v>
      </c>
      <c r="G70" s="66">
        <v>0</v>
      </c>
      <c r="H70" s="66">
        <v>133</v>
      </c>
      <c r="I70" s="66">
        <v>0</v>
      </c>
      <c r="J70" s="66">
        <v>0</v>
      </c>
      <c r="K70" s="66" t="e">
        <f t="shared" si="6"/>
        <v>#DIV/0!</v>
      </c>
      <c r="L70" s="66" t="e">
        <f t="shared" si="7"/>
        <v>#DIV/0!</v>
      </c>
    </row>
    <row r="71" spans="2:12" x14ac:dyDescent="0.25">
      <c r="B71" s="65" t="s">
        <v>163</v>
      </c>
      <c r="C71" s="65"/>
      <c r="D71" s="65"/>
      <c r="E71" s="65"/>
      <c r="F71" s="65" t="s">
        <v>164</v>
      </c>
      <c r="G71" s="65">
        <f>G72</f>
        <v>6352.87</v>
      </c>
      <c r="H71" s="65">
        <f>H72</f>
        <v>9267</v>
      </c>
      <c r="I71" s="65">
        <f>I72</f>
        <v>8486</v>
      </c>
      <c r="J71" s="65">
        <f>J72</f>
        <v>8485.67</v>
      </c>
      <c r="K71" s="65">
        <f t="shared" si="6"/>
        <v>133.57222798514687</v>
      </c>
      <c r="L71" s="65">
        <f t="shared" si="7"/>
        <v>99.996111242045728</v>
      </c>
    </row>
    <row r="72" spans="2:12" x14ac:dyDescent="0.25">
      <c r="B72" s="65"/>
      <c r="C72" s="65" t="s">
        <v>165</v>
      </c>
      <c r="D72" s="65"/>
      <c r="E72" s="65"/>
      <c r="F72" s="65" t="s">
        <v>166</v>
      </c>
      <c r="G72" s="65">
        <f>G73+G75</f>
        <v>6352.87</v>
      </c>
      <c r="H72" s="65">
        <f>H73+H75</f>
        <v>9267</v>
      </c>
      <c r="I72" s="65">
        <f>I73+I75</f>
        <v>8486</v>
      </c>
      <c r="J72" s="65">
        <f>J73+J75</f>
        <v>8485.67</v>
      </c>
      <c r="K72" s="65">
        <f t="shared" si="6"/>
        <v>133.57222798514687</v>
      </c>
      <c r="L72" s="65">
        <f t="shared" si="7"/>
        <v>99.996111242045728</v>
      </c>
    </row>
    <row r="73" spans="2:12" x14ac:dyDescent="0.25">
      <c r="B73" s="65"/>
      <c r="C73" s="65"/>
      <c r="D73" s="65" t="s">
        <v>167</v>
      </c>
      <c r="E73" s="65"/>
      <c r="F73" s="65" t="s">
        <v>168</v>
      </c>
      <c r="G73" s="65">
        <f>G74</f>
        <v>0</v>
      </c>
      <c r="H73" s="65">
        <f>H74</f>
        <v>796</v>
      </c>
      <c r="I73" s="65">
        <f>I74</f>
        <v>0</v>
      </c>
      <c r="J73" s="65">
        <f>J74</f>
        <v>0</v>
      </c>
      <c r="K73" s="65" t="e">
        <f t="shared" si="6"/>
        <v>#DIV/0!</v>
      </c>
      <c r="L73" s="65" t="e">
        <f t="shared" si="7"/>
        <v>#DIV/0!</v>
      </c>
    </row>
    <row r="74" spans="2:12" x14ac:dyDescent="0.25">
      <c r="B74" s="66"/>
      <c r="C74" s="66"/>
      <c r="D74" s="66"/>
      <c r="E74" s="66" t="s">
        <v>169</v>
      </c>
      <c r="F74" s="66" t="s">
        <v>170</v>
      </c>
      <c r="G74" s="66">
        <v>0</v>
      </c>
      <c r="H74" s="66">
        <v>796</v>
      </c>
      <c r="I74" s="66">
        <v>0</v>
      </c>
      <c r="J74" s="66">
        <v>0</v>
      </c>
      <c r="K74" s="66" t="e">
        <f t="shared" si="6"/>
        <v>#DIV/0!</v>
      </c>
      <c r="L74" s="66" t="e">
        <f t="shared" si="7"/>
        <v>#DIV/0!</v>
      </c>
    </row>
    <row r="75" spans="2:12" x14ac:dyDescent="0.25">
      <c r="B75" s="65"/>
      <c r="C75" s="65"/>
      <c r="D75" s="65" t="s">
        <v>171</v>
      </c>
      <c r="E75" s="65"/>
      <c r="F75" s="65" t="s">
        <v>172</v>
      </c>
      <c r="G75" s="65">
        <f>G76</f>
        <v>6352.87</v>
      </c>
      <c r="H75" s="65">
        <f>H76</f>
        <v>8471</v>
      </c>
      <c r="I75" s="65">
        <f>I76</f>
        <v>8486</v>
      </c>
      <c r="J75" s="65">
        <f>J76</f>
        <v>8485.67</v>
      </c>
      <c r="K75" s="65">
        <f t="shared" si="6"/>
        <v>133.57222798514687</v>
      </c>
      <c r="L75" s="65">
        <f t="shared" si="7"/>
        <v>99.996111242045728</v>
      </c>
    </row>
    <row r="76" spans="2:12" x14ac:dyDescent="0.25">
      <c r="B76" s="66"/>
      <c r="C76" s="66"/>
      <c r="D76" s="66"/>
      <c r="E76" s="66" t="s">
        <v>173</v>
      </c>
      <c r="F76" s="66" t="s">
        <v>174</v>
      </c>
      <c r="G76" s="66">
        <v>6352.87</v>
      </c>
      <c r="H76" s="66">
        <v>8471</v>
      </c>
      <c r="I76" s="66">
        <v>8486</v>
      </c>
      <c r="J76" s="66">
        <v>8485.67</v>
      </c>
      <c r="K76" s="66">
        <f t="shared" si="6"/>
        <v>133.57222798514687</v>
      </c>
      <c r="L76" s="66">
        <f t="shared" si="7"/>
        <v>99.996111242045728</v>
      </c>
    </row>
    <row r="77" spans="2:12" x14ac:dyDescent="0.25">
      <c r="B77" s="65"/>
      <c r="C77" s="66"/>
      <c r="D77" s="67"/>
      <c r="E77" s="68"/>
      <c r="F77" s="8"/>
      <c r="G77" s="65"/>
      <c r="H77" s="65"/>
      <c r="I77" s="65"/>
      <c r="J77" s="65"/>
      <c r="K77" s="70"/>
      <c r="L77" s="70"/>
    </row>
  </sheetData>
  <mergeCells count="7">
    <mergeCell ref="B24:F24"/>
    <mergeCell ref="B25:F25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7"/>
  <sheetViews>
    <sheetView workbookViewId="0">
      <selection activeCell="D9" sqref="D9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6" t="s">
        <v>16</v>
      </c>
      <c r="C2" s="106"/>
      <c r="D2" s="106"/>
      <c r="E2" s="106"/>
      <c r="F2" s="106"/>
      <c r="G2" s="106"/>
      <c r="H2" s="106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C7+C9+C11+C13</f>
        <v>1661450.1600000001</v>
      </c>
      <c r="D6" s="71">
        <f t="shared" ref="D6:F6" si="0">D7+D9+D11+D13</f>
        <v>1739289</v>
      </c>
      <c r="E6" s="71">
        <f t="shared" si="0"/>
        <v>1731116.67</v>
      </c>
      <c r="F6" s="71">
        <f t="shared" si="0"/>
        <v>1730502.65</v>
      </c>
      <c r="G6" s="72">
        <f t="shared" ref="G6:G23" si="1">(F6*100)/C6</f>
        <v>104.1561577748441</v>
      </c>
      <c r="H6" s="72">
        <f t="shared" ref="H6:H23" si="2">(F6*100)/E6</f>
        <v>99.964530409149148</v>
      </c>
    </row>
    <row r="7" spans="1:8" x14ac:dyDescent="0.25">
      <c r="A7"/>
      <c r="B7" s="8" t="s">
        <v>175</v>
      </c>
      <c r="C7" s="71">
        <f>C8</f>
        <v>1648209.04</v>
      </c>
      <c r="D7" s="71">
        <f>D8</f>
        <v>1737581.4</v>
      </c>
      <c r="E7" s="71">
        <f>E8</f>
        <v>1730402</v>
      </c>
      <c r="F7" s="71">
        <f>F8</f>
        <v>1730394.88</v>
      </c>
      <c r="G7" s="72">
        <f t="shared" si="1"/>
        <v>104.98637235966137</v>
      </c>
      <c r="H7" s="72">
        <f t="shared" si="2"/>
        <v>99.999588534918473</v>
      </c>
    </row>
    <row r="8" spans="1:8" x14ac:dyDescent="0.25">
      <c r="A8"/>
      <c r="B8" s="16" t="s">
        <v>176</v>
      </c>
      <c r="C8" s="73">
        <v>1648209.04</v>
      </c>
      <c r="D8" s="73">
        <v>1737581.4</v>
      </c>
      <c r="E8" s="73">
        <v>1730402</v>
      </c>
      <c r="F8" s="74">
        <v>1730394.88</v>
      </c>
      <c r="G8" s="70">
        <f t="shared" si="1"/>
        <v>104.98637235966137</v>
      </c>
      <c r="H8" s="70">
        <f t="shared" si="2"/>
        <v>99.999588534918473</v>
      </c>
    </row>
    <row r="9" spans="1:8" x14ac:dyDescent="0.25">
      <c r="A9"/>
      <c r="B9" s="8" t="s">
        <v>177</v>
      </c>
      <c r="C9" s="71">
        <f>C10</f>
        <v>0</v>
      </c>
      <c r="D9" s="71">
        <f>D10</f>
        <v>1593</v>
      </c>
      <c r="E9" s="71">
        <f>E10</f>
        <v>600</v>
      </c>
      <c r="F9" s="71">
        <f>F10</f>
        <v>107.77</v>
      </c>
      <c r="G9" s="72" t="e">
        <f t="shared" si="1"/>
        <v>#DIV/0!</v>
      </c>
      <c r="H9" s="72">
        <f t="shared" si="2"/>
        <v>17.961666666666666</v>
      </c>
    </row>
    <row r="10" spans="1:8" x14ac:dyDescent="0.25">
      <c r="A10"/>
      <c r="B10" s="16" t="s">
        <v>178</v>
      </c>
      <c r="C10" s="73">
        <v>0</v>
      </c>
      <c r="D10" s="73">
        <v>1593</v>
      </c>
      <c r="E10" s="73">
        <v>600</v>
      </c>
      <c r="F10" s="74">
        <v>107.77</v>
      </c>
      <c r="G10" s="70" t="e">
        <f t="shared" si="1"/>
        <v>#DIV/0!</v>
      </c>
      <c r="H10" s="70">
        <f t="shared" si="2"/>
        <v>17.961666666666666</v>
      </c>
    </row>
    <row r="11" spans="1:8" x14ac:dyDescent="0.25">
      <c r="A11"/>
      <c r="B11" s="8" t="s">
        <v>179</v>
      </c>
      <c r="C11" s="71">
        <f>C12</f>
        <v>0</v>
      </c>
      <c r="D11" s="71">
        <f>D12</f>
        <v>114.6</v>
      </c>
      <c r="E11" s="71">
        <f>E12</f>
        <v>114.67</v>
      </c>
      <c r="F11" s="71">
        <f>F12</f>
        <v>0</v>
      </c>
      <c r="G11" s="72" t="e">
        <f t="shared" si="1"/>
        <v>#DIV/0!</v>
      </c>
      <c r="H11" s="72">
        <f t="shared" si="2"/>
        <v>0</v>
      </c>
    </row>
    <row r="12" spans="1:8" x14ac:dyDescent="0.25">
      <c r="A12"/>
      <c r="B12" s="16" t="s">
        <v>180</v>
      </c>
      <c r="C12" s="73">
        <v>0</v>
      </c>
      <c r="D12" s="73">
        <v>114.6</v>
      </c>
      <c r="E12" s="73">
        <v>114.67</v>
      </c>
      <c r="F12" s="74">
        <v>0</v>
      </c>
      <c r="G12" s="70" t="e">
        <f t="shared" si="1"/>
        <v>#DIV/0!</v>
      </c>
      <c r="H12" s="70">
        <f t="shared" si="2"/>
        <v>0</v>
      </c>
    </row>
    <row r="13" spans="1:8" x14ac:dyDescent="0.25">
      <c r="A13"/>
      <c r="B13" s="8" t="s">
        <v>196</v>
      </c>
      <c r="C13" s="75">
        <f>C14+C15+C16</f>
        <v>13241.12</v>
      </c>
      <c r="D13" s="75">
        <f t="shared" ref="D13:H13" si="3">D14+D15+D16</f>
        <v>0</v>
      </c>
      <c r="E13" s="75">
        <f t="shared" si="3"/>
        <v>0</v>
      </c>
      <c r="F13" s="75">
        <f t="shared" si="3"/>
        <v>0</v>
      </c>
      <c r="G13" s="75">
        <f t="shared" si="3"/>
        <v>0</v>
      </c>
      <c r="H13" s="75">
        <f t="shared" si="3"/>
        <v>0</v>
      </c>
    </row>
    <row r="14" spans="1:8" x14ac:dyDescent="0.25">
      <c r="A14"/>
      <c r="B14" s="16" t="s">
        <v>197</v>
      </c>
      <c r="C14" s="73"/>
      <c r="D14" s="73">
        <v>0</v>
      </c>
      <c r="E14" s="73">
        <v>0</v>
      </c>
      <c r="F14" s="74">
        <v>0</v>
      </c>
      <c r="G14" s="70"/>
      <c r="H14" s="70"/>
    </row>
    <row r="15" spans="1:8" x14ac:dyDescent="0.25">
      <c r="A15"/>
      <c r="B15" s="16" t="s">
        <v>198</v>
      </c>
      <c r="C15" s="73">
        <v>13241.12</v>
      </c>
      <c r="D15" s="73">
        <v>0</v>
      </c>
      <c r="E15" s="73">
        <v>0</v>
      </c>
      <c r="F15" s="74">
        <v>0</v>
      </c>
      <c r="G15" s="70"/>
      <c r="H15" s="70"/>
    </row>
    <row r="16" spans="1:8" x14ac:dyDescent="0.25">
      <c r="A16"/>
      <c r="B16" s="16" t="s">
        <v>199</v>
      </c>
      <c r="C16" s="73"/>
      <c r="D16" s="73">
        <v>0</v>
      </c>
      <c r="E16" s="73">
        <v>0</v>
      </c>
      <c r="F16" s="74">
        <v>0</v>
      </c>
      <c r="G16" s="70"/>
      <c r="H16" s="70"/>
    </row>
    <row r="17" spans="1:8" x14ac:dyDescent="0.25">
      <c r="B17" s="8" t="s">
        <v>33</v>
      </c>
      <c r="C17" s="75">
        <f>C18+C20+C22+C24</f>
        <v>1661450.1600000001</v>
      </c>
      <c r="D17" s="75">
        <f t="shared" ref="D17:F17" si="4">D18+D20+D22+D24</f>
        <v>1739289</v>
      </c>
      <c r="E17" s="75">
        <f t="shared" si="4"/>
        <v>1731116.67</v>
      </c>
      <c r="F17" s="75">
        <f t="shared" si="4"/>
        <v>1730502.65</v>
      </c>
      <c r="G17" s="72">
        <f t="shared" si="1"/>
        <v>104.1561577748441</v>
      </c>
      <c r="H17" s="72">
        <f t="shared" si="2"/>
        <v>99.964530409149148</v>
      </c>
    </row>
    <row r="18" spans="1:8" x14ac:dyDescent="0.25">
      <c r="A18"/>
      <c r="B18" s="8" t="s">
        <v>175</v>
      </c>
      <c r="C18" s="75">
        <f>C19</f>
        <v>1648209.04</v>
      </c>
      <c r="D18" s="75">
        <f>D19</f>
        <v>1737696</v>
      </c>
      <c r="E18" s="75">
        <f>E19</f>
        <v>1730402</v>
      </c>
      <c r="F18" s="75">
        <f>F19</f>
        <v>1730394.88</v>
      </c>
      <c r="G18" s="72">
        <f t="shared" si="1"/>
        <v>104.98637235966137</v>
      </c>
      <c r="H18" s="72">
        <f t="shared" si="2"/>
        <v>99.999588534918473</v>
      </c>
    </row>
    <row r="19" spans="1:8" x14ac:dyDescent="0.25">
      <c r="A19"/>
      <c r="B19" s="16" t="s">
        <v>176</v>
      </c>
      <c r="C19" s="73">
        <v>1648209.04</v>
      </c>
      <c r="D19" s="73">
        <v>1737696</v>
      </c>
      <c r="E19" s="76">
        <v>1730402</v>
      </c>
      <c r="F19" s="74">
        <v>1730394.88</v>
      </c>
      <c r="G19" s="70">
        <f t="shared" si="1"/>
        <v>104.98637235966137</v>
      </c>
      <c r="H19" s="70">
        <f t="shared" si="2"/>
        <v>99.999588534918473</v>
      </c>
    </row>
    <row r="20" spans="1:8" x14ac:dyDescent="0.25">
      <c r="A20"/>
      <c r="B20" s="8" t="s">
        <v>177</v>
      </c>
      <c r="C20" s="75">
        <f>C21</f>
        <v>0</v>
      </c>
      <c r="D20" s="75">
        <f>D21</f>
        <v>1593</v>
      </c>
      <c r="E20" s="75">
        <f>E21</f>
        <v>600</v>
      </c>
      <c r="F20" s="75">
        <f>F21</f>
        <v>107.77</v>
      </c>
      <c r="G20" s="72" t="e">
        <f t="shared" si="1"/>
        <v>#DIV/0!</v>
      </c>
      <c r="H20" s="72">
        <f t="shared" si="2"/>
        <v>17.961666666666666</v>
      </c>
    </row>
    <row r="21" spans="1:8" x14ac:dyDescent="0.25">
      <c r="A21"/>
      <c r="B21" s="16" t="s">
        <v>178</v>
      </c>
      <c r="C21" s="73">
        <v>0</v>
      </c>
      <c r="D21" s="73">
        <v>1593</v>
      </c>
      <c r="E21" s="76">
        <v>600</v>
      </c>
      <c r="F21" s="74">
        <v>107.77</v>
      </c>
      <c r="G21" s="70" t="e">
        <f t="shared" si="1"/>
        <v>#DIV/0!</v>
      </c>
      <c r="H21" s="70">
        <f t="shared" si="2"/>
        <v>17.961666666666666</v>
      </c>
    </row>
    <row r="22" spans="1:8" x14ac:dyDescent="0.25">
      <c r="A22"/>
      <c r="B22" s="8" t="s">
        <v>179</v>
      </c>
      <c r="C22" s="75">
        <f>C23</f>
        <v>0</v>
      </c>
      <c r="D22" s="75">
        <f>D23</f>
        <v>0</v>
      </c>
      <c r="E22" s="75">
        <f>E23</f>
        <v>114.67</v>
      </c>
      <c r="F22" s="75">
        <f>F23</f>
        <v>0</v>
      </c>
      <c r="G22" s="72" t="e">
        <f t="shared" si="1"/>
        <v>#DIV/0!</v>
      </c>
      <c r="H22" s="72">
        <f t="shared" si="2"/>
        <v>0</v>
      </c>
    </row>
    <row r="23" spans="1:8" x14ac:dyDescent="0.25">
      <c r="A23"/>
      <c r="B23" s="16" t="s">
        <v>180</v>
      </c>
      <c r="C23" s="73">
        <v>0</v>
      </c>
      <c r="D23" s="73">
        <v>0</v>
      </c>
      <c r="E23" s="76">
        <v>114.67</v>
      </c>
      <c r="F23" s="74">
        <v>0</v>
      </c>
      <c r="G23" s="70" t="e">
        <f t="shared" si="1"/>
        <v>#DIV/0!</v>
      </c>
      <c r="H23" s="70">
        <f t="shared" si="2"/>
        <v>0</v>
      </c>
    </row>
    <row r="24" spans="1:8" x14ac:dyDescent="0.25">
      <c r="A24"/>
      <c r="B24" s="8" t="s">
        <v>196</v>
      </c>
      <c r="C24" s="75">
        <f>C25+C26+C27</f>
        <v>13241.12</v>
      </c>
      <c r="D24" s="75">
        <f t="shared" ref="D24:H24" si="5">D25+D26+D27</f>
        <v>0</v>
      </c>
      <c r="E24" s="75">
        <f t="shared" si="5"/>
        <v>0</v>
      </c>
      <c r="F24" s="75">
        <f t="shared" si="5"/>
        <v>0</v>
      </c>
      <c r="G24" s="75">
        <f t="shared" si="5"/>
        <v>0</v>
      </c>
      <c r="H24" s="75">
        <f t="shared" si="5"/>
        <v>0</v>
      </c>
    </row>
    <row r="25" spans="1:8" x14ac:dyDescent="0.25">
      <c r="A25"/>
      <c r="B25" s="16" t="s">
        <v>197</v>
      </c>
      <c r="C25" s="73">
        <v>0</v>
      </c>
      <c r="D25" s="73">
        <v>0</v>
      </c>
      <c r="E25" s="73">
        <v>0</v>
      </c>
      <c r="F25" s="74">
        <v>0</v>
      </c>
      <c r="G25" s="70"/>
      <c r="H25" s="70"/>
    </row>
    <row r="26" spans="1:8" x14ac:dyDescent="0.25">
      <c r="A26"/>
      <c r="B26" s="16" t="s">
        <v>198</v>
      </c>
      <c r="C26" s="73">
        <v>13241.12</v>
      </c>
      <c r="D26" s="73">
        <v>0</v>
      </c>
      <c r="E26" s="73">
        <v>0</v>
      </c>
      <c r="F26" s="74">
        <v>0</v>
      </c>
      <c r="G26" s="70"/>
      <c r="H26" s="70"/>
    </row>
    <row r="27" spans="1:8" x14ac:dyDescent="0.25">
      <c r="A27"/>
      <c r="B27" s="16" t="s">
        <v>199</v>
      </c>
      <c r="C27" s="73">
        <v>0</v>
      </c>
      <c r="D27" s="73">
        <v>0</v>
      </c>
      <c r="E27" s="73">
        <v>0</v>
      </c>
      <c r="F27" s="74">
        <v>0</v>
      </c>
      <c r="G27" s="70"/>
      <c r="H27" s="70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C9" sqref="C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17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1661450.16</v>
      </c>
      <c r="D6" s="75">
        <f t="shared" si="0"/>
        <v>1739289</v>
      </c>
      <c r="E6" s="75">
        <f t="shared" si="0"/>
        <v>1731116.67</v>
      </c>
      <c r="F6" s="75">
        <f t="shared" si="0"/>
        <v>1730502.65</v>
      </c>
      <c r="G6" s="70">
        <f>(F6*100)/C6</f>
        <v>104.15615777484412</v>
      </c>
      <c r="H6" s="70">
        <f>(F6*100)/E6</f>
        <v>99.964530409149148</v>
      </c>
    </row>
    <row r="7" spans="2:8" x14ac:dyDescent="0.25">
      <c r="B7" s="8" t="s">
        <v>181</v>
      </c>
      <c r="C7" s="75">
        <f t="shared" si="0"/>
        <v>1661450.16</v>
      </c>
      <c r="D7" s="75">
        <f t="shared" si="0"/>
        <v>1739289</v>
      </c>
      <c r="E7" s="75">
        <f t="shared" si="0"/>
        <v>1731116.67</v>
      </c>
      <c r="F7" s="75">
        <f t="shared" si="0"/>
        <v>1730502.65</v>
      </c>
      <c r="G7" s="70">
        <f>(F7*100)/C7</f>
        <v>104.15615777484412</v>
      </c>
      <c r="H7" s="70">
        <f>(F7*100)/E7</f>
        <v>99.964530409149148</v>
      </c>
    </row>
    <row r="8" spans="2:8" x14ac:dyDescent="0.25">
      <c r="B8" s="11" t="s">
        <v>182</v>
      </c>
      <c r="C8" s="73">
        <v>1661450.16</v>
      </c>
      <c r="D8" s="73">
        <v>1739289</v>
      </c>
      <c r="E8" s="73">
        <v>1731116.67</v>
      </c>
      <c r="F8" s="74">
        <v>1730502.65</v>
      </c>
      <c r="G8" s="70">
        <f>(F8*100)/C8</f>
        <v>104.15615777484412</v>
      </c>
      <c r="H8" s="70">
        <f>(F8*100)/E8</f>
        <v>99.964530409149148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6" t="s">
        <v>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5.75" customHeight="1" x14ac:dyDescent="0.25">
      <c r="B5" s="106" t="s">
        <v>18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19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45"/>
  <sheetViews>
    <sheetView tabSelected="1" zoomScaleNormal="100" workbookViewId="0">
      <selection activeCell="C42" sqref="C42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183</v>
      </c>
      <c r="C1" s="39"/>
    </row>
    <row r="2" spans="1:6" ht="15" customHeight="1" x14ac:dyDescent="0.2">
      <c r="A2" s="41" t="s">
        <v>35</v>
      </c>
      <c r="B2" s="42" t="s">
        <v>184</v>
      </c>
      <c r="C2" s="39"/>
    </row>
    <row r="3" spans="1:6" s="39" customFormat="1" ht="43.5" customHeight="1" x14ac:dyDescent="0.2">
      <c r="A3" s="43" t="s">
        <v>36</v>
      </c>
      <c r="B3" s="37" t="s">
        <v>195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185</v>
      </c>
      <c r="B7" s="46"/>
      <c r="C7" s="77">
        <f>C12</f>
        <v>1737696</v>
      </c>
      <c r="D7" s="77">
        <f>D12</f>
        <v>1730402</v>
      </c>
      <c r="E7" s="77">
        <f>E12</f>
        <v>1730394.88</v>
      </c>
      <c r="F7" s="77">
        <f>(E7*100)/D7</f>
        <v>99.999588534918473</v>
      </c>
    </row>
    <row r="8" spans="1:6" x14ac:dyDescent="0.2">
      <c r="A8" s="47" t="s">
        <v>79</v>
      </c>
      <c r="B8" s="46"/>
      <c r="C8" s="77">
        <f>C66</f>
        <v>1593</v>
      </c>
      <c r="D8" s="77">
        <f>D66</f>
        <v>600</v>
      </c>
      <c r="E8" s="77">
        <f>E66</f>
        <v>107.77</v>
      </c>
      <c r="F8" s="77">
        <f>(E8*100)/D8</f>
        <v>17.961666666666666</v>
      </c>
    </row>
    <row r="9" spans="1:6" x14ac:dyDescent="0.2">
      <c r="A9" s="47" t="s">
        <v>186</v>
      </c>
      <c r="B9" s="46"/>
      <c r="C9" s="77">
        <f>C81</f>
        <v>0</v>
      </c>
      <c r="D9" s="77">
        <f>D81</f>
        <v>114.67</v>
      </c>
      <c r="E9" s="77">
        <f>E81</f>
        <v>0</v>
      </c>
      <c r="F9" s="77">
        <f>(E9*100)/D9</f>
        <v>0</v>
      </c>
    </row>
    <row r="10" spans="1:6" s="57" customFormat="1" x14ac:dyDescent="0.2"/>
    <row r="11" spans="1:6" ht="38.25" x14ac:dyDescent="0.2">
      <c r="A11" s="47" t="s">
        <v>187</v>
      </c>
      <c r="B11" s="47" t="s">
        <v>188</v>
      </c>
      <c r="C11" s="47" t="s">
        <v>47</v>
      </c>
      <c r="D11" s="47" t="s">
        <v>189</v>
      </c>
      <c r="E11" s="47" t="s">
        <v>190</v>
      </c>
      <c r="F11" s="47" t="s">
        <v>191</v>
      </c>
    </row>
    <row r="12" spans="1:6" x14ac:dyDescent="0.2">
      <c r="A12" s="48" t="s">
        <v>185</v>
      </c>
      <c r="B12" s="48" t="s">
        <v>192</v>
      </c>
      <c r="C12" s="78">
        <f>C13+C57</f>
        <v>1737696</v>
      </c>
      <c r="D12" s="78">
        <f>D13+D57</f>
        <v>1730402</v>
      </c>
      <c r="E12" s="78">
        <f>E13+E57</f>
        <v>1730394.88</v>
      </c>
      <c r="F12" s="79">
        <f>(E12*100)/D12</f>
        <v>99.999588534918473</v>
      </c>
    </row>
    <row r="13" spans="1:6" x14ac:dyDescent="0.2">
      <c r="A13" s="49" t="s">
        <v>77</v>
      </c>
      <c r="B13" s="50" t="s">
        <v>78</v>
      </c>
      <c r="C13" s="80">
        <f>C14+C22+C51</f>
        <v>1729225</v>
      </c>
      <c r="D13" s="80">
        <f>D14+D22+D51</f>
        <v>1721916</v>
      </c>
      <c r="E13" s="80">
        <f>E14+E22+E51</f>
        <v>1721909.21</v>
      </c>
      <c r="F13" s="81">
        <f>(E13*100)/D13</f>
        <v>99.999605671821385</v>
      </c>
    </row>
    <row r="14" spans="1:6" x14ac:dyDescent="0.2">
      <c r="A14" s="51" t="s">
        <v>79</v>
      </c>
      <c r="B14" s="52" t="s">
        <v>80</v>
      </c>
      <c r="C14" s="82">
        <f>C15+C18+C20</f>
        <v>1361925</v>
      </c>
      <c r="D14" s="82">
        <f>D15+D18+D20</f>
        <v>1422046</v>
      </c>
      <c r="E14" s="82">
        <f>E15+E18+E20</f>
        <v>1422043.07</v>
      </c>
      <c r="F14" s="81">
        <f>(E14*100)/D14</f>
        <v>99.999793958845217</v>
      </c>
    </row>
    <row r="15" spans="1:6" x14ac:dyDescent="0.2">
      <c r="A15" s="53" t="s">
        <v>81</v>
      </c>
      <c r="B15" s="54" t="s">
        <v>82</v>
      </c>
      <c r="C15" s="83">
        <f>C16+C17</f>
        <v>1148106</v>
      </c>
      <c r="D15" s="83">
        <f>D16+D17</f>
        <v>1195300</v>
      </c>
      <c r="E15" s="83">
        <f>E16+E17</f>
        <v>1195298.32</v>
      </c>
      <c r="F15" s="83">
        <f>(E15*100)/D15</f>
        <v>99.999859449510581</v>
      </c>
    </row>
    <row r="16" spans="1:6" x14ac:dyDescent="0.2">
      <c r="A16" s="55" t="s">
        <v>83</v>
      </c>
      <c r="B16" s="56" t="s">
        <v>84</v>
      </c>
      <c r="C16" s="84">
        <v>1138706</v>
      </c>
      <c r="D16" s="84">
        <v>1177152</v>
      </c>
      <c r="E16" s="84">
        <v>1177151.23</v>
      </c>
      <c r="F16" s="84"/>
    </row>
    <row r="17" spans="1:6" x14ac:dyDescent="0.2">
      <c r="A17" s="55" t="s">
        <v>85</v>
      </c>
      <c r="B17" s="56" t="s">
        <v>86</v>
      </c>
      <c r="C17" s="84">
        <v>9400</v>
      </c>
      <c r="D17" s="84">
        <v>18148</v>
      </c>
      <c r="E17" s="84">
        <v>18147.09</v>
      </c>
      <c r="F17" s="84"/>
    </row>
    <row r="18" spans="1:6" x14ac:dyDescent="0.2">
      <c r="A18" s="53" t="s">
        <v>87</v>
      </c>
      <c r="B18" s="54" t="s">
        <v>88</v>
      </c>
      <c r="C18" s="83">
        <f>C19</f>
        <v>24693</v>
      </c>
      <c r="D18" s="83">
        <f>D19</f>
        <v>30111</v>
      </c>
      <c r="E18" s="83">
        <f>E19</f>
        <v>30110.42</v>
      </c>
      <c r="F18" s="83">
        <f>(E18*100)/D18</f>
        <v>99.99807379363024</v>
      </c>
    </row>
    <row r="19" spans="1:6" x14ac:dyDescent="0.2">
      <c r="A19" s="55" t="s">
        <v>89</v>
      </c>
      <c r="B19" s="56" t="s">
        <v>88</v>
      </c>
      <c r="C19" s="84">
        <v>24693</v>
      </c>
      <c r="D19" s="84">
        <v>30111</v>
      </c>
      <c r="E19" s="84">
        <v>30110.42</v>
      </c>
      <c r="F19" s="84"/>
    </row>
    <row r="20" spans="1:6" x14ac:dyDescent="0.2">
      <c r="A20" s="53" t="s">
        <v>90</v>
      </c>
      <c r="B20" s="54" t="s">
        <v>91</v>
      </c>
      <c r="C20" s="83">
        <f>C21</f>
        <v>189126</v>
      </c>
      <c r="D20" s="83">
        <f>D21</f>
        <v>196635</v>
      </c>
      <c r="E20" s="83">
        <f>E21</f>
        <v>196634.33</v>
      </c>
      <c r="F20" s="83">
        <f>(E20*100)/D20</f>
        <v>99.999659267170131</v>
      </c>
    </row>
    <row r="21" spans="1:6" x14ac:dyDescent="0.2">
      <c r="A21" s="55" t="s">
        <v>92</v>
      </c>
      <c r="B21" s="56" t="s">
        <v>93</v>
      </c>
      <c r="C21" s="84">
        <v>189126</v>
      </c>
      <c r="D21" s="84">
        <v>196635</v>
      </c>
      <c r="E21" s="84">
        <v>196634.33</v>
      </c>
      <c r="F21" s="84"/>
    </row>
    <row r="22" spans="1:6" x14ac:dyDescent="0.2">
      <c r="A22" s="51" t="s">
        <v>94</v>
      </c>
      <c r="B22" s="52" t="s">
        <v>95</v>
      </c>
      <c r="C22" s="82">
        <f>C23+C28+C34+C44+C46</f>
        <v>365382</v>
      </c>
      <c r="D22" s="82">
        <f>D23+D28+D34+D44+D46</f>
        <v>297878</v>
      </c>
      <c r="E22" s="82">
        <f>E23+E28+E34+E44+E46</f>
        <v>297874.38999999996</v>
      </c>
      <c r="F22" s="81">
        <f>(E22*100)/D22</f>
        <v>99.998788094454781</v>
      </c>
    </row>
    <row r="23" spans="1:6" x14ac:dyDescent="0.2">
      <c r="A23" s="53" t="s">
        <v>96</v>
      </c>
      <c r="B23" s="54" t="s">
        <v>97</v>
      </c>
      <c r="C23" s="83">
        <f>C24+C25+C26+C27</f>
        <v>51828</v>
      </c>
      <c r="D23" s="83">
        <f>D24+D25+D26+D27</f>
        <v>45644</v>
      </c>
      <c r="E23" s="83">
        <f>E24+E25+E26+E27</f>
        <v>45643.53</v>
      </c>
      <c r="F23" s="83">
        <f>(E23*100)/D23</f>
        <v>99.998970291823682</v>
      </c>
    </row>
    <row r="24" spans="1:6" x14ac:dyDescent="0.2">
      <c r="A24" s="55" t="s">
        <v>98</v>
      </c>
      <c r="B24" s="56" t="s">
        <v>99</v>
      </c>
      <c r="C24" s="84">
        <v>3450</v>
      </c>
      <c r="D24" s="84">
        <v>4323</v>
      </c>
      <c r="E24" s="84">
        <v>4323.24</v>
      </c>
      <c r="F24" s="84"/>
    </row>
    <row r="25" spans="1:6" ht="25.5" x14ac:dyDescent="0.2">
      <c r="A25" s="55" t="s">
        <v>100</v>
      </c>
      <c r="B25" s="56" t="s">
        <v>101</v>
      </c>
      <c r="C25" s="84">
        <v>47117</v>
      </c>
      <c r="D25" s="84">
        <v>39721</v>
      </c>
      <c r="E25" s="84">
        <v>39720.29</v>
      </c>
      <c r="F25" s="84"/>
    </row>
    <row r="26" spans="1:6" x14ac:dyDescent="0.2">
      <c r="A26" s="55" t="s">
        <v>102</v>
      </c>
      <c r="B26" s="56" t="s">
        <v>103</v>
      </c>
      <c r="C26" s="84">
        <v>1195</v>
      </c>
      <c r="D26" s="84">
        <v>1600</v>
      </c>
      <c r="E26" s="84">
        <v>1600</v>
      </c>
      <c r="F26" s="84"/>
    </row>
    <row r="27" spans="1:6" x14ac:dyDescent="0.2">
      <c r="A27" s="55" t="s">
        <v>104</v>
      </c>
      <c r="B27" s="56" t="s">
        <v>105</v>
      </c>
      <c r="C27" s="84">
        <v>66</v>
      </c>
      <c r="D27" s="84">
        <v>0</v>
      </c>
      <c r="E27" s="84">
        <v>0</v>
      </c>
      <c r="F27" s="84"/>
    </row>
    <row r="28" spans="1:6" x14ac:dyDescent="0.2">
      <c r="A28" s="53" t="s">
        <v>106</v>
      </c>
      <c r="B28" s="54" t="s">
        <v>107</v>
      </c>
      <c r="C28" s="83">
        <f>C29+C30+C31+C32+C33</f>
        <v>114090</v>
      </c>
      <c r="D28" s="83">
        <f>D29+D30+D31+D32+D33</f>
        <v>57788</v>
      </c>
      <c r="E28" s="83">
        <f>E29+E30+E31+E32+E33</f>
        <v>57787.5</v>
      </c>
      <c r="F28" s="83">
        <f>(E28*100)/D28</f>
        <v>99.999134768464046</v>
      </c>
    </row>
    <row r="29" spans="1:6" x14ac:dyDescent="0.2">
      <c r="A29" s="55" t="s">
        <v>108</v>
      </c>
      <c r="B29" s="56" t="s">
        <v>109</v>
      </c>
      <c r="C29" s="84">
        <v>21236</v>
      </c>
      <c r="D29" s="84">
        <v>12611</v>
      </c>
      <c r="E29" s="84">
        <v>12610.58</v>
      </c>
      <c r="F29" s="84"/>
    </row>
    <row r="30" spans="1:6" x14ac:dyDescent="0.2">
      <c r="A30" s="55" t="s">
        <v>110</v>
      </c>
      <c r="B30" s="56" t="s">
        <v>111</v>
      </c>
      <c r="C30" s="84">
        <v>91129</v>
      </c>
      <c r="D30" s="84">
        <v>44246</v>
      </c>
      <c r="E30" s="84">
        <v>44245.88</v>
      </c>
      <c r="F30" s="84"/>
    </row>
    <row r="31" spans="1:6" x14ac:dyDescent="0.2">
      <c r="A31" s="55" t="s">
        <v>112</v>
      </c>
      <c r="B31" s="56" t="s">
        <v>113</v>
      </c>
      <c r="C31" s="84">
        <v>133</v>
      </c>
      <c r="D31" s="84">
        <v>36</v>
      </c>
      <c r="E31" s="84">
        <v>36.19</v>
      </c>
      <c r="F31" s="84"/>
    </row>
    <row r="32" spans="1:6" x14ac:dyDescent="0.2">
      <c r="A32" s="55" t="s">
        <v>114</v>
      </c>
      <c r="B32" s="56" t="s">
        <v>115</v>
      </c>
      <c r="C32" s="84">
        <v>1327</v>
      </c>
      <c r="D32" s="84">
        <v>786</v>
      </c>
      <c r="E32" s="84">
        <v>786.17</v>
      </c>
      <c r="F32" s="84"/>
    </row>
    <row r="33" spans="1:6" x14ac:dyDescent="0.2">
      <c r="A33" s="55" t="s">
        <v>116</v>
      </c>
      <c r="B33" s="56" t="s">
        <v>117</v>
      </c>
      <c r="C33" s="84">
        <v>265</v>
      </c>
      <c r="D33" s="84">
        <v>109</v>
      </c>
      <c r="E33" s="84">
        <v>108.68</v>
      </c>
      <c r="F33" s="84"/>
    </row>
    <row r="34" spans="1:6" x14ac:dyDescent="0.2">
      <c r="A34" s="53" t="s">
        <v>118</v>
      </c>
      <c r="B34" s="54" t="s">
        <v>119</v>
      </c>
      <c r="C34" s="83">
        <f>C35+C36+C37+C38+C39+C40+C41+C42+C43</f>
        <v>189908</v>
      </c>
      <c r="D34" s="83">
        <f>D35+D36+D37+D38+D39+D40+D41+D42+D43</f>
        <v>187000</v>
      </c>
      <c r="E34" s="83">
        <f>E35+E36+E37+E38+E39+E40+E41+E42+E43</f>
        <v>186998.8</v>
      </c>
      <c r="F34" s="83">
        <f>(E34*100)/D34</f>
        <v>99.999358288770054</v>
      </c>
    </row>
    <row r="35" spans="1:6" x14ac:dyDescent="0.2">
      <c r="A35" s="55" t="s">
        <v>120</v>
      </c>
      <c r="B35" s="56" t="s">
        <v>121</v>
      </c>
      <c r="C35" s="84">
        <v>26486</v>
      </c>
      <c r="D35" s="84">
        <v>19563</v>
      </c>
      <c r="E35" s="84">
        <v>19562.63</v>
      </c>
      <c r="F35" s="84"/>
    </row>
    <row r="36" spans="1:6" x14ac:dyDescent="0.2">
      <c r="A36" s="55" t="s">
        <v>122</v>
      </c>
      <c r="B36" s="56" t="s">
        <v>123</v>
      </c>
      <c r="C36" s="84">
        <v>19908</v>
      </c>
      <c r="D36" s="84">
        <v>7462</v>
      </c>
      <c r="E36" s="84">
        <v>7461.92</v>
      </c>
      <c r="F36" s="84"/>
    </row>
    <row r="37" spans="1:6" x14ac:dyDescent="0.2">
      <c r="A37" s="55" t="s">
        <v>124</v>
      </c>
      <c r="B37" s="56" t="s">
        <v>125</v>
      </c>
      <c r="C37" s="84">
        <v>1593</v>
      </c>
      <c r="D37" s="84">
        <v>1538</v>
      </c>
      <c r="E37" s="84">
        <v>1537.63</v>
      </c>
      <c r="F37" s="84"/>
    </row>
    <row r="38" spans="1:6" x14ac:dyDescent="0.2">
      <c r="A38" s="55" t="s">
        <v>126</v>
      </c>
      <c r="B38" s="56" t="s">
        <v>127</v>
      </c>
      <c r="C38" s="84">
        <v>19908</v>
      </c>
      <c r="D38" s="84">
        <v>21148</v>
      </c>
      <c r="E38" s="84">
        <v>21147.71</v>
      </c>
      <c r="F38" s="84"/>
    </row>
    <row r="39" spans="1:6" x14ac:dyDescent="0.2">
      <c r="A39" s="55" t="s">
        <v>128</v>
      </c>
      <c r="B39" s="56" t="s">
        <v>129</v>
      </c>
      <c r="C39" s="84">
        <v>3318</v>
      </c>
      <c r="D39" s="84">
        <v>2374</v>
      </c>
      <c r="E39" s="84">
        <v>2374.21</v>
      </c>
      <c r="F39" s="84"/>
    </row>
    <row r="40" spans="1:6" x14ac:dyDescent="0.2">
      <c r="A40" s="55" t="s">
        <v>130</v>
      </c>
      <c r="B40" s="56" t="s">
        <v>131</v>
      </c>
      <c r="C40" s="84">
        <v>6318</v>
      </c>
      <c r="D40" s="84">
        <v>5170</v>
      </c>
      <c r="E40" s="84">
        <v>5169.37</v>
      </c>
      <c r="F40" s="84"/>
    </row>
    <row r="41" spans="1:6" x14ac:dyDescent="0.2">
      <c r="A41" s="55" t="s">
        <v>132</v>
      </c>
      <c r="B41" s="56" t="s">
        <v>133</v>
      </c>
      <c r="C41" s="84">
        <v>106935</v>
      </c>
      <c r="D41" s="84">
        <v>129194</v>
      </c>
      <c r="E41" s="84">
        <v>129193.56</v>
      </c>
      <c r="F41" s="84"/>
    </row>
    <row r="42" spans="1:6" x14ac:dyDescent="0.2">
      <c r="A42" s="55" t="s">
        <v>134</v>
      </c>
      <c r="B42" s="56" t="s">
        <v>135</v>
      </c>
      <c r="C42" s="84">
        <v>133</v>
      </c>
      <c r="D42" s="84">
        <v>21</v>
      </c>
      <c r="E42" s="84">
        <v>21.91</v>
      </c>
      <c r="F42" s="84"/>
    </row>
    <row r="43" spans="1:6" x14ac:dyDescent="0.2">
      <c r="A43" s="55" t="s">
        <v>136</v>
      </c>
      <c r="B43" s="56" t="s">
        <v>137</v>
      </c>
      <c r="C43" s="84">
        <v>5309</v>
      </c>
      <c r="D43" s="84">
        <v>530</v>
      </c>
      <c r="E43" s="84">
        <v>529.86</v>
      </c>
      <c r="F43" s="84"/>
    </row>
    <row r="44" spans="1:6" x14ac:dyDescent="0.2">
      <c r="A44" s="53" t="s">
        <v>138</v>
      </c>
      <c r="B44" s="54" t="s">
        <v>139</v>
      </c>
      <c r="C44" s="83">
        <f>C45</f>
        <v>5309</v>
      </c>
      <c r="D44" s="83">
        <f>D45</f>
        <v>4320</v>
      </c>
      <c r="E44" s="83">
        <f>E45</f>
        <v>4319.26</v>
      </c>
      <c r="F44" s="83">
        <f>(E44*100)/D44</f>
        <v>99.982870370370364</v>
      </c>
    </row>
    <row r="45" spans="1:6" ht="25.5" x14ac:dyDescent="0.2">
      <c r="A45" s="55" t="s">
        <v>140</v>
      </c>
      <c r="B45" s="56" t="s">
        <v>141</v>
      </c>
      <c r="C45" s="84">
        <v>5309</v>
      </c>
      <c r="D45" s="84">
        <v>4320</v>
      </c>
      <c r="E45" s="84">
        <v>4319.26</v>
      </c>
      <c r="F45" s="84"/>
    </row>
    <row r="46" spans="1:6" x14ac:dyDescent="0.2">
      <c r="A46" s="53" t="s">
        <v>142</v>
      </c>
      <c r="B46" s="54" t="s">
        <v>143</v>
      </c>
      <c r="C46" s="83">
        <f>C47+C48+C49+C50</f>
        <v>4247</v>
      </c>
      <c r="D46" s="83">
        <f>D47+D48+D49+D50</f>
        <v>3126</v>
      </c>
      <c r="E46" s="83">
        <f>E47+E48+E49+E50</f>
        <v>3125.3</v>
      </c>
      <c r="F46" s="83">
        <f>(E46*100)/D46</f>
        <v>99.977607165706971</v>
      </c>
    </row>
    <row r="47" spans="1:6" x14ac:dyDescent="0.2">
      <c r="A47" s="55" t="s">
        <v>144</v>
      </c>
      <c r="B47" s="56" t="s">
        <v>145</v>
      </c>
      <c r="C47" s="84">
        <v>929</v>
      </c>
      <c r="D47" s="84">
        <v>767</v>
      </c>
      <c r="E47" s="84">
        <v>767.09</v>
      </c>
      <c r="F47" s="84"/>
    </row>
    <row r="48" spans="1:6" x14ac:dyDescent="0.2">
      <c r="A48" s="55" t="s">
        <v>146</v>
      </c>
      <c r="B48" s="56" t="s">
        <v>147</v>
      </c>
      <c r="C48" s="84">
        <v>132</v>
      </c>
      <c r="D48" s="84">
        <v>568</v>
      </c>
      <c r="E48" s="84">
        <v>567.48</v>
      </c>
      <c r="F48" s="84"/>
    </row>
    <row r="49" spans="1:6" x14ac:dyDescent="0.2">
      <c r="A49" s="55" t="s">
        <v>148</v>
      </c>
      <c r="B49" s="56" t="s">
        <v>149</v>
      </c>
      <c r="C49" s="84">
        <v>1593</v>
      </c>
      <c r="D49" s="84">
        <v>0</v>
      </c>
      <c r="E49" s="84">
        <v>0</v>
      </c>
      <c r="F49" s="84"/>
    </row>
    <row r="50" spans="1:6" x14ac:dyDescent="0.2">
      <c r="A50" s="55" t="s">
        <v>150</v>
      </c>
      <c r="B50" s="56" t="s">
        <v>143</v>
      </c>
      <c r="C50" s="84">
        <v>1593</v>
      </c>
      <c r="D50" s="84">
        <v>1791</v>
      </c>
      <c r="E50" s="84">
        <v>1790.73</v>
      </c>
      <c r="F50" s="84"/>
    </row>
    <row r="51" spans="1:6" x14ac:dyDescent="0.2">
      <c r="A51" s="51" t="s">
        <v>151</v>
      </c>
      <c r="B51" s="52" t="s">
        <v>152</v>
      </c>
      <c r="C51" s="82">
        <f>C52+C54</f>
        <v>1918</v>
      </c>
      <c r="D51" s="82">
        <f>D52+D54</f>
        <v>1992</v>
      </c>
      <c r="E51" s="82">
        <f>E52+E54</f>
        <v>1991.75</v>
      </c>
      <c r="F51" s="81">
        <f>(E51*100)/D51</f>
        <v>99.987449799196781</v>
      </c>
    </row>
    <row r="52" spans="1:6" x14ac:dyDescent="0.2">
      <c r="A52" s="53" t="s">
        <v>153</v>
      </c>
      <c r="B52" s="54" t="s">
        <v>154</v>
      </c>
      <c r="C52" s="83">
        <f>C53</f>
        <v>1122</v>
      </c>
      <c r="D52" s="83">
        <f>D53</f>
        <v>1108</v>
      </c>
      <c r="E52" s="83">
        <f>E53</f>
        <v>1107.8499999999999</v>
      </c>
      <c r="F52" s="83">
        <f>(E52*100)/D52</f>
        <v>99.986462093862812</v>
      </c>
    </row>
    <row r="53" spans="1:6" ht="25.5" x14ac:dyDescent="0.2">
      <c r="A53" s="55" t="s">
        <v>155</v>
      </c>
      <c r="B53" s="56" t="s">
        <v>156</v>
      </c>
      <c r="C53" s="84">
        <v>1122</v>
      </c>
      <c r="D53" s="84">
        <v>1108</v>
      </c>
      <c r="E53" s="84">
        <v>1107.8499999999999</v>
      </c>
      <c r="F53" s="84"/>
    </row>
    <row r="54" spans="1:6" x14ac:dyDescent="0.2">
      <c r="A54" s="53" t="s">
        <v>157</v>
      </c>
      <c r="B54" s="54" t="s">
        <v>158</v>
      </c>
      <c r="C54" s="83">
        <f>C55+C56</f>
        <v>796</v>
      </c>
      <c r="D54" s="83">
        <f>D55+D56</f>
        <v>884</v>
      </c>
      <c r="E54" s="83">
        <f>E55+E56</f>
        <v>883.9</v>
      </c>
      <c r="F54" s="83">
        <f>(E54*100)/D54</f>
        <v>99.988687782805428</v>
      </c>
    </row>
    <row r="55" spans="1:6" x14ac:dyDescent="0.2">
      <c r="A55" s="55" t="s">
        <v>159</v>
      </c>
      <c r="B55" s="56" t="s">
        <v>160</v>
      </c>
      <c r="C55" s="84">
        <v>663</v>
      </c>
      <c r="D55" s="84">
        <v>884</v>
      </c>
      <c r="E55" s="84">
        <v>883.9</v>
      </c>
      <c r="F55" s="84"/>
    </row>
    <row r="56" spans="1:6" x14ac:dyDescent="0.2">
      <c r="A56" s="55" t="s">
        <v>161</v>
      </c>
      <c r="B56" s="56" t="s">
        <v>162</v>
      </c>
      <c r="C56" s="84">
        <v>133</v>
      </c>
      <c r="D56" s="84">
        <v>0</v>
      </c>
      <c r="E56" s="84">
        <v>0</v>
      </c>
      <c r="F56" s="84"/>
    </row>
    <row r="57" spans="1:6" x14ac:dyDescent="0.2">
      <c r="A57" s="49" t="s">
        <v>163</v>
      </c>
      <c r="B57" s="50" t="s">
        <v>164</v>
      </c>
      <c r="C57" s="80">
        <f t="shared" ref="C57:E59" si="0">C58</f>
        <v>8471</v>
      </c>
      <c r="D57" s="80">
        <f t="shared" si="0"/>
        <v>8486</v>
      </c>
      <c r="E57" s="80">
        <f t="shared" si="0"/>
        <v>8485.67</v>
      </c>
      <c r="F57" s="81">
        <f>(E57*100)/D57</f>
        <v>99.996111242045728</v>
      </c>
    </row>
    <row r="58" spans="1:6" x14ac:dyDescent="0.2">
      <c r="A58" s="51" t="s">
        <v>165</v>
      </c>
      <c r="B58" s="52" t="s">
        <v>166</v>
      </c>
      <c r="C58" s="82">
        <f t="shared" si="0"/>
        <v>8471</v>
      </c>
      <c r="D58" s="82">
        <f t="shared" si="0"/>
        <v>8486</v>
      </c>
      <c r="E58" s="82">
        <f t="shared" si="0"/>
        <v>8485.67</v>
      </c>
      <c r="F58" s="81">
        <f>(E58*100)/D58</f>
        <v>99.996111242045728</v>
      </c>
    </row>
    <row r="59" spans="1:6" x14ac:dyDescent="0.2">
      <c r="A59" s="53" t="s">
        <v>171</v>
      </c>
      <c r="B59" s="54" t="s">
        <v>172</v>
      </c>
      <c r="C59" s="83">
        <f t="shared" si="0"/>
        <v>8471</v>
      </c>
      <c r="D59" s="83">
        <f t="shared" si="0"/>
        <v>8486</v>
      </c>
      <c r="E59" s="83">
        <f t="shared" si="0"/>
        <v>8485.67</v>
      </c>
      <c r="F59" s="83">
        <f>(E59*100)/D59</f>
        <v>99.996111242045728</v>
      </c>
    </row>
    <row r="60" spans="1:6" x14ac:dyDescent="0.2">
      <c r="A60" s="55" t="s">
        <v>173</v>
      </c>
      <c r="B60" s="56" t="s">
        <v>174</v>
      </c>
      <c r="C60" s="84">
        <v>8471</v>
      </c>
      <c r="D60" s="84">
        <v>8486</v>
      </c>
      <c r="E60" s="84">
        <v>8485.67</v>
      </c>
      <c r="F60" s="84"/>
    </row>
    <row r="61" spans="1:6" x14ac:dyDescent="0.2">
      <c r="A61" s="49" t="s">
        <v>55</v>
      </c>
      <c r="B61" s="50" t="s">
        <v>56</v>
      </c>
      <c r="C61" s="80">
        <f t="shared" ref="C61:E62" si="1">C62</f>
        <v>1737696</v>
      </c>
      <c r="D61" s="80">
        <f t="shared" si="1"/>
        <v>1730402</v>
      </c>
      <c r="E61" s="80">
        <f t="shared" si="1"/>
        <v>1730394.88</v>
      </c>
      <c r="F61" s="81">
        <f>(E61*100)/D61</f>
        <v>99.999588534918473</v>
      </c>
    </row>
    <row r="62" spans="1:6" x14ac:dyDescent="0.2">
      <c r="A62" s="51" t="s">
        <v>69</v>
      </c>
      <c r="B62" s="52" t="s">
        <v>70</v>
      </c>
      <c r="C62" s="82">
        <f t="shared" si="1"/>
        <v>1737696</v>
      </c>
      <c r="D62" s="82">
        <f t="shared" si="1"/>
        <v>1730402</v>
      </c>
      <c r="E62" s="82">
        <f t="shared" si="1"/>
        <v>1730394.88</v>
      </c>
      <c r="F62" s="81">
        <f>(E62*100)/D62</f>
        <v>99.999588534918473</v>
      </c>
    </row>
    <row r="63" spans="1:6" ht="25.5" x14ac:dyDescent="0.2">
      <c r="A63" s="53" t="s">
        <v>71</v>
      </c>
      <c r="B63" s="54" t="s">
        <v>72</v>
      </c>
      <c r="C63" s="83">
        <f>C64+C65</f>
        <v>1737696</v>
      </c>
      <c r="D63" s="83">
        <f>D64+D65</f>
        <v>1730402</v>
      </c>
      <c r="E63" s="83">
        <f>E64+E65</f>
        <v>1730394.88</v>
      </c>
      <c r="F63" s="83">
        <f>(E63*100)/D63</f>
        <v>99.999588534918473</v>
      </c>
    </row>
    <row r="64" spans="1:6" x14ac:dyDescent="0.2">
      <c r="A64" s="55" t="s">
        <v>73</v>
      </c>
      <c r="B64" s="56" t="s">
        <v>74</v>
      </c>
      <c r="C64" s="84">
        <v>1729225</v>
      </c>
      <c r="D64" s="84">
        <v>1721916</v>
      </c>
      <c r="E64" s="84">
        <v>1721909.21</v>
      </c>
      <c r="F64" s="84"/>
    </row>
    <row r="65" spans="1:6" ht="25.5" x14ac:dyDescent="0.2">
      <c r="A65" s="55" t="s">
        <v>75</v>
      </c>
      <c r="B65" s="56" t="s">
        <v>76</v>
      </c>
      <c r="C65" s="84">
        <v>8471</v>
      </c>
      <c r="D65" s="84">
        <v>8486</v>
      </c>
      <c r="E65" s="84">
        <v>8485.67</v>
      </c>
      <c r="F65" s="84"/>
    </row>
    <row r="66" spans="1:6" x14ac:dyDescent="0.2">
      <c r="A66" s="48" t="s">
        <v>79</v>
      </c>
      <c r="B66" s="48" t="s">
        <v>193</v>
      </c>
      <c r="C66" s="78">
        <f>C67+C73</f>
        <v>1593</v>
      </c>
      <c r="D66" s="78">
        <f>D67+D73</f>
        <v>600</v>
      </c>
      <c r="E66" s="78">
        <f>E67+E73</f>
        <v>107.77</v>
      </c>
      <c r="F66" s="79">
        <f>(E66*100)/D66</f>
        <v>17.961666666666666</v>
      </c>
    </row>
    <row r="67" spans="1:6" x14ac:dyDescent="0.2">
      <c r="A67" s="49" t="s">
        <v>77</v>
      </c>
      <c r="B67" s="50" t="s">
        <v>78</v>
      </c>
      <c r="C67" s="80">
        <f>C68</f>
        <v>797</v>
      </c>
      <c r="D67" s="80">
        <f>D68</f>
        <v>600</v>
      </c>
      <c r="E67" s="80">
        <f>E68</f>
        <v>107.77</v>
      </c>
      <c r="F67" s="81">
        <f>(E67*100)/D67</f>
        <v>17.961666666666666</v>
      </c>
    </row>
    <row r="68" spans="1:6" x14ac:dyDescent="0.2">
      <c r="A68" s="51" t="s">
        <v>94</v>
      </c>
      <c r="B68" s="52" t="s">
        <v>95</v>
      </c>
      <c r="C68" s="82">
        <f>C69+C71</f>
        <v>797</v>
      </c>
      <c r="D68" s="82">
        <f>D69+D71</f>
        <v>600</v>
      </c>
      <c r="E68" s="82">
        <f>E69+E71</f>
        <v>107.77</v>
      </c>
      <c r="F68" s="81">
        <f>(E68*100)/D68</f>
        <v>17.961666666666666</v>
      </c>
    </row>
    <row r="69" spans="1:6" x14ac:dyDescent="0.2">
      <c r="A69" s="53" t="s">
        <v>106</v>
      </c>
      <c r="B69" s="54" t="s">
        <v>107</v>
      </c>
      <c r="C69" s="83">
        <f>C70</f>
        <v>532</v>
      </c>
      <c r="D69" s="83">
        <f>D70</f>
        <v>600</v>
      </c>
      <c r="E69" s="83">
        <f>E70</f>
        <v>107.77</v>
      </c>
      <c r="F69" s="83">
        <f>(E69*100)/D69</f>
        <v>17.961666666666666</v>
      </c>
    </row>
    <row r="70" spans="1:6" x14ac:dyDescent="0.2">
      <c r="A70" s="55" t="s">
        <v>108</v>
      </c>
      <c r="B70" s="56" t="s">
        <v>109</v>
      </c>
      <c r="C70" s="84">
        <v>532</v>
      </c>
      <c r="D70" s="84">
        <v>600</v>
      </c>
      <c r="E70" s="84">
        <v>107.77</v>
      </c>
      <c r="F70" s="84"/>
    </row>
    <row r="71" spans="1:6" x14ac:dyDescent="0.2">
      <c r="A71" s="53" t="s">
        <v>118</v>
      </c>
      <c r="B71" s="54" t="s">
        <v>119</v>
      </c>
      <c r="C71" s="83">
        <f>C72</f>
        <v>265</v>
      </c>
      <c r="D71" s="83">
        <f>D72</f>
        <v>0</v>
      </c>
      <c r="E71" s="83">
        <f>E72</f>
        <v>0</v>
      </c>
      <c r="F71" s="83" t="e">
        <f>(E71*100)/D71</f>
        <v>#DIV/0!</v>
      </c>
    </row>
    <row r="72" spans="1:6" x14ac:dyDescent="0.2">
      <c r="A72" s="55" t="s">
        <v>122</v>
      </c>
      <c r="B72" s="56" t="s">
        <v>123</v>
      </c>
      <c r="C72" s="84">
        <v>265</v>
      </c>
      <c r="D72" s="84">
        <v>0</v>
      </c>
      <c r="E72" s="84">
        <v>0</v>
      </c>
      <c r="F72" s="84"/>
    </row>
    <row r="73" spans="1:6" x14ac:dyDescent="0.2">
      <c r="A73" s="49" t="s">
        <v>163</v>
      </c>
      <c r="B73" s="50" t="s">
        <v>164</v>
      </c>
      <c r="C73" s="80">
        <f t="shared" ref="C73:E75" si="2">C74</f>
        <v>796</v>
      </c>
      <c r="D73" s="80">
        <f t="shared" si="2"/>
        <v>0</v>
      </c>
      <c r="E73" s="80">
        <f t="shared" si="2"/>
        <v>0</v>
      </c>
      <c r="F73" s="81" t="e">
        <f>(E73*100)/D73</f>
        <v>#DIV/0!</v>
      </c>
    </row>
    <row r="74" spans="1:6" x14ac:dyDescent="0.2">
      <c r="A74" s="51" t="s">
        <v>165</v>
      </c>
      <c r="B74" s="52" t="s">
        <v>166</v>
      </c>
      <c r="C74" s="82">
        <f t="shared" si="2"/>
        <v>796</v>
      </c>
      <c r="D74" s="82">
        <f t="shared" si="2"/>
        <v>0</v>
      </c>
      <c r="E74" s="82">
        <f t="shared" si="2"/>
        <v>0</v>
      </c>
      <c r="F74" s="81" t="e">
        <f>(E74*100)/D74</f>
        <v>#DIV/0!</v>
      </c>
    </row>
    <row r="75" spans="1:6" x14ac:dyDescent="0.2">
      <c r="A75" s="53" t="s">
        <v>167</v>
      </c>
      <c r="B75" s="54" t="s">
        <v>168</v>
      </c>
      <c r="C75" s="83">
        <f t="shared" si="2"/>
        <v>796</v>
      </c>
      <c r="D75" s="83">
        <f t="shared" si="2"/>
        <v>0</v>
      </c>
      <c r="E75" s="83">
        <f t="shared" si="2"/>
        <v>0</v>
      </c>
      <c r="F75" s="83" t="e">
        <f>(E75*100)/D75</f>
        <v>#DIV/0!</v>
      </c>
    </row>
    <row r="76" spans="1:6" x14ac:dyDescent="0.2">
      <c r="A76" s="55" t="s">
        <v>169</v>
      </c>
      <c r="B76" s="56" t="s">
        <v>170</v>
      </c>
      <c r="C76" s="84">
        <v>796</v>
      </c>
      <c r="D76" s="84">
        <v>0</v>
      </c>
      <c r="E76" s="84">
        <v>0</v>
      </c>
      <c r="F76" s="84"/>
    </row>
    <row r="77" spans="1:6" x14ac:dyDescent="0.2">
      <c r="A77" s="49" t="s">
        <v>55</v>
      </c>
      <c r="B77" s="50" t="s">
        <v>56</v>
      </c>
      <c r="C77" s="80">
        <f t="shared" ref="C77:E79" si="3">C78</f>
        <v>11.61</v>
      </c>
      <c r="D77" s="80">
        <f t="shared" si="3"/>
        <v>600</v>
      </c>
      <c r="E77" s="80">
        <f t="shared" si="3"/>
        <v>107.77</v>
      </c>
      <c r="F77" s="81">
        <f>(E77*100)/D77</f>
        <v>17.961666666666666</v>
      </c>
    </row>
    <row r="78" spans="1:6" x14ac:dyDescent="0.2">
      <c r="A78" s="51" t="s">
        <v>63</v>
      </c>
      <c r="B78" s="52" t="s">
        <v>64</v>
      </c>
      <c r="C78" s="82">
        <f t="shared" si="3"/>
        <v>11.61</v>
      </c>
      <c r="D78" s="82">
        <f t="shared" si="3"/>
        <v>600</v>
      </c>
      <c r="E78" s="82">
        <f t="shared" si="3"/>
        <v>107.77</v>
      </c>
      <c r="F78" s="81">
        <f>(E78*100)/D78</f>
        <v>17.961666666666666</v>
      </c>
    </row>
    <row r="79" spans="1:6" x14ac:dyDescent="0.2">
      <c r="A79" s="53" t="s">
        <v>65</v>
      </c>
      <c r="B79" s="54" t="s">
        <v>66</v>
      </c>
      <c r="C79" s="83">
        <f t="shared" si="3"/>
        <v>11.61</v>
      </c>
      <c r="D79" s="83">
        <f t="shared" si="3"/>
        <v>600</v>
      </c>
      <c r="E79" s="83">
        <f t="shared" si="3"/>
        <v>107.77</v>
      </c>
      <c r="F79" s="83">
        <f>(E79*100)/D79</f>
        <v>17.961666666666666</v>
      </c>
    </row>
    <row r="80" spans="1:6" x14ac:dyDescent="0.2">
      <c r="A80" s="55" t="s">
        <v>67</v>
      </c>
      <c r="B80" s="56" t="s">
        <v>68</v>
      </c>
      <c r="C80" s="84">
        <v>11.61</v>
      </c>
      <c r="D80" s="84">
        <v>600</v>
      </c>
      <c r="E80" s="84">
        <v>107.77</v>
      </c>
      <c r="F80" s="84"/>
    </row>
    <row r="81" spans="1:6" x14ac:dyDescent="0.2">
      <c r="A81" s="48" t="s">
        <v>186</v>
      </c>
      <c r="B81" s="48" t="s">
        <v>194</v>
      </c>
      <c r="C81" s="78">
        <f t="shared" ref="C81:E84" si="4">C82</f>
        <v>0</v>
      </c>
      <c r="D81" s="78">
        <f t="shared" si="4"/>
        <v>114.67</v>
      </c>
      <c r="E81" s="78">
        <f t="shared" si="4"/>
        <v>0</v>
      </c>
      <c r="F81" s="79">
        <f>(E81*100)/D81</f>
        <v>0</v>
      </c>
    </row>
    <row r="82" spans="1:6" x14ac:dyDescent="0.2">
      <c r="A82" s="49" t="s">
        <v>77</v>
      </c>
      <c r="B82" s="50" t="s">
        <v>78</v>
      </c>
      <c r="C82" s="80">
        <f t="shared" si="4"/>
        <v>0</v>
      </c>
      <c r="D82" s="80">
        <f t="shared" si="4"/>
        <v>114.67</v>
      </c>
      <c r="E82" s="80">
        <f t="shared" si="4"/>
        <v>0</v>
      </c>
      <c r="F82" s="81">
        <f>(E82*100)/D82</f>
        <v>0</v>
      </c>
    </row>
    <row r="83" spans="1:6" x14ac:dyDescent="0.2">
      <c r="A83" s="51" t="s">
        <v>94</v>
      </c>
      <c r="B83" s="52" t="s">
        <v>95</v>
      </c>
      <c r="C83" s="82">
        <f t="shared" si="4"/>
        <v>0</v>
      </c>
      <c r="D83" s="82">
        <f t="shared" si="4"/>
        <v>114.67</v>
      </c>
      <c r="E83" s="82">
        <f t="shared" si="4"/>
        <v>0</v>
      </c>
      <c r="F83" s="81">
        <f>(E83*100)/D83</f>
        <v>0</v>
      </c>
    </row>
    <row r="84" spans="1:6" x14ac:dyDescent="0.2">
      <c r="A84" s="53" t="s">
        <v>118</v>
      </c>
      <c r="B84" s="54" t="s">
        <v>119</v>
      </c>
      <c r="C84" s="83">
        <f t="shared" si="4"/>
        <v>0</v>
      </c>
      <c r="D84" s="83">
        <f t="shared" si="4"/>
        <v>114.67</v>
      </c>
      <c r="E84" s="83">
        <f t="shared" si="4"/>
        <v>0</v>
      </c>
      <c r="F84" s="83">
        <f>(E84*100)/D84</f>
        <v>0</v>
      </c>
    </row>
    <row r="85" spans="1:6" x14ac:dyDescent="0.2">
      <c r="A85" s="55" t="s">
        <v>132</v>
      </c>
      <c r="B85" s="56" t="s">
        <v>133</v>
      </c>
      <c r="C85" s="84">
        <v>0</v>
      </c>
      <c r="D85" s="84">
        <v>114.67</v>
      </c>
      <c r="E85" s="84">
        <v>0</v>
      </c>
      <c r="F85" s="84"/>
    </row>
    <row r="86" spans="1:6" x14ac:dyDescent="0.2">
      <c r="A86" s="49" t="s">
        <v>55</v>
      </c>
      <c r="B86" s="50" t="s">
        <v>56</v>
      </c>
      <c r="C86" s="80">
        <f t="shared" ref="C86:E88" si="5">C87</f>
        <v>114.6</v>
      </c>
      <c r="D86" s="80">
        <f t="shared" si="5"/>
        <v>114.67</v>
      </c>
      <c r="E86" s="80">
        <f t="shared" si="5"/>
        <v>0</v>
      </c>
      <c r="F86" s="81">
        <f>(E86*100)/D86</f>
        <v>0</v>
      </c>
    </row>
    <row r="87" spans="1:6" x14ac:dyDescent="0.2">
      <c r="A87" s="51" t="s">
        <v>57</v>
      </c>
      <c r="B87" s="52" t="s">
        <v>58</v>
      </c>
      <c r="C87" s="82">
        <f t="shared" si="5"/>
        <v>114.6</v>
      </c>
      <c r="D87" s="82">
        <f t="shared" si="5"/>
        <v>114.67</v>
      </c>
      <c r="E87" s="82">
        <f t="shared" si="5"/>
        <v>0</v>
      </c>
      <c r="F87" s="81">
        <f>(E87*100)/D87</f>
        <v>0</v>
      </c>
    </row>
    <row r="88" spans="1:6" x14ac:dyDescent="0.2">
      <c r="A88" s="53" t="s">
        <v>59</v>
      </c>
      <c r="B88" s="54" t="s">
        <v>60</v>
      </c>
      <c r="C88" s="83">
        <f t="shared" si="5"/>
        <v>114.6</v>
      </c>
      <c r="D88" s="83">
        <f t="shared" si="5"/>
        <v>114.67</v>
      </c>
      <c r="E88" s="83">
        <f t="shared" si="5"/>
        <v>0</v>
      </c>
      <c r="F88" s="83">
        <f>(E88*100)/D88</f>
        <v>0</v>
      </c>
    </row>
    <row r="89" spans="1:6" x14ac:dyDescent="0.2">
      <c r="A89" s="55" t="s">
        <v>61</v>
      </c>
      <c r="B89" s="56" t="s">
        <v>62</v>
      </c>
      <c r="C89" s="84">
        <v>114.6</v>
      </c>
      <c r="D89" s="84">
        <v>114.67</v>
      </c>
      <c r="E89" s="84">
        <v>0</v>
      </c>
      <c r="F89" s="84"/>
    </row>
    <row r="90" spans="1:6" s="57" customFormat="1" x14ac:dyDescent="0.2"/>
    <row r="91" spans="1:6" s="57" customFormat="1" x14ac:dyDescent="0.2"/>
    <row r="92" spans="1:6" s="57" customFormat="1" x14ac:dyDescent="0.2"/>
    <row r="93" spans="1:6" s="57" customFormat="1" x14ac:dyDescent="0.2"/>
    <row r="94" spans="1:6" s="57" customFormat="1" x14ac:dyDescent="0.2"/>
    <row r="95" spans="1:6" s="57" customFormat="1" x14ac:dyDescent="0.2"/>
    <row r="96" spans="1: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pans="1:3" s="57" customFormat="1" x14ac:dyDescent="0.2"/>
    <row r="1218" spans="1:3" s="57" customFormat="1" x14ac:dyDescent="0.2"/>
    <row r="1219" spans="1:3" s="57" customFormat="1" x14ac:dyDescent="0.2"/>
    <row r="1220" spans="1:3" s="57" customFormat="1" x14ac:dyDescent="0.2"/>
    <row r="1221" spans="1:3" s="57" customFormat="1" x14ac:dyDescent="0.2"/>
    <row r="1222" spans="1:3" s="57" customFormat="1" x14ac:dyDescent="0.2"/>
    <row r="1223" spans="1:3" s="57" customFormat="1" x14ac:dyDescent="0.2"/>
    <row r="1224" spans="1:3" s="57" customFormat="1" x14ac:dyDescent="0.2"/>
    <row r="1225" spans="1:3" s="57" customFormat="1" x14ac:dyDescent="0.2"/>
    <row r="1226" spans="1:3" s="57" customFormat="1" x14ac:dyDescent="0.2"/>
    <row r="1227" spans="1:3" s="57" customFormat="1" x14ac:dyDescent="0.2"/>
    <row r="1228" spans="1:3" s="57" customFormat="1" x14ac:dyDescent="0.2"/>
    <row r="1229" spans="1:3" s="57" customFormat="1" x14ac:dyDescent="0.2"/>
    <row r="1230" spans="1:3" x14ac:dyDescent="0.2">
      <c r="A1230" s="57"/>
      <c r="B1230" s="57"/>
      <c r="C1230" s="57"/>
    </row>
    <row r="1231" spans="1:3" x14ac:dyDescent="0.2">
      <c r="A1231" s="57"/>
      <c r="B1231" s="57"/>
      <c r="C1231" s="57"/>
    </row>
    <row r="1232" spans="1:3" x14ac:dyDescent="0.2">
      <c r="A1232" s="57"/>
      <c r="B1232" s="57"/>
      <c r="C1232" s="57"/>
    </row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40"/>
      <c r="B1267" s="40"/>
      <c r="C1267" s="40"/>
    </row>
    <row r="1268" spans="1:3" x14ac:dyDescent="0.2">
      <c r="A1268" s="40"/>
      <c r="B1268" s="40"/>
      <c r="C1268" s="40"/>
    </row>
    <row r="1269" spans="1:3" x14ac:dyDescent="0.2">
      <c r="A1269" s="40"/>
      <c r="B1269" s="40"/>
      <c r="C1269" s="40"/>
    </row>
    <row r="1270" spans="1:3" x14ac:dyDescent="0.2">
      <c r="A1270" s="40"/>
      <c r="B1270" s="40"/>
      <c r="C1270" s="40"/>
    </row>
    <row r="1271" spans="1:3" x14ac:dyDescent="0.2">
      <c r="A1271" s="40"/>
      <c r="B1271" s="40"/>
      <c r="C1271" s="40"/>
    </row>
    <row r="1272" spans="1:3" x14ac:dyDescent="0.2">
      <c r="A1272" s="40"/>
      <c r="B1272" s="40"/>
      <c r="C1272" s="40"/>
    </row>
    <row r="1273" spans="1:3" x14ac:dyDescent="0.2">
      <c r="A1273" s="40"/>
      <c r="B1273" s="40"/>
      <c r="C1273" s="40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Verica Borković</cp:lastModifiedBy>
  <cp:lastPrinted>2023-07-24T12:33:14Z</cp:lastPrinted>
  <dcterms:created xsi:type="dcterms:W3CDTF">2022-08-12T12:51:27Z</dcterms:created>
  <dcterms:modified xsi:type="dcterms:W3CDTF">2024-03-29T07:48:31Z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