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GODIŠNJI IZVJEŠTAJ O IZVRŠENJU FINANCIJSKOG PLANA\"/>
    </mc:Choice>
  </mc:AlternateContent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rashoda'!$B$1:$I$27</definedName>
    <definedName name="_xlnm.Print_Area" localSheetId="6">'Posebni dio'!$A$1:$C$11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G47" i="3"/>
  <c r="G25" i="3"/>
  <c r="G12" i="1" l="1"/>
  <c r="H12" i="1"/>
  <c r="I12" i="1"/>
  <c r="J12" i="1"/>
  <c r="L12" i="1"/>
  <c r="G15" i="1"/>
  <c r="H15" i="1"/>
  <c r="I15" i="1"/>
  <c r="J15" i="1"/>
  <c r="J16" i="1" s="1"/>
  <c r="I16" i="1"/>
  <c r="I27" i="1"/>
  <c r="H16" i="1" l="1"/>
  <c r="H27" i="1" s="1"/>
  <c r="K12" i="1"/>
  <c r="G16" i="1"/>
  <c r="K16" i="1" s="1"/>
  <c r="L16" i="1"/>
  <c r="L15" i="1"/>
  <c r="K15" i="1"/>
  <c r="H26" i="1"/>
  <c r="I26" i="1"/>
  <c r="J26" i="1"/>
  <c r="L26" i="1" s="1"/>
  <c r="G26" i="1"/>
  <c r="L23" i="1"/>
  <c r="K23" i="1"/>
  <c r="H23" i="1"/>
  <c r="I23" i="1"/>
  <c r="J23" i="1"/>
  <c r="G23" i="1"/>
  <c r="J27" i="1" l="1"/>
  <c r="L27" i="1" s="1"/>
  <c r="K26" i="1"/>
  <c r="G27" i="1"/>
  <c r="K27" i="1" s="1"/>
  <c r="F125" i="15"/>
  <c r="E125" i="15"/>
  <c r="D125" i="15"/>
  <c r="C125" i="15"/>
  <c r="F123" i="15"/>
  <c r="E123" i="15"/>
  <c r="D123" i="15"/>
  <c r="C123" i="15"/>
  <c r="F122" i="15"/>
  <c r="E122" i="15"/>
  <c r="D122" i="15"/>
  <c r="C122" i="15"/>
  <c r="F121" i="15"/>
  <c r="E121" i="15"/>
  <c r="D121" i="15"/>
  <c r="C121" i="15"/>
  <c r="F120" i="15"/>
  <c r="E120" i="15"/>
  <c r="D120" i="15"/>
  <c r="C120" i="15"/>
  <c r="F118" i="15"/>
  <c r="E118" i="15"/>
  <c r="D118" i="15"/>
  <c r="C118" i="15"/>
  <c r="F116" i="15"/>
  <c r="E116" i="15"/>
  <c r="D116" i="15"/>
  <c r="C116" i="15"/>
  <c r="F115" i="15"/>
  <c r="E115" i="15"/>
  <c r="D115" i="15"/>
  <c r="C115" i="15"/>
  <c r="F114" i="15"/>
  <c r="E114" i="15"/>
  <c r="D114" i="15"/>
  <c r="C114" i="15"/>
  <c r="F112" i="15"/>
  <c r="E112" i="15"/>
  <c r="D112" i="15"/>
  <c r="C112" i="15"/>
  <c r="F111" i="15"/>
  <c r="E111" i="15"/>
  <c r="D111" i="15"/>
  <c r="C111" i="15"/>
  <c r="F110" i="15"/>
  <c r="E110" i="15"/>
  <c r="D110" i="15"/>
  <c r="C110" i="15"/>
  <c r="F108" i="15"/>
  <c r="E108" i="15"/>
  <c r="D108" i="15"/>
  <c r="C108" i="15"/>
  <c r="F107" i="15"/>
  <c r="E107" i="15"/>
  <c r="D107" i="15"/>
  <c r="C107" i="15"/>
  <c r="F106" i="15"/>
  <c r="E106" i="15"/>
  <c r="D106" i="15"/>
  <c r="C106" i="15"/>
  <c r="F105" i="15"/>
  <c r="E105" i="15"/>
  <c r="D105" i="15"/>
  <c r="C105" i="15"/>
  <c r="F103" i="15"/>
  <c r="E103" i="15"/>
  <c r="D103" i="15"/>
  <c r="C103" i="15"/>
  <c r="F102" i="15"/>
  <c r="E102" i="15"/>
  <c r="D102" i="15"/>
  <c r="C102" i="15"/>
  <c r="F101" i="15"/>
  <c r="E101" i="15"/>
  <c r="D101" i="15"/>
  <c r="C101" i="15"/>
  <c r="F99" i="15"/>
  <c r="E99" i="15"/>
  <c r="D99" i="15"/>
  <c r="C99" i="15"/>
  <c r="F98" i="15"/>
  <c r="E98" i="15"/>
  <c r="D98" i="15"/>
  <c r="C98" i="15"/>
  <c r="F97" i="15"/>
  <c r="E97" i="15"/>
  <c r="D97" i="15"/>
  <c r="C97" i="15"/>
  <c r="F94" i="15"/>
  <c r="E94" i="15"/>
  <c r="D94" i="15"/>
  <c r="C94" i="15"/>
  <c r="F93" i="15"/>
  <c r="E93" i="15"/>
  <c r="D93" i="15"/>
  <c r="C93" i="15"/>
  <c r="F92" i="15"/>
  <c r="E92" i="15"/>
  <c r="D92" i="15"/>
  <c r="C92" i="15"/>
  <c r="F91" i="15"/>
  <c r="E91" i="15"/>
  <c r="D91" i="15"/>
  <c r="C91" i="15"/>
  <c r="F89" i="15"/>
  <c r="E89" i="15"/>
  <c r="D89" i="15"/>
  <c r="C89" i="15"/>
  <c r="F88" i="15"/>
  <c r="E88" i="15"/>
  <c r="D88" i="15"/>
  <c r="C88" i="15"/>
  <c r="F87" i="15"/>
  <c r="E87" i="15"/>
  <c r="D87" i="15"/>
  <c r="C87" i="15"/>
  <c r="F82" i="15"/>
  <c r="E82" i="15"/>
  <c r="D82" i="15"/>
  <c r="C82" i="15"/>
  <c r="F81" i="15"/>
  <c r="E81" i="15"/>
  <c r="D81" i="15"/>
  <c r="C81" i="15"/>
  <c r="F80" i="15"/>
  <c r="E80" i="15"/>
  <c r="D80" i="15"/>
  <c r="C80" i="15"/>
  <c r="F77" i="15"/>
  <c r="E77" i="15"/>
  <c r="D77" i="15"/>
  <c r="C77" i="15"/>
  <c r="F76" i="15"/>
  <c r="E76" i="15"/>
  <c r="D76" i="15"/>
  <c r="C76" i="15"/>
  <c r="F75" i="15"/>
  <c r="E75" i="15"/>
  <c r="D75" i="15"/>
  <c r="C75" i="15"/>
  <c r="F74" i="15"/>
  <c r="E74" i="15"/>
  <c r="D74" i="15"/>
  <c r="C74" i="15"/>
  <c r="F71" i="15"/>
  <c r="E71" i="15"/>
  <c r="D71" i="15"/>
  <c r="C71" i="15"/>
  <c r="F70" i="15"/>
  <c r="E70" i="15"/>
  <c r="D70" i="15"/>
  <c r="C70" i="15"/>
  <c r="F69" i="15"/>
  <c r="E69" i="15"/>
  <c r="D69" i="15"/>
  <c r="C69" i="15"/>
  <c r="F67" i="15"/>
  <c r="E67" i="15"/>
  <c r="D67" i="15"/>
  <c r="C67" i="15"/>
  <c r="F66" i="15"/>
  <c r="E66" i="15"/>
  <c r="D66" i="15"/>
  <c r="C66" i="15"/>
  <c r="F64" i="15"/>
  <c r="E64" i="15"/>
  <c r="D64" i="15"/>
  <c r="C64" i="15"/>
  <c r="F61" i="15"/>
  <c r="E61" i="15"/>
  <c r="D61" i="15"/>
  <c r="C61" i="15"/>
  <c r="F60" i="15"/>
  <c r="E60" i="15"/>
  <c r="D60" i="15"/>
  <c r="C60" i="15"/>
  <c r="F59" i="15"/>
  <c r="E59" i="15"/>
  <c r="D59" i="15"/>
  <c r="C59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47" i="15"/>
  <c r="E47" i="15"/>
  <c r="D47" i="15"/>
  <c r="C47" i="15"/>
  <c r="F45" i="15"/>
  <c r="E45" i="15"/>
  <c r="D45" i="15"/>
  <c r="C45" i="15"/>
  <c r="F35" i="15"/>
  <c r="E35" i="15"/>
  <c r="D35" i="15"/>
  <c r="C35" i="15"/>
  <c r="F29" i="15"/>
  <c r="E29" i="15"/>
  <c r="D29" i="15"/>
  <c r="C29" i="15"/>
  <c r="F25" i="15"/>
  <c r="E25" i="15"/>
  <c r="D25" i="15"/>
  <c r="C25" i="15"/>
  <c r="F24" i="15"/>
  <c r="E24" i="15"/>
  <c r="D24" i="15"/>
  <c r="C24" i="15"/>
  <c r="F22" i="15"/>
  <c r="E22" i="15"/>
  <c r="D22" i="15"/>
  <c r="C22" i="15"/>
  <c r="F20" i="15"/>
  <c r="E20" i="15"/>
  <c r="D20" i="15"/>
  <c r="C20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1" i="15"/>
  <c r="E11" i="15"/>
  <c r="D11" i="15"/>
  <c r="C11" i="15"/>
  <c r="F10" i="15"/>
  <c r="E10" i="15"/>
  <c r="D10" i="15"/>
  <c r="C10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C6" i="8"/>
  <c r="G6" i="8" s="1"/>
  <c r="H24" i="5"/>
  <c r="G24" i="5"/>
  <c r="H23" i="5"/>
  <c r="G23" i="5"/>
  <c r="H22" i="5"/>
  <c r="G22" i="5"/>
  <c r="F22" i="5"/>
  <c r="E22" i="5"/>
  <c r="D22" i="5"/>
  <c r="C22" i="5"/>
  <c r="H21" i="5"/>
  <c r="G21" i="5"/>
  <c r="H20" i="5"/>
  <c r="G20" i="5"/>
  <c r="F20" i="5"/>
  <c r="E20" i="5"/>
  <c r="D20" i="5"/>
  <c r="C20" i="5"/>
  <c r="H19" i="5"/>
  <c r="G19" i="5"/>
  <c r="H18" i="5"/>
  <c r="F18" i="5"/>
  <c r="E18" i="5"/>
  <c r="D18" i="5"/>
  <c r="C18" i="5"/>
  <c r="G18" i="5" s="1"/>
  <c r="H17" i="5"/>
  <c r="G17" i="5"/>
  <c r="H16" i="5"/>
  <c r="F16" i="5"/>
  <c r="E16" i="5"/>
  <c r="D16" i="5"/>
  <c r="C16" i="5"/>
  <c r="G16" i="5" s="1"/>
  <c r="H15" i="5"/>
  <c r="F15" i="5"/>
  <c r="E15" i="5"/>
  <c r="D15" i="5"/>
  <c r="C15" i="5"/>
  <c r="G15" i="5" s="1"/>
  <c r="H14" i="5"/>
  <c r="G14" i="5"/>
  <c r="H13" i="5"/>
  <c r="G13" i="5"/>
  <c r="F13" i="5"/>
  <c r="E13" i="5"/>
  <c r="D13" i="5"/>
  <c r="C13" i="5"/>
  <c r="H12" i="5"/>
  <c r="G12" i="5"/>
  <c r="H11" i="5"/>
  <c r="G11" i="5"/>
  <c r="F11" i="5"/>
  <c r="E11" i="5"/>
  <c r="D11" i="5"/>
  <c r="C11" i="5"/>
  <c r="H10" i="5"/>
  <c r="G10" i="5"/>
  <c r="H9" i="5"/>
  <c r="F9" i="5"/>
  <c r="E9" i="5"/>
  <c r="D9" i="5"/>
  <c r="C9" i="5"/>
  <c r="H8" i="5"/>
  <c r="G8" i="5"/>
  <c r="H7" i="5"/>
  <c r="F7" i="5"/>
  <c r="E7" i="5"/>
  <c r="D7" i="5"/>
  <c r="C7" i="5"/>
  <c r="G7" i="5" s="1"/>
  <c r="H6" i="5"/>
  <c r="F6" i="5"/>
  <c r="E6" i="5"/>
  <c r="L87" i="3"/>
  <c r="K87" i="3"/>
  <c r="L86" i="3"/>
  <c r="K86" i="3"/>
  <c r="J86" i="3"/>
  <c r="I86" i="3"/>
  <c r="H86" i="3"/>
  <c r="G86" i="3"/>
  <c r="L85" i="3"/>
  <c r="K85" i="3"/>
  <c r="J85" i="3"/>
  <c r="I85" i="3"/>
  <c r="H85" i="3"/>
  <c r="G85" i="3"/>
  <c r="L84" i="3"/>
  <c r="K84" i="3"/>
  <c r="L83" i="3"/>
  <c r="J83" i="3"/>
  <c r="I83" i="3"/>
  <c r="H83" i="3"/>
  <c r="G83" i="3"/>
  <c r="K83" i="3" s="1"/>
  <c r="L82" i="3"/>
  <c r="K82" i="3"/>
  <c r="L81" i="3"/>
  <c r="K81" i="3"/>
  <c r="L80" i="3"/>
  <c r="K80" i="3"/>
  <c r="L79" i="3"/>
  <c r="K79" i="3"/>
  <c r="L78" i="3"/>
  <c r="J78" i="3"/>
  <c r="I78" i="3"/>
  <c r="H78" i="3"/>
  <c r="G78" i="3"/>
  <c r="K78" i="3" s="1"/>
  <c r="L77" i="3"/>
  <c r="J77" i="3"/>
  <c r="I77" i="3"/>
  <c r="H77" i="3"/>
  <c r="L76" i="3"/>
  <c r="J76" i="3"/>
  <c r="I76" i="3"/>
  <c r="H76" i="3"/>
  <c r="L75" i="3"/>
  <c r="K75" i="3"/>
  <c r="L74" i="3"/>
  <c r="J74" i="3"/>
  <c r="I74" i="3"/>
  <c r="H74" i="3"/>
  <c r="G74" i="3"/>
  <c r="K74" i="3" s="1"/>
  <c r="L73" i="3"/>
  <c r="K73" i="3"/>
  <c r="L72" i="3"/>
  <c r="J72" i="3"/>
  <c r="I72" i="3"/>
  <c r="H72" i="3"/>
  <c r="G72" i="3"/>
  <c r="K72" i="3" s="1"/>
  <c r="L71" i="3"/>
  <c r="J71" i="3"/>
  <c r="I71" i="3"/>
  <c r="H71" i="3"/>
  <c r="G71" i="3"/>
  <c r="K71" i="3" s="1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J64" i="3"/>
  <c r="I64" i="3"/>
  <c r="H64" i="3"/>
  <c r="G64" i="3"/>
  <c r="K64" i="3" s="1"/>
  <c r="L63" i="3"/>
  <c r="K63" i="3"/>
  <c r="L62" i="3"/>
  <c r="K62" i="3"/>
  <c r="J62" i="3"/>
  <c r="I62" i="3"/>
  <c r="H62" i="3"/>
  <c r="G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J52" i="3"/>
  <c r="I52" i="3"/>
  <c r="H52" i="3"/>
  <c r="G52" i="3"/>
  <c r="K52" i="3" s="1"/>
  <c r="L51" i="3"/>
  <c r="K51" i="3"/>
  <c r="L50" i="3"/>
  <c r="K50" i="3"/>
  <c r="L49" i="3"/>
  <c r="K49" i="3"/>
  <c r="L48" i="3"/>
  <c r="K48" i="3"/>
  <c r="L47" i="3"/>
  <c r="K47" i="3"/>
  <c r="L46" i="3"/>
  <c r="J46" i="3"/>
  <c r="I46" i="3"/>
  <c r="H46" i="3"/>
  <c r="G46" i="3"/>
  <c r="K46" i="3" s="1"/>
  <c r="L45" i="3"/>
  <c r="K45" i="3"/>
  <c r="L44" i="3"/>
  <c r="K44" i="3"/>
  <c r="L43" i="3"/>
  <c r="K43" i="3"/>
  <c r="L42" i="3"/>
  <c r="J42" i="3"/>
  <c r="I42" i="3"/>
  <c r="H42" i="3"/>
  <c r="G42" i="3"/>
  <c r="K42" i="3" s="1"/>
  <c r="L41" i="3"/>
  <c r="J41" i="3"/>
  <c r="I41" i="3"/>
  <c r="H41" i="3"/>
  <c r="L40" i="3"/>
  <c r="K40" i="3"/>
  <c r="L39" i="3"/>
  <c r="J39" i="3"/>
  <c r="I39" i="3"/>
  <c r="H39" i="3"/>
  <c r="G39" i="3"/>
  <c r="K39" i="3" s="1"/>
  <c r="L38" i="3"/>
  <c r="K38" i="3"/>
  <c r="L37" i="3"/>
  <c r="K37" i="3"/>
  <c r="J37" i="3"/>
  <c r="I37" i="3"/>
  <c r="H37" i="3"/>
  <c r="G37" i="3"/>
  <c r="L36" i="3"/>
  <c r="K36" i="3"/>
  <c r="L35" i="3"/>
  <c r="K35" i="3"/>
  <c r="L34" i="3"/>
  <c r="J34" i="3"/>
  <c r="I34" i="3"/>
  <c r="H34" i="3"/>
  <c r="G34" i="3"/>
  <c r="K34" i="3" s="1"/>
  <c r="L33" i="3"/>
  <c r="J33" i="3"/>
  <c r="I33" i="3"/>
  <c r="H33" i="3"/>
  <c r="L32" i="3"/>
  <c r="J32" i="3"/>
  <c r="I32" i="3"/>
  <c r="H32" i="3"/>
  <c r="L31" i="3"/>
  <c r="J31" i="3"/>
  <c r="I31" i="3"/>
  <c r="H31" i="3"/>
  <c r="L26" i="3"/>
  <c r="K26" i="3"/>
  <c r="L25" i="3"/>
  <c r="K25" i="3"/>
  <c r="L24" i="3"/>
  <c r="J24" i="3"/>
  <c r="I24" i="3"/>
  <c r="H24" i="3"/>
  <c r="H23" i="3" s="1"/>
  <c r="G24" i="3"/>
  <c r="K24" i="3" s="1"/>
  <c r="L23" i="3"/>
  <c r="J23" i="3"/>
  <c r="I23" i="3"/>
  <c r="L22" i="3"/>
  <c r="K22" i="3"/>
  <c r="L21" i="3"/>
  <c r="J21" i="3"/>
  <c r="I21" i="3"/>
  <c r="H21" i="3"/>
  <c r="H20" i="3" s="1"/>
  <c r="G21" i="3"/>
  <c r="G20" i="3" s="1"/>
  <c r="L20" i="3"/>
  <c r="J20" i="3"/>
  <c r="I20" i="3"/>
  <c r="L19" i="3"/>
  <c r="K19" i="3"/>
  <c r="L18" i="3"/>
  <c r="K18" i="3"/>
  <c r="J18" i="3"/>
  <c r="I18" i="3"/>
  <c r="H18" i="3"/>
  <c r="H17" i="3" s="1"/>
  <c r="G18" i="3"/>
  <c r="L17" i="3"/>
  <c r="K17" i="3"/>
  <c r="J17" i="3"/>
  <c r="I17" i="3"/>
  <c r="G17" i="3"/>
  <c r="L16" i="3"/>
  <c r="K16" i="3"/>
  <c r="L15" i="3"/>
  <c r="K15" i="3"/>
  <c r="J15" i="3"/>
  <c r="I15" i="3"/>
  <c r="H15" i="3"/>
  <c r="G15" i="3"/>
  <c r="L14" i="3"/>
  <c r="K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J11" i="3"/>
  <c r="I11" i="3"/>
  <c r="L10" i="3"/>
  <c r="J10" i="3"/>
  <c r="I10" i="3"/>
  <c r="D6" i="5" l="1"/>
  <c r="C6" i="5"/>
  <c r="G6" i="5" s="1"/>
  <c r="G9" i="5"/>
  <c r="G77" i="3"/>
  <c r="G76" i="3" s="1"/>
  <c r="K76" i="3" s="1"/>
  <c r="K77" i="3"/>
  <c r="G41" i="3"/>
  <c r="K41" i="3" s="1"/>
  <c r="G33" i="3"/>
  <c r="K33" i="3"/>
  <c r="G23" i="3"/>
  <c r="K23" i="3" s="1"/>
  <c r="K20" i="3"/>
  <c r="G11" i="3"/>
  <c r="K21" i="3"/>
  <c r="G32" i="3" l="1"/>
  <c r="G10" i="3"/>
  <c r="K10" i="3" s="1"/>
  <c r="K11" i="3"/>
  <c r="K32" i="3" l="1"/>
  <c r="G31" i="3"/>
  <c r="K31" i="3" s="1"/>
</calcChain>
</file>

<file path=xl/sharedStrings.xml><?xml version="1.0" encoding="utf-8"?>
<sst xmlns="http://schemas.openxmlformats.org/spreadsheetml/2006/main" count="519" uniqueCount="224">
  <si>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</si>
  <si>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</si>
  <si>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</si>
  <si>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</si>
  <si>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</si>
  <si>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</si>
  <si>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</si>
  <si>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</si>
  <si>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</si>
  <si>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</si>
  <si>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</si>
  <si>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</si>
  <si>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</si>
  <si>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</si>
  <si>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</si>
  <si>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</si>
  <si>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</si>
  <si>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</si>
  <si>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</si>
  <si>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</si>
  <si>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</si>
  <si>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</si>
  <si>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</si>
  <si>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</si>
  <si>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</si>
  <si>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</si>
  <si>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</si>
  <si>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</si>
  <si>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</si>
  <si>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</si>
  <si>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</si>
  <si>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</si>
  <si>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</si>
  <si>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</si>
  <si>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</si>
  <si>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</si>
  <si>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</si>
  <si>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</si>
  <si>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</si>
  <si>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</si>
  <si>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</si>
  <si>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</si>
  <si>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</si>
  <si>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</si>
  <si>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</si>
  <si>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</si>
  <si>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</si>
  <si>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</si>
  <si>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</si>
  <si>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</si>
  <si>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</si>
  <si>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</si>
  <si>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</si>
  <si>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</si>
  <si>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</si>
  <si>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</si>
  <si>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</si>
  <si>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</si>
  <si>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</si>
  <si>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632</t>
  </si>
  <si>
    <t>POMOĆI OD MEĐUN.ORG,INSTIT. I TIJELA EU</t>
  </si>
  <si>
    <t>6323</t>
  </si>
  <si>
    <t>TEKUĆE POMOĆI OD INSIT. I TIJELA EU</t>
  </si>
  <si>
    <t>639</t>
  </si>
  <si>
    <t>Prijenosi između proračunskih korisnika istog proračuna</t>
  </si>
  <si>
    <t>6391</t>
  </si>
  <si>
    <t>Tekući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</si>
  <si>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</si>
  <si>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</si>
  <si>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</si>
  <si>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</si>
  <si>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</si>
  <si>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</si>
  <si>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</si>
  <si>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</si>
  <si>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</si>
  <si>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</si>
  <si>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</si>
  <si>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</si>
  <si>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</si>
  <si>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</si>
  <si>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</si>
  <si>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</si>
  <si>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</si>
  <si>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</si>
  <si>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</si>
  <si>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</si>
  <si>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</si>
  <si>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</si>
  <si>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</si>
  <si>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</si>
  <si>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</si>
  <si>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</si>
  <si>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</si>
  <si>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</si>
  <si>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</si>
  <si>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</si>
  <si>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</si>
  <si>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</si>
  <si>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</si>
  <si>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</si>
  <si>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</si>
  <si>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</si>
  <si>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</si>
  <si>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</si>
  <si>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</si>
  <si>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</si>
  <si>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</si>
  <si>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</si>
  <si>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</si>
  <si>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</si>
  <si>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</si>
  <si>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</si>
  <si>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</si>
  <si>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</si>
  <si>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</si>
  <si>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</si>
  <si>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</si>
  <si>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</si>
  <si>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</si>
  <si>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</si>
  <si>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</si>
  <si>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</si>
  <si>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</si>
  <si>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</si>
  <si>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</si>
  <si>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</si>
  <si>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</si>
  <si>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</si>
  <si>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</si>
  <si>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</si>
  <si>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</si>
  <si>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</si>
  <si>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</si>
  <si>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</si>
  <si>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</si>
  <si>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</si>
  <si>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</si>
  <si>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</si>
  <si>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</si>
  <si>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</si>
  <si>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</si>
  <si>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</si>
  <si>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</si>
  <si>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</si>
  <si>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</si>
  <si>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</si>
  <si>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</si>
  <si>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</si>
  <si>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</si>
  <si>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</si>
  <si>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</si>
  <si>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</si>
  <si>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</si>
  <si>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</si>
  <si>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</si>
  <si>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</si>
  <si>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</si>
  <si>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</si>
  <si>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</si>
  <si>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</si>
  <si>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</si>
  <si>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</si>
  <si>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</si>
  <si>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</si>
  <si>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</si>
  <si>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</si>
  <si>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</si>
  <si>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</si>
  <si>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</si>
  <si>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</si>
  <si>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</si>
  <si>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</si>
  <si>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</si>
  <si>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</si>
  <si>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</si>
  <si>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</si>
  <si>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</si>
  <si>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</si>
  <si>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</si>
  <si>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</si>
  <si>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</si>
  <si>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</si>
  <si>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</si>
  <si>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</si>
  <si>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</si>
  <si>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</si>
  <si>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</si>
  <si>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</si>
  <si>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</si>
  <si>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</si>
  <si>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</si>
  <si>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</si>
  <si>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</si>
  <si>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</si>
  <si>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</si>
  <si>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</si>
  <si>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</si>
  <si>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</si>
  <si>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</si>
  <si>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</si>
  <si>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</si>
  <si>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</si>
  <si>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</si>
  <si>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5761 Fond solidarnosti Europske unije - potres ožujak 2020.</t>
  </si>
  <si>
    <t>3 Javni red i sigurnost</t>
  </si>
  <si>
    <t>0330 Sudovi</t>
  </si>
  <si>
    <t>063 - ZAGREB TRGOVAČKI SUD</t>
  </si>
  <si>
    <t>70</t>
  </si>
  <si>
    <t>11</t>
  </si>
  <si>
    <t>43</t>
  </si>
  <si>
    <t>52</t>
  </si>
  <si>
    <t>5761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</si>
  <si>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</si>
  <si>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</si>
  <si>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</si>
  <si>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</si>
  <si>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</si>
  <si>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</si>
  <si>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</si>
  <si>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</si>
  <si>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</si>
  <si>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Fond solidarnosti Europske unije - potres ožujak 2020.</t>
  </si>
  <si>
    <t>20735 TRGOVAČKI SUD U ZAGREBU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</si>
</sst>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85">
        <v>5523638.3099999996</v>
      </c>
      <c r="H10" s="86">
        <v>7000214</v>
      </c>
      <c r="I10" s="86">
        <v>7019200</v>
      </c>
      <c r="J10" s="86">
        <v>6850106.5300000003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8" t="s">
        <v>0</v>
      </c>
      <c r="C12" s="109"/>
      <c r="D12" s="109"/>
      <c r="E12" s="109"/>
      <c r="F12" s="110"/>
      <c r="G12" s="87">
        <f>G10+G11</f>
        <v>5523638.3099999996</v>
      </c>
      <c r="H12" s="87">
        <f t="shared" ref="H12:J12" si="0">H10+H11</f>
        <v>7000214</v>
      </c>
      <c r="I12" s="87">
        <f t="shared" si="0"/>
        <v>7019200</v>
      </c>
      <c r="J12" s="87">
        <f t="shared" si="0"/>
        <v>6850106.5300000003</v>
      </c>
      <c r="K12" s="88">
        <f>J12/G12*100</f>
        <v>124.014393150952</v>
      </c>
      <c r="L12" s="88">
        <f>J12/I12*100</f>
        <v>97.590986579667202</v>
      </c>
    </row>
    <row r="13" spans="2:13" x14ac:dyDescent="0.25">
      <c r="B13" s="117" t="s">
        <v>9</v>
      </c>
      <c r="C13" s="98"/>
      <c r="D13" s="98"/>
      <c r="E13" s="98"/>
      <c r="F13" s="98"/>
      <c r="G13" s="89">
        <v>5507194.0599999996</v>
      </c>
      <c r="H13" s="86">
        <v>6936831</v>
      </c>
      <c r="I13" s="86">
        <v>6979353</v>
      </c>
      <c r="J13" s="86">
        <v>6839722.6100000003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v>16444.25</v>
      </c>
      <c r="H14" s="86">
        <v>63383</v>
      </c>
      <c r="I14" s="86">
        <v>39847</v>
      </c>
      <c r="J14" s="86">
        <v>10383.92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5523638.3099999996</v>
      </c>
      <c r="H15" s="87">
        <f t="shared" ref="H15:J15" si="1">H13+H14</f>
        <v>7000214</v>
      </c>
      <c r="I15" s="87">
        <f t="shared" si="1"/>
        <v>7019200</v>
      </c>
      <c r="J15" s="87">
        <f t="shared" si="1"/>
        <v>6850106.5300000003</v>
      </c>
      <c r="K15" s="88">
        <f>J15/G15*100</f>
        <v>124.014393150952</v>
      </c>
      <c r="L15" s="88">
        <f>J15/I15*100</f>
        <v>97.590986579667202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0</v>
      </c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 t="e">
        <f>J16/G16*100</f>
        <v>#DIV/0!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2735.18</v>
      </c>
      <c r="H24" s="86">
        <v>0</v>
      </c>
      <c r="I24" s="86">
        <v>0</v>
      </c>
      <c r="J24" s="86">
        <v>5866.21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2735.18</v>
      </c>
      <c r="H26" s="94">
        <f t="shared" ref="H26:J26" si="4">H24+H25</f>
        <v>0</v>
      </c>
      <c r="I26" s="94">
        <f t="shared" si="4"/>
        <v>0</v>
      </c>
      <c r="J26" s="94">
        <f t="shared" si="4"/>
        <v>5866.21</v>
      </c>
      <c r="K26" s="93">
        <f>J26/G26*100</f>
        <v>214.47253928443467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2735.18</v>
      </c>
      <c r="H27" s="94">
        <f t="shared" ref="H27:J27" si="5">H16+H26</f>
        <v>0</v>
      </c>
      <c r="I27" s="94">
        <f t="shared" si="5"/>
        <v>0</v>
      </c>
      <c r="J27" s="94">
        <f t="shared" si="5"/>
        <v>5866.21</v>
      </c>
      <c r="K27" s="93">
        <f>J27/G27*100</f>
        <v>214.47253928443467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8"/>
  <sheetViews>
    <sheetView topLeftCell="A40" zoomScale="90" zoomScaleNormal="90" workbookViewId="0">
      <selection activeCell="H76" sqref="H7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5523638.2999999998</v>
      </c>
      <c r="H10" s="65">
        <v>7000214</v>
      </c>
      <c r="I10" s="65">
        <f>I11</f>
        <v>7019200</v>
      </c>
      <c r="J10" s="65">
        <f>J11</f>
        <v>6847362.3300000001</v>
      </c>
      <c r="K10" s="69">
        <f t="shared" ref="K10:K26" si="0">(J10*100)/G10</f>
        <v>123.96471235272593</v>
      </c>
      <c r="L10" s="69">
        <f t="shared" ref="L10:L26" si="1">(J10*100)/I10</f>
        <v>97.551890956234331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G12+G17+G20+G23</f>
        <v>5523638.2999999998</v>
      </c>
      <c r="H11" s="65">
        <v>7000214</v>
      </c>
      <c r="I11" s="65">
        <f>I12+I17+I20+I23</f>
        <v>7019200</v>
      </c>
      <c r="J11" s="65">
        <f>J12+J17+J20+J23</f>
        <v>6847362.3300000001</v>
      </c>
      <c r="K11" s="65">
        <f t="shared" si="0"/>
        <v>123.96471235272593</v>
      </c>
      <c r="L11" s="65">
        <f t="shared" si="1"/>
        <v>97.551890956234331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G13+G15</f>
        <v>0</v>
      </c>
      <c r="H12" s="65">
        <f>H13+H15</f>
        <v>151000</v>
      </c>
      <c r="I12" s="65">
        <f>I13+I15</f>
        <v>159442</v>
      </c>
      <c r="J12" s="65">
        <f>J13+J15</f>
        <v>126110.51999999999</v>
      </c>
      <c r="K12" s="65" t="e">
        <f t="shared" si="0"/>
        <v>#DIV/0!</v>
      </c>
      <c r="L12" s="65">
        <f t="shared" si="1"/>
        <v>79.094918528367685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</f>
        <v>0</v>
      </c>
      <c r="H13" s="65">
        <f>H14</f>
        <v>0</v>
      </c>
      <c r="I13" s="65">
        <f>I14</f>
        <v>8442</v>
      </c>
      <c r="J13" s="65">
        <f>J14</f>
        <v>8440.34</v>
      </c>
      <c r="K13" s="65" t="e">
        <f t="shared" si="0"/>
        <v>#DIV/0!</v>
      </c>
      <c r="L13" s="65">
        <f t="shared" si="1"/>
        <v>99.980336413172239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0</v>
      </c>
      <c r="I14" s="66">
        <v>8442</v>
      </c>
      <c r="J14" s="66">
        <v>8440.34</v>
      </c>
      <c r="K14" s="66" t="e">
        <f t="shared" si="0"/>
        <v>#DIV/0!</v>
      </c>
      <c r="L14" s="66">
        <f t="shared" si="1"/>
        <v>99.980336413172239</v>
      </c>
    </row>
    <row r="15" spans="2:12" x14ac:dyDescent="0.25">
      <c r="B15" s="65"/>
      <c r="C15" s="65"/>
      <c r="D15" s="65" t="s">
        <v>63</v>
      </c>
      <c r="E15" s="65"/>
      <c r="F15" s="65" t="s">
        <v>64</v>
      </c>
      <c r="G15" s="65">
        <f>G16</f>
        <v>0</v>
      </c>
      <c r="H15" s="65">
        <f>H16</f>
        <v>151000</v>
      </c>
      <c r="I15" s="65">
        <f>I16</f>
        <v>151000</v>
      </c>
      <c r="J15" s="65">
        <f>J16</f>
        <v>117670.18</v>
      </c>
      <c r="K15" s="65" t="e">
        <f t="shared" si="0"/>
        <v>#DIV/0!</v>
      </c>
      <c r="L15" s="65">
        <f t="shared" si="1"/>
        <v>77.927271523178803</v>
      </c>
    </row>
    <row r="16" spans="2:12" x14ac:dyDescent="0.25">
      <c r="B16" s="66"/>
      <c r="C16" s="66"/>
      <c r="D16" s="66"/>
      <c r="E16" s="66" t="s">
        <v>65</v>
      </c>
      <c r="F16" s="66" t="s">
        <v>66</v>
      </c>
      <c r="G16" s="66">
        <v>0</v>
      </c>
      <c r="H16" s="66">
        <v>151000</v>
      </c>
      <c r="I16" s="66">
        <v>151000</v>
      </c>
      <c r="J16" s="66">
        <v>117670.18</v>
      </c>
      <c r="K16" s="66" t="e">
        <f t="shared" si="0"/>
        <v>#DIV/0!</v>
      </c>
      <c r="L16" s="66">
        <f t="shared" si="1"/>
        <v>77.927271523178803</v>
      </c>
    </row>
    <row r="17" spans="2:12" x14ac:dyDescent="0.25">
      <c r="B17" s="65"/>
      <c r="C17" s="65" t="s">
        <v>67</v>
      </c>
      <c r="D17" s="65"/>
      <c r="E17" s="65"/>
      <c r="F17" s="65" t="s">
        <v>68</v>
      </c>
      <c r="G17" s="65">
        <f t="shared" ref="G17:J18" si="2">G18</f>
        <v>0</v>
      </c>
      <c r="H17" s="65">
        <f t="shared" si="2"/>
        <v>239199</v>
      </c>
      <c r="I17" s="65">
        <f t="shared" si="2"/>
        <v>230099</v>
      </c>
      <c r="J17" s="65">
        <f t="shared" si="2"/>
        <v>101493.16</v>
      </c>
      <c r="K17" s="65" t="e">
        <f t="shared" si="0"/>
        <v>#DIV/0!</v>
      </c>
      <c r="L17" s="65">
        <f t="shared" si="1"/>
        <v>44.108475047696864</v>
      </c>
    </row>
    <row r="18" spans="2:12" x14ac:dyDescent="0.25">
      <c r="B18" s="65"/>
      <c r="C18" s="65"/>
      <c r="D18" s="65" t="s">
        <v>69</v>
      </c>
      <c r="E18" s="65"/>
      <c r="F18" s="65" t="s">
        <v>70</v>
      </c>
      <c r="G18" s="65">
        <f t="shared" si="2"/>
        <v>0</v>
      </c>
      <c r="H18" s="65">
        <f t="shared" si="2"/>
        <v>239199</v>
      </c>
      <c r="I18" s="65">
        <f t="shared" si="2"/>
        <v>230099</v>
      </c>
      <c r="J18" s="65">
        <f t="shared" si="2"/>
        <v>101493.16</v>
      </c>
      <c r="K18" s="65" t="e">
        <f t="shared" si="0"/>
        <v>#DIV/0!</v>
      </c>
      <c r="L18" s="65">
        <f t="shared" si="1"/>
        <v>44.108475047696864</v>
      </c>
    </row>
    <row r="19" spans="2:12" x14ac:dyDescent="0.25">
      <c r="B19" s="66"/>
      <c r="C19" s="66"/>
      <c r="D19" s="66"/>
      <c r="E19" s="66" t="s">
        <v>71</v>
      </c>
      <c r="F19" s="66" t="s">
        <v>72</v>
      </c>
      <c r="G19" s="66">
        <v>0</v>
      </c>
      <c r="H19" s="66">
        <v>239199</v>
      </c>
      <c r="I19" s="66">
        <v>230099</v>
      </c>
      <c r="J19" s="66">
        <v>101493.16</v>
      </c>
      <c r="K19" s="66" t="e">
        <f t="shared" si="0"/>
        <v>#DIV/0!</v>
      </c>
      <c r="L19" s="66">
        <f t="shared" si="1"/>
        <v>44.108475047696864</v>
      </c>
    </row>
    <row r="20" spans="2:12" x14ac:dyDescent="0.25">
      <c r="B20" s="65"/>
      <c r="C20" s="65" t="s">
        <v>73</v>
      </c>
      <c r="D20" s="65"/>
      <c r="E20" s="65"/>
      <c r="F20" s="65" t="s">
        <v>74</v>
      </c>
      <c r="G20" s="65">
        <f t="shared" ref="G20:J21" si="3">G21</f>
        <v>733.8</v>
      </c>
      <c r="H20" s="65">
        <f t="shared" si="3"/>
        <v>10817</v>
      </c>
      <c r="I20" s="65">
        <f t="shared" si="3"/>
        <v>10039</v>
      </c>
      <c r="J20" s="65">
        <f t="shared" si="3"/>
        <v>965.07</v>
      </c>
      <c r="K20" s="65">
        <f t="shared" si="0"/>
        <v>131.51676206050695</v>
      </c>
      <c r="L20" s="65">
        <f t="shared" si="1"/>
        <v>9.613208486901085</v>
      </c>
    </row>
    <row r="21" spans="2:12" x14ac:dyDescent="0.25">
      <c r="B21" s="65"/>
      <c r="C21" s="65"/>
      <c r="D21" s="65" t="s">
        <v>75</v>
      </c>
      <c r="E21" s="65"/>
      <c r="F21" s="65" t="s">
        <v>76</v>
      </c>
      <c r="G21" s="65">
        <f t="shared" si="3"/>
        <v>733.8</v>
      </c>
      <c r="H21" s="65">
        <f t="shared" si="3"/>
        <v>10817</v>
      </c>
      <c r="I21" s="65">
        <f t="shared" si="3"/>
        <v>10039</v>
      </c>
      <c r="J21" s="65">
        <f t="shared" si="3"/>
        <v>965.07</v>
      </c>
      <c r="K21" s="65">
        <f t="shared" si="0"/>
        <v>131.51676206050695</v>
      </c>
      <c r="L21" s="65">
        <f t="shared" si="1"/>
        <v>9.613208486901085</v>
      </c>
    </row>
    <row r="22" spans="2:12" x14ac:dyDescent="0.25">
      <c r="B22" s="66"/>
      <c r="C22" s="66"/>
      <c r="D22" s="66"/>
      <c r="E22" s="66" t="s">
        <v>77</v>
      </c>
      <c r="F22" s="66" t="s">
        <v>78</v>
      </c>
      <c r="G22" s="66">
        <v>733.8</v>
      </c>
      <c r="H22" s="66">
        <v>10817</v>
      </c>
      <c r="I22" s="66">
        <v>10039</v>
      </c>
      <c r="J22" s="66">
        <v>965.07</v>
      </c>
      <c r="K22" s="66">
        <f t="shared" si="0"/>
        <v>131.51676206050695</v>
      </c>
      <c r="L22" s="66">
        <f t="shared" si="1"/>
        <v>9.613208486901085</v>
      </c>
    </row>
    <row r="23" spans="2:12" x14ac:dyDescent="0.25">
      <c r="B23" s="65"/>
      <c r="C23" s="65" t="s">
        <v>79</v>
      </c>
      <c r="D23" s="65"/>
      <c r="E23" s="65"/>
      <c r="F23" s="65" t="s">
        <v>80</v>
      </c>
      <c r="G23" s="65">
        <f>G24</f>
        <v>5522904.5</v>
      </c>
      <c r="H23" s="65">
        <f>H24</f>
        <v>6599198</v>
      </c>
      <c r="I23" s="65">
        <f>I24</f>
        <v>6619620</v>
      </c>
      <c r="J23" s="65">
        <f>J24</f>
        <v>6618793.5800000001</v>
      </c>
      <c r="K23" s="65">
        <f t="shared" si="0"/>
        <v>119.84262230136335</v>
      </c>
      <c r="L23" s="65">
        <f t="shared" si="1"/>
        <v>99.98751559757207</v>
      </c>
    </row>
    <row r="24" spans="2:12" x14ac:dyDescent="0.25">
      <c r="B24" s="65"/>
      <c r="C24" s="65"/>
      <c r="D24" s="65" t="s">
        <v>81</v>
      </c>
      <c r="E24" s="65"/>
      <c r="F24" s="65" t="s">
        <v>82</v>
      </c>
      <c r="G24" s="65">
        <f>G25+G26</f>
        <v>5522904.5</v>
      </c>
      <c r="H24" s="65">
        <f>H25+H26</f>
        <v>6599198</v>
      </c>
      <c r="I24" s="65">
        <f>I25+I26</f>
        <v>6619620</v>
      </c>
      <c r="J24" s="65">
        <f>J25+J26</f>
        <v>6618793.5800000001</v>
      </c>
      <c r="K24" s="65">
        <f t="shared" si="0"/>
        <v>119.84262230136335</v>
      </c>
      <c r="L24" s="65">
        <f t="shared" si="1"/>
        <v>99.98751559757207</v>
      </c>
    </row>
    <row r="25" spans="2:12" x14ac:dyDescent="0.25">
      <c r="B25" s="66"/>
      <c r="C25" s="66"/>
      <c r="D25" s="66"/>
      <c r="E25" s="66" t="s">
        <v>83</v>
      </c>
      <c r="F25" s="66" t="s">
        <v>84</v>
      </c>
      <c r="G25" s="89">
        <f>5506460.25+16.19</f>
        <v>5506476.4400000004</v>
      </c>
      <c r="H25" s="66">
        <v>6566506</v>
      </c>
      <c r="I25" s="66">
        <v>6609836</v>
      </c>
      <c r="J25" s="66">
        <v>6609219.7300000004</v>
      </c>
      <c r="K25" s="66">
        <f t="shared" si="0"/>
        <v>120.02629634423714</v>
      </c>
      <c r="L25" s="66">
        <f t="shared" si="1"/>
        <v>99.990676470641631</v>
      </c>
    </row>
    <row r="26" spans="2:12" x14ac:dyDescent="0.25">
      <c r="B26" s="66"/>
      <c r="C26" s="66"/>
      <c r="D26" s="66"/>
      <c r="E26" s="66" t="s">
        <v>85</v>
      </c>
      <c r="F26" s="66" t="s">
        <v>86</v>
      </c>
      <c r="G26" s="85">
        <v>16428.060000000001</v>
      </c>
      <c r="H26" s="66">
        <v>32692</v>
      </c>
      <c r="I26" s="66">
        <v>9784</v>
      </c>
      <c r="J26" s="66">
        <v>9573.85</v>
      </c>
      <c r="K26" s="66">
        <f t="shared" si="0"/>
        <v>58.277422897164968</v>
      </c>
      <c r="L26" s="66">
        <f t="shared" si="1"/>
        <v>97.852105478331964</v>
      </c>
    </row>
    <row r="27" spans="2:12" x14ac:dyDescent="0.25">
      <c r="F27" s="35"/>
    </row>
    <row r="28" spans="2:12" x14ac:dyDescent="0.25">
      <c r="F28" s="35"/>
    </row>
    <row r="29" spans="2:12" ht="36.75" customHeight="1" x14ac:dyDescent="0.25">
      <c r="B29" s="118" t="s">
        <v>3</v>
      </c>
      <c r="C29" s="119"/>
      <c r="D29" s="119"/>
      <c r="E29" s="119"/>
      <c r="F29" s="120"/>
      <c r="G29" s="28" t="s">
        <v>50</v>
      </c>
      <c r="H29" s="28" t="s">
        <v>47</v>
      </c>
      <c r="I29" s="28" t="s">
        <v>48</v>
      </c>
      <c r="J29" s="28" t="s">
        <v>51</v>
      </c>
      <c r="K29" s="28" t="s">
        <v>6</v>
      </c>
      <c r="L29" s="28" t="s">
        <v>22</v>
      </c>
    </row>
    <row r="30" spans="2:12" x14ac:dyDescent="0.25">
      <c r="B30" s="121">
        <v>1</v>
      </c>
      <c r="C30" s="122"/>
      <c r="D30" s="122"/>
      <c r="E30" s="122"/>
      <c r="F30" s="123"/>
      <c r="G30" s="30">
        <v>2</v>
      </c>
      <c r="H30" s="30">
        <v>3</v>
      </c>
      <c r="I30" s="30">
        <v>4</v>
      </c>
      <c r="J30" s="30">
        <v>5</v>
      </c>
      <c r="K30" s="30" t="s">
        <v>13</v>
      </c>
      <c r="L30" s="30" t="s">
        <v>14</v>
      </c>
    </row>
    <row r="31" spans="2:12" x14ac:dyDescent="0.25">
      <c r="B31" s="65"/>
      <c r="C31" s="66"/>
      <c r="D31" s="67"/>
      <c r="E31" s="68"/>
      <c r="F31" s="8" t="s">
        <v>21</v>
      </c>
      <c r="G31" s="65">
        <f>G32+G76</f>
        <v>5523638.3100000005</v>
      </c>
      <c r="H31" s="65">
        <f>H32+H76</f>
        <v>7000214</v>
      </c>
      <c r="I31" s="65">
        <f>I32+I76</f>
        <v>7019200</v>
      </c>
      <c r="J31" s="65">
        <f>J32+J76</f>
        <v>6850106.5300000003</v>
      </c>
      <c r="K31" s="70">
        <f t="shared" ref="K31:K62" si="4">(J31*100)/G31</f>
        <v>124.01439315095197</v>
      </c>
      <c r="L31" s="70">
        <f t="shared" ref="L31:L62" si="5">(J31*100)/I31</f>
        <v>97.590986579667202</v>
      </c>
    </row>
    <row r="32" spans="2:12" x14ac:dyDescent="0.25">
      <c r="B32" s="65" t="s">
        <v>87</v>
      </c>
      <c r="C32" s="65"/>
      <c r="D32" s="65"/>
      <c r="E32" s="65"/>
      <c r="F32" s="65" t="s">
        <v>88</v>
      </c>
      <c r="G32" s="65">
        <f>G33+G41+G71</f>
        <v>5507194.0600000005</v>
      </c>
      <c r="H32" s="65">
        <f>H33+H41+H71</f>
        <v>6936831</v>
      </c>
      <c r="I32" s="65">
        <f>I33+I41+I71</f>
        <v>6979353</v>
      </c>
      <c r="J32" s="65">
        <f>J33+J41+J71</f>
        <v>6839722.6100000003</v>
      </c>
      <c r="K32" s="65">
        <f t="shared" si="4"/>
        <v>124.19614299918095</v>
      </c>
      <c r="L32" s="65">
        <f t="shared" si="5"/>
        <v>97.999379168814073</v>
      </c>
    </row>
    <row r="33" spans="2:12" x14ac:dyDescent="0.25">
      <c r="B33" s="65"/>
      <c r="C33" s="65" t="s">
        <v>89</v>
      </c>
      <c r="D33" s="65"/>
      <c r="E33" s="65"/>
      <c r="F33" s="65" t="s">
        <v>90</v>
      </c>
      <c r="G33" s="65">
        <f>G34+G37+G39</f>
        <v>4887972.3100000005</v>
      </c>
      <c r="H33" s="65">
        <f>H34+H37+H39</f>
        <v>5857885</v>
      </c>
      <c r="I33" s="65">
        <f>I34+I37+I39</f>
        <v>5861876</v>
      </c>
      <c r="J33" s="65">
        <f>J34+J37+J39</f>
        <v>5861715.1100000003</v>
      </c>
      <c r="K33" s="65">
        <f t="shared" si="4"/>
        <v>119.92120123119109</v>
      </c>
      <c r="L33" s="65">
        <f t="shared" si="5"/>
        <v>99.997255315533792</v>
      </c>
    </row>
    <row r="34" spans="2:12" x14ac:dyDescent="0.25">
      <c r="B34" s="65"/>
      <c r="C34" s="65"/>
      <c r="D34" s="65" t="s">
        <v>91</v>
      </c>
      <c r="E34" s="65"/>
      <c r="F34" s="65" t="s">
        <v>92</v>
      </c>
      <c r="G34" s="65">
        <f>G35+G36</f>
        <v>4094171.93</v>
      </c>
      <c r="H34" s="65">
        <f>H35+H36</f>
        <v>4893675</v>
      </c>
      <c r="I34" s="65">
        <f>I35+I36</f>
        <v>4887675</v>
      </c>
      <c r="J34" s="65">
        <f>J35+J36</f>
        <v>4887550.12</v>
      </c>
      <c r="K34" s="65">
        <f t="shared" si="4"/>
        <v>119.37823334155875</v>
      </c>
      <c r="L34" s="65">
        <f t="shared" si="5"/>
        <v>99.99744500196924</v>
      </c>
    </row>
    <row r="35" spans="2:12" x14ac:dyDescent="0.25">
      <c r="B35" s="66"/>
      <c r="C35" s="66"/>
      <c r="D35" s="66"/>
      <c r="E35" s="66" t="s">
        <v>93</v>
      </c>
      <c r="F35" s="66" t="s">
        <v>94</v>
      </c>
      <c r="G35" s="66">
        <v>4031622.06</v>
      </c>
      <c r="H35" s="66">
        <v>4798857</v>
      </c>
      <c r="I35" s="66">
        <v>4782857</v>
      </c>
      <c r="J35" s="66">
        <v>4782776.58</v>
      </c>
      <c r="K35" s="66">
        <f t="shared" si="4"/>
        <v>118.63157083727238</v>
      </c>
      <c r="L35" s="66">
        <f t="shared" si="5"/>
        <v>99.998318578205456</v>
      </c>
    </row>
    <row r="36" spans="2:12" x14ac:dyDescent="0.25">
      <c r="B36" s="66"/>
      <c r="C36" s="66"/>
      <c r="D36" s="66"/>
      <c r="E36" s="66" t="s">
        <v>95</v>
      </c>
      <c r="F36" s="66" t="s">
        <v>96</v>
      </c>
      <c r="G36" s="66">
        <v>62549.87</v>
      </c>
      <c r="H36" s="66">
        <v>94818</v>
      </c>
      <c r="I36" s="66">
        <v>104818</v>
      </c>
      <c r="J36" s="66">
        <v>104773.54</v>
      </c>
      <c r="K36" s="66">
        <f t="shared" si="4"/>
        <v>167.50400920097835</v>
      </c>
      <c r="L36" s="66">
        <f t="shared" si="5"/>
        <v>99.957583621133779</v>
      </c>
    </row>
    <row r="37" spans="2:12" x14ac:dyDescent="0.25">
      <c r="B37" s="65"/>
      <c r="C37" s="65"/>
      <c r="D37" s="65" t="s">
        <v>97</v>
      </c>
      <c r="E37" s="65"/>
      <c r="F37" s="65" t="s">
        <v>98</v>
      </c>
      <c r="G37" s="65">
        <f>G38</f>
        <v>168477.13</v>
      </c>
      <c r="H37" s="65">
        <f>H38</f>
        <v>199779</v>
      </c>
      <c r="I37" s="65">
        <f>I38</f>
        <v>206570</v>
      </c>
      <c r="J37" s="65">
        <f>J38</f>
        <v>206569.75</v>
      </c>
      <c r="K37" s="65">
        <f t="shared" si="4"/>
        <v>122.60996492520972</v>
      </c>
      <c r="L37" s="65">
        <f t="shared" si="5"/>
        <v>99.999878975649906</v>
      </c>
    </row>
    <row r="38" spans="2:12" x14ac:dyDescent="0.25">
      <c r="B38" s="66"/>
      <c r="C38" s="66"/>
      <c r="D38" s="66"/>
      <c r="E38" s="66" t="s">
        <v>99</v>
      </c>
      <c r="F38" s="66" t="s">
        <v>98</v>
      </c>
      <c r="G38" s="66">
        <v>168477.13</v>
      </c>
      <c r="H38" s="66">
        <v>199779</v>
      </c>
      <c r="I38" s="66">
        <v>206570</v>
      </c>
      <c r="J38" s="66">
        <v>206569.75</v>
      </c>
      <c r="K38" s="66">
        <f t="shared" si="4"/>
        <v>122.60996492520972</v>
      </c>
      <c r="L38" s="66">
        <f t="shared" si="5"/>
        <v>99.999878975649906</v>
      </c>
    </row>
    <row r="39" spans="2:12" x14ac:dyDescent="0.25">
      <c r="B39" s="65"/>
      <c r="C39" s="65"/>
      <c r="D39" s="65" t="s">
        <v>100</v>
      </c>
      <c r="E39" s="65"/>
      <c r="F39" s="65" t="s">
        <v>101</v>
      </c>
      <c r="G39" s="65">
        <f>G40</f>
        <v>625323.25</v>
      </c>
      <c r="H39" s="65">
        <f>H40</f>
        <v>764431</v>
      </c>
      <c r="I39" s="65">
        <f>I40</f>
        <v>767631</v>
      </c>
      <c r="J39" s="65">
        <f>J40</f>
        <v>767595.24</v>
      </c>
      <c r="K39" s="65">
        <f t="shared" si="4"/>
        <v>122.75175119428232</v>
      </c>
      <c r="L39" s="65">
        <f t="shared" si="5"/>
        <v>99.995341511741969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625323.25</v>
      </c>
      <c r="H40" s="66">
        <v>764431</v>
      </c>
      <c r="I40" s="66">
        <v>767631</v>
      </c>
      <c r="J40" s="66">
        <v>767595.24</v>
      </c>
      <c r="K40" s="66">
        <f t="shared" si="4"/>
        <v>122.75175119428232</v>
      </c>
      <c r="L40" s="66">
        <f t="shared" si="5"/>
        <v>99.995341511741969</v>
      </c>
    </row>
    <row r="41" spans="2:12" x14ac:dyDescent="0.25">
      <c r="B41" s="65"/>
      <c r="C41" s="65" t="s">
        <v>104</v>
      </c>
      <c r="D41" s="65"/>
      <c r="E41" s="65"/>
      <c r="F41" s="65" t="s">
        <v>105</v>
      </c>
      <c r="G41" s="65">
        <f>G42+G46+G52+G62+G64</f>
        <v>614700.22000000009</v>
      </c>
      <c r="H41" s="65">
        <f>H42+H46+H52+H62+H64</f>
        <v>1074527</v>
      </c>
      <c r="I41" s="65">
        <f>I42+I46+I52+I62+I64</f>
        <v>1113058</v>
      </c>
      <c r="J41" s="65">
        <f>J42+J46+J52+J62+J64</f>
        <v>974019.5</v>
      </c>
      <c r="K41" s="65">
        <f t="shared" si="4"/>
        <v>158.45439261433808</v>
      </c>
      <c r="L41" s="65">
        <f t="shared" si="5"/>
        <v>87.508422741672035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</f>
        <v>229376.43</v>
      </c>
      <c r="H42" s="65">
        <f>H43+H44+H45</f>
        <v>228957</v>
      </c>
      <c r="I42" s="65">
        <f>I43+I44+I45</f>
        <v>230703</v>
      </c>
      <c r="J42" s="65">
        <f>J43+J44+J45</f>
        <v>230700.18</v>
      </c>
      <c r="K42" s="65">
        <f t="shared" si="4"/>
        <v>100.5771081187374</v>
      </c>
      <c r="L42" s="65">
        <f t="shared" si="5"/>
        <v>99.998777649185314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3716.24</v>
      </c>
      <c r="H43" s="66">
        <v>3185</v>
      </c>
      <c r="I43" s="66">
        <v>4637</v>
      </c>
      <c r="J43" s="66">
        <v>4635.38</v>
      </c>
      <c r="K43" s="66">
        <f t="shared" si="4"/>
        <v>124.73306352657525</v>
      </c>
      <c r="L43" s="66">
        <f t="shared" si="5"/>
        <v>99.965063618719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220355.26</v>
      </c>
      <c r="H44" s="66">
        <v>220012</v>
      </c>
      <c r="I44" s="66">
        <v>221687</v>
      </c>
      <c r="J44" s="66">
        <v>221686.75</v>
      </c>
      <c r="K44" s="66">
        <f t="shared" si="4"/>
        <v>100.60424697826591</v>
      </c>
      <c r="L44" s="66">
        <f t="shared" si="5"/>
        <v>99.999887228389582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5304.93</v>
      </c>
      <c r="H45" s="66">
        <v>5760</v>
      </c>
      <c r="I45" s="66">
        <v>4379</v>
      </c>
      <c r="J45" s="66">
        <v>4378.05</v>
      </c>
      <c r="K45" s="66">
        <f t="shared" si="4"/>
        <v>82.527950415933859</v>
      </c>
      <c r="L45" s="66">
        <f t="shared" si="5"/>
        <v>99.978305549212152</v>
      </c>
    </row>
    <row r="46" spans="2:12" x14ac:dyDescent="0.25">
      <c r="B46" s="65"/>
      <c r="C46" s="65"/>
      <c r="D46" s="65" t="s">
        <v>114</v>
      </c>
      <c r="E46" s="65"/>
      <c r="F46" s="65" t="s">
        <v>115</v>
      </c>
      <c r="G46" s="65">
        <f>G47+G48+G49+G50+G51</f>
        <v>162656.82</v>
      </c>
      <c r="H46" s="65">
        <f>H47+H48+H49+H50+H51</f>
        <v>194112</v>
      </c>
      <c r="I46" s="65">
        <f>I47+I48+I49+I50+I51</f>
        <v>235053</v>
      </c>
      <c r="J46" s="65">
        <f>J47+J48+J49+J50+J51</f>
        <v>234017.05</v>
      </c>
      <c r="K46" s="65">
        <f t="shared" si="4"/>
        <v>143.87164952567005</v>
      </c>
      <c r="L46" s="65">
        <f t="shared" si="5"/>
        <v>99.559269611534418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f>104910.82+643.29</f>
        <v>105554.11</v>
      </c>
      <c r="H47" s="66">
        <v>79064</v>
      </c>
      <c r="I47" s="66">
        <v>110482</v>
      </c>
      <c r="J47" s="66">
        <v>110084.82</v>
      </c>
      <c r="K47" s="66">
        <f t="shared" si="4"/>
        <v>104.29231036100821</v>
      </c>
      <c r="L47" s="66">
        <f t="shared" si="5"/>
        <v>99.640502525298245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f>50455.83+74.32</f>
        <v>50530.15</v>
      </c>
      <c r="H48" s="66">
        <v>111662</v>
      </c>
      <c r="I48" s="66">
        <v>114725</v>
      </c>
      <c r="J48" s="66">
        <v>114101.13</v>
      </c>
      <c r="K48" s="66">
        <f t="shared" si="4"/>
        <v>225.80801758949855</v>
      </c>
      <c r="L48" s="66">
        <f t="shared" si="5"/>
        <v>99.45620396600566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4979.22</v>
      </c>
      <c r="H49" s="66">
        <v>1793</v>
      </c>
      <c r="I49" s="66">
        <v>6882</v>
      </c>
      <c r="J49" s="66">
        <v>6867.3</v>
      </c>
      <c r="K49" s="66">
        <f t="shared" si="4"/>
        <v>137.91919216262787</v>
      </c>
      <c r="L49" s="66">
        <f t="shared" si="5"/>
        <v>99.786399302528338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309.91000000000003</v>
      </c>
      <c r="H50" s="66">
        <v>665</v>
      </c>
      <c r="I50" s="66">
        <v>1814</v>
      </c>
      <c r="J50" s="66">
        <v>1813.8</v>
      </c>
      <c r="K50" s="66">
        <f t="shared" si="4"/>
        <v>585.2666903294504</v>
      </c>
      <c r="L50" s="66">
        <f t="shared" si="5"/>
        <v>99.988974641675853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1283.43</v>
      </c>
      <c r="H51" s="66">
        <v>928</v>
      </c>
      <c r="I51" s="66">
        <v>1150</v>
      </c>
      <c r="J51" s="66">
        <v>1150</v>
      </c>
      <c r="K51" s="66">
        <f t="shared" si="4"/>
        <v>89.603640245280218</v>
      </c>
      <c r="L51" s="66">
        <f t="shared" si="5"/>
        <v>100</v>
      </c>
    </row>
    <row r="52" spans="2:12" x14ac:dyDescent="0.25">
      <c r="B52" s="65"/>
      <c r="C52" s="65"/>
      <c r="D52" s="65" t="s">
        <v>126</v>
      </c>
      <c r="E52" s="65"/>
      <c r="F52" s="65" t="s">
        <v>127</v>
      </c>
      <c r="G52" s="65">
        <f>G53+G54+G55+G56+G57+G58+G59+G60+G61</f>
        <v>214955.66</v>
      </c>
      <c r="H52" s="65">
        <f>H53+H54+H55+H56+H57+H58+H59+H60+H61</f>
        <v>640900</v>
      </c>
      <c r="I52" s="65">
        <f>I53+I54+I55+I56+I57+I58+I59+I60+I61</f>
        <v>638815</v>
      </c>
      <c r="J52" s="65">
        <f>J53+J54+J55+J56+J57+J58+J59+J60+J61</f>
        <v>500817.76</v>
      </c>
      <c r="K52" s="65">
        <f t="shared" si="4"/>
        <v>232.98654243391405</v>
      </c>
      <c r="L52" s="65">
        <f t="shared" si="5"/>
        <v>78.397933674068398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144242.65</v>
      </c>
      <c r="H53" s="66">
        <v>116223</v>
      </c>
      <c r="I53" s="66">
        <v>130862</v>
      </c>
      <c r="J53" s="66">
        <v>130084.93</v>
      </c>
      <c r="K53" s="66">
        <f t="shared" si="4"/>
        <v>90.18478931162177</v>
      </c>
      <c r="L53" s="66">
        <f t="shared" si="5"/>
        <v>99.406191254909757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29687.34</v>
      </c>
      <c r="H54" s="66">
        <v>427263</v>
      </c>
      <c r="I54" s="66">
        <v>391670</v>
      </c>
      <c r="J54" s="66">
        <v>254453.57</v>
      </c>
      <c r="K54" s="66">
        <f t="shared" si="4"/>
        <v>857.11138148449811</v>
      </c>
      <c r="L54" s="66">
        <f t="shared" si="5"/>
        <v>64.966316031352932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6740.99</v>
      </c>
      <c r="H55" s="66">
        <v>4689</v>
      </c>
      <c r="I55" s="66">
        <v>14615</v>
      </c>
      <c r="J55" s="66">
        <v>14614.63</v>
      </c>
      <c r="K55" s="66">
        <f t="shared" si="4"/>
        <v>216.80242812999279</v>
      </c>
      <c r="L55" s="66">
        <f t="shared" si="5"/>
        <v>99.997468354430382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23356.6</v>
      </c>
      <c r="H56" s="66">
        <v>40066</v>
      </c>
      <c r="I56" s="66">
        <v>54934</v>
      </c>
      <c r="J56" s="66">
        <v>54932.1</v>
      </c>
      <c r="K56" s="66">
        <f t="shared" si="4"/>
        <v>235.18876891328364</v>
      </c>
      <c r="L56" s="66">
        <f t="shared" si="5"/>
        <v>99.99654130411038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3918.64</v>
      </c>
      <c r="H57" s="66">
        <v>7978</v>
      </c>
      <c r="I57" s="66">
        <v>6529</v>
      </c>
      <c r="J57" s="66">
        <v>6528.81</v>
      </c>
      <c r="K57" s="66">
        <f t="shared" si="4"/>
        <v>166.60907865994326</v>
      </c>
      <c r="L57" s="66">
        <f t="shared" si="5"/>
        <v>99.997089906570679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4306.8599999999997</v>
      </c>
      <c r="H58" s="66">
        <v>27908</v>
      </c>
      <c r="I58" s="66">
        <v>21340</v>
      </c>
      <c r="J58" s="66">
        <v>21340</v>
      </c>
      <c r="K58" s="66">
        <f t="shared" si="4"/>
        <v>495.4885926173593</v>
      </c>
      <c r="L58" s="66">
        <f t="shared" si="5"/>
        <v>100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74.66</v>
      </c>
      <c r="H59" s="66">
        <v>10327</v>
      </c>
      <c r="I59" s="66">
        <v>9256</v>
      </c>
      <c r="J59" s="66">
        <v>9255.52</v>
      </c>
      <c r="K59" s="66">
        <f t="shared" si="4"/>
        <v>12396.892579694617</v>
      </c>
      <c r="L59" s="66">
        <f t="shared" si="5"/>
        <v>99.99481417458945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19.91</v>
      </c>
      <c r="H60" s="66">
        <v>132</v>
      </c>
      <c r="I60" s="66">
        <v>20</v>
      </c>
      <c r="J60" s="66">
        <v>19.920000000000002</v>
      </c>
      <c r="K60" s="66">
        <f t="shared" si="4"/>
        <v>100.05022601707685</v>
      </c>
      <c r="L60" s="66">
        <f t="shared" si="5"/>
        <v>99.6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2608.0100000000002</v>
      </c>
      <c r="H61" s="66">
        <v>6314</v>
      </c>
      <c r="I61" s="66">
        <v>9589</v>
      </c>
      <c r="J61" s="66">
        <v>9588.2800000000007</v>
      </c>
      <c r="K61" s="66">
        <f t="shared" si="4"/>
        <v>367.64736331532475</v>
      </c>
      <c r="L61" s="66">
        <f t="shared" si="5"/>
        <v>99.992491396391699</v>
      </c>
    </row>
    <row r="62" spans="2:12" x14ac:dyDescent="0.25">
      <c r="B62" s="65"/>
      <c r="C62" s="65"/>
      <c r="D62" s="65" t="s">
        <v>146</v>
      </c>
      <c r="E62" s="65"/>
      <c r="F62" s="65" t="s">
        <v>147</v>
      </c>
      <c r="G62" s="65">
        <f>G63</f>
        <v>0</v>
      </c>
      <c r="H62" s="65">
        <f>H63</f>
        <v>134</v>
      </c>
      <c r="I62" s="65">
        <f>I63</f>
        <v>0</v>
      </c>
      <c r="J62" s="65">
        <f>J63</f>
        <v>0</v>
      </c>
      <c r="K62" s="65" t="e">
        <f t="shared" si="4"/>
        <v>#DIV/0!</v>
      </c>
      <c r="L62" s="65" t="e">
        <f t="shared" si="5"/>
        <v>#DIV/0!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0</v>
      </c>
      <c r="H63" s="66">
        <v>134</v>
      </c>
      <c r="I63" s="66">
        <v>0</v>
      </c>
      <c r="J63" s="66">
        <v>0</v>
      </c>
      <c r="K63" s="66" t="e">
        <f t="shared" ref="K63:K87" si="6">(J63*100)/G63</f>
        <v>#DIV/0!</v>
      </c>
      <c r="L63" s="66" t="e">
        <f t="shared" ref="L63:L87" si="7">(J63*100)/I63</f>
        <v>#DIV/0!</v>
      </c>
    </row>
    <row r="64" spans="2:12" x14ac:dyDescent="0.25">
      <c r="B64" s="65"/>
      <c r="C64" s="65"/>
      <c r="D64" s="65" t="s">
        <v>150</v>
      </c>
      <c r="E64" s="65"/>
      <c r="F64" s="65" t="s">
        <v>151</v>
      </c>
      <c r="G64" s="65">
        <f>G65+G66+G67+G68+G69+G70</f>
        <v>7711.31</v>
      </c>
      <c r="H64" s="65">
        <f>H65+H66+H67+H68+H69+H70</f>
        <v>10424</v>
      </c>
      <c r="I64" s="65">
        <f>I65+I66+I67+I68+I69+I70</f>
        <v>8487</v>
      </c>
      <c r="J64" s="65">
        <f>J65+J66+J67+J68+J69+J70</f>
        <v>8484.51</v>
      </c>
      <c r="K64" s="65">
        <f t="shared" si="6"/>
        <v>110.0268307200722</v>
      </c>
      <c r="L64" s="65">
        <f t="shared" si="7"/>
        <v>99.97066101095794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1170.94</v>
      </c>
      <c r="H65" s="66">
        <v>1593</v>
      </c>
      <c r="I65" s="66">
        <v>1348</v>
      </c>
      <c r="J65" s="66">
        <v>1347.42</v>
      </c>
      <c r="K65" s="66">
        <f t="shared" si="6"/>
        <v>115.07165183527763</v>
      </c>
      <c r="L65" s="66">
        <f t="shared" si="7"/>
        <v>99.956973293768542</v>
      </c>
    </row>
    <row r="66" spans="2:12" x14ac:dyDescent="0.25">
      <c r="B66" s="66"/>
      <c r="C66" s="66"/>
      <c r="D66" s="66"/>
      <c r="E66" s="66" t="s">
        <v>154</v>
      </c>
      <c r="F66" s="66" t="s">
        <v>155</v>
      </c>
      <c r="G66" s="66">
        <v>1725.4</v>
      </c>
      <c r="H66" s="66">
        <v>1061</v>
      </c>
      <c r="I66" s="66">
        <v>2186</v>
      </c>
      <c r="J66" s="66">
        <v>2185.38</v>
      </c>
      <c r="K66" s="66">
        <f t="shared" si="6"/>
        <v>126.65932537382635</v>
      </c>
      <c r="L66" s="66">
        <f t="shared" si="7"/>
        <v>99.97163769441903</v>
      </c>
    </row>
    <row r="67" spans="2:12" x14ac:dyDescent="0.25">
      <c r="B67" s="66"/>
      <c r="C67" s="66"/>
      <c r="D67" s="66"/>
      <c r="E67" s="66" t="s">
        <v>156</v>
      </c>
      <c r="F67" s="66" t="s">
        <v>157</v>
      </c>
      <c r="G67" s="66">
        <v>0</v>
      </c>
      <c r="H67" s="66">
        <v>398</v>
      </c>
      <c r="I67" s="66">
        <v>0</v>
      </c>
      <c r="J67" s="66">
        <v>0</v>
      </c>
      <c r="K67" s="66" t="e">
        <f t="shared" si="6"/>
        <v>#DIV/0!</v>
      </c>
      <c r="L67" s="66" t="e">
        <f t="shared" si="7"/>
        <v>#DIV/0!</v>
      </c>
    </row>
    <row r="68" spans="2:12" x14ac:dyDescent="0.25">
      <c r="B68" s="66"/>
      <c r="C68" s="66"/>
      <c r="D68" s="66"/>
      <c r="E68" s="66" t="s">
        <v>158</v>
      </c>
      <c r="F68" s="66" t="s">
        <v>159</v>
      </c>
      <c r="G68" s="66">
        <v>4693.41</v>
      </c>
      <c r="H68" s="66">
        <v>5573</v>
      </c>
      <c r="I68" s="66">
        <v>3454</v>
      </c>
      <c r="J68" s="66">
        <v>3453.28</v>
      </c>
      <c r="K68" s="66">
        <f t="shared" si="6"/>
        <v>73.577207190507551</v>
      </c>
      <c r="L68" s="66">
        <f t="shared" si="7"/>
        <v>99.979154603358424</v>
      </c>
    </row>
    <row r="69" spans="2:12" x14ac:dyDescent="0.25">
      <c r="B69" s="66"/>
      <c r="C69" s="66"/>
      <c r="D69" s="66"/>
      <c r="E69" s="66" t="s">
        <v>160</v>
      </c>
      <c r="F69" s="66" t="s">
        <v>161</v>
      </c>
      <c r="G69" s="66">
        <v>0</v>
      </c>
      <c r="H69" s="66">
        <v>133</v>
      </c>
      <c r="I69" s="66">
        <v>0</v>
      </c>
      <c r="J69" s="66">
        <v>0</v>
      </c>
      <c r="K69" s="66" t="e">
        <f t="shared" si="6"/>
        <v>#DIV/0!</v>
      </c>
      <c r="L69" s="66" t="e">
        <f t="shared" si="7"/>
        <v>#DIV/0!</v>
      </c>
    </row>
    <row r="70" spans="2:12" x14ac:dyDescent="0.25">
      <c r="B70" s="66"/>
      <c r="C70" s="66"/>
      <c r="D70" s="66"/>
      <c r="E70" s="66" t="s">
        <v>162</v>
      </c>
      <c r="F70" s="66" t="s">
        <v>151</v>
      </c>
      <c r="G70" s="66">
        <v>121.56</v>
      </c>
      <c r="H70" s="66">
        <v>1666</v>
      </c>
      <c r="I70" s="66">
        <v>1499</v>
      </c>
      <c r="J70" s="66">
        <v>1498.43</v>
      </c>
      <c r="K70" s="66">
        <f t="shared" si="6"/>
        <v>1232.6669957222771</v>
      </c>
      <c r="L70" s="66">
        <f t="shared" si="7"/>
        <v>99.961974649766518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>G72+G74</f>
        <v>4521.53</v>
      </c>
      <c r="H71" s="65">
        <f>H72+H74</f>
        <v>4419</v>
      </c>
      <c r="I71" s="65">
        <f>I72+I74</f>
        <v>4419</v>
      </c>
      <c r="J71" s="65">
        <f>J72+J74</f>
        <v>3988</v>
      </c>
      <c r="K71" s="65">
        <f t="shared" si="6"/>
        <v>88.200233106935045</v>
      </c>
      <c r="L71" s="65">
        <f t="shared" si="7"/>
        <v>90.246662140755831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>G73</f>
        <v>665.88</v>
      </c>
      <c r="H72" s="65">
        <f>H73</f>
        <v>438</v>
      </c>
      <c r="I72" s="65">
        <f>I73</f>
        <v>438</v>
      </c>
      <c r="J72" s="65">
        <f>J73</f>
        <v>438</v>
      </c>
      <c r="K72" s="65">
        <f t="shared" si="6"/>
        <v>65.777617588754737</v>
      </c>
      <c r="L72" s="65">
        <f t="shared" si="7"/>
        <v>100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665.88</v>
      </c>
      <c r="H73" s="66">
        <v>438</v>
      </c>
      <c r="I73" s="66">
        <v>438</v>
      </c>
      <c r="J73" s="66">
        <v>438</v>
      </c>
      <c r="K73" s="66">
        <f t="shared" si="6"/>
        <v>65.777617588754737</v>
      </c>
      <c r="L73" s="66">
        <f t="shared" si="7"/>
        <v>100</v>
      </c>
    </row>
    <row r="74" spans="2:12" x14ac:dyDescent="0.25">
      <c r="B74" s="65"/>
      <c r="C74" s="65"/>
      <c r="D74" s="65" t="s">
        <v>169</v>
      </c>
      <c r="E74" s="65"/>
      <c r="F74" s="65" t="s">
        <v>170</v>
      </c>
      <c r="G74" s="65">
        <f>G75</f>
        <v>3855.65</v>
      </c>
      <c r="H74" s="65">
        <f>H75</f>
        <v>3981</v>
      </c>
      <c r="I74" s="65">
        <f>I75</f>
        <v>3981</v>
      </c>
      <c r="J74" s="65">
        <f>J75</f>
        <v>3550</v>
      </c>
      <c r="K74" s="65">
        <f t="shared" si="6"/>
        <v>92.072672571421165</v>
      </c>
      <c r="L74" s="65">
        <f t="shared" si="7"/>
        <v>89.173574478774171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3855.65</v>
      </c>
      <c r="H75" s="66">
        <v>3981</v>
      </c>
      <c r="I75" s="66">
        <v>3981</v>
      </c>
      <c r="J75" s="66">
        <v>3550</v>
      </c>
      <c r="K75" s="66">
        <f t="shared" si="6"/>
        <v>92.072672571421165</v>
      </c>
      <c r="L75" s="66">
        <f t="shared" si="7"/>
        <v>89.173574478774171</v>
      </c>
    </row>
    <row r="76" spans="2:12" x14ac:dyDescent="0.25">
      <c r="B76" s="65" t="s">
        <v>173</v>
      </c>
      <c r="C76" s="65"/>
      <c r="D76" s="65"/>
      <c r="E76" s="65"/>
      <c r="F76" s="65" t="s">
        <v>174</v>
      </c>
      <c r="G76" s="65">
        <f>G77+G85</f>
        <v>16444.25</v>
      </c>
      <c r="H76" s="65">
        <f>H77+H85</f>
        <v>63383</v>
      </c>
      <c r="I76" s="65">
        <f>I77+I85</f>
        <v>39847</v>
      </c>
      <c r="J76" s="65">
        <f>J77+J85</f>
        <v>10383.92</v>
      </c>
      <c r="K76" s="65">
        <f t="shared" si="6"/>
        <v>63.146206120680482</v>
      </c>
      <c r="L76" s="65">
        <f t="shared" si="7"/>
        <v>26.05947750144302</v>
      </c>
    </row>
    <row r="77" spans="2:12" x14ac:dyDescent="0.25">
      <c r="B77" s="65"/>
      <c r="C77" s="65" t="s">
        <v>175</v>
      </c>
      <c r="D77" s="65"/>
      <c r="E77" s="65"/>
      <c r="F77" s="65" t="s">
        <v>176</v>
      </c>
      <c r="G77" s="65">
        <f>G78+G83</f>
        <v>16444.25</v>
      </c>
      <c r="H77" s="65">
        <f>H78+H83</f>
        <v>39476</v>
      </c>
      <c r="I77" s="65">
        <f>I78+I83</f>
        <v>38847</v>
      </c>
      <c r="J77" s="65">
        <f>J78+J83</f>
        <v>10383.92</v>
      </c>
      <c r="K77" s="65">
        <f t="shared" si="6"/>
        <v>63.146206120680482</v>
      </c>
      <c r="L77" s="65">
        <f t="shared" si="7"/>
        <v>26.730300924138287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>G79+G80+G81+G82</f>
        <v>9451.9</v>
      </c>
      <c r="H78" s="65">
        <f>H79+H80+H81+H82</f>
        <v>32255</v>
      </c>
      <c r="I78" s="65">
        <f>I79+I80+I81+I82</f>
        <v>31627</v>
      </c>
      <c r="J78" s="65">
        <f>J79+J80+J81+J82</f>
        <v>3164.2099999999996</v>
      </c>
      <c r="K78" s="65">
        <f t="shared" si="6"/>
        <v>33.476972883758819</v>
      </c>
      <c r="L78" s="65">
        <f t="shared" si="7"/>
        <v>10.004774401618869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>
        <v>6730.77</v>
      </c>
      <c r="H79" s="66">
        <v>22855</v>
      </c>
      <c r="I79" s="66">
        <v>22342</v>
      </c>
      <c r="J79" s="66">
        <v>698.58</v>
      </c>
      <c r="K79" s="66">
        <f t="shared" si="6"/>
        <v>10.378901670982666</v>
      </c>
      <c r="L79" s="66">
        <f t="shared" si="7"/>
        <v>3.126756780950676</v>
      </c>
    </row>
    <row r="80" spans="2:12" x14ac:dyDescent="0.25">
      <c r="B80" s="66"/>
      <c r="C80" s="66"/>
      <c r="D80" s="66"/>
      <c r="E80" s="66" t="s">
        <v>181</v>
      </c>
      <c r="F80" s="66" t="s">
        <v>182</v>
      </c>
      <c r="G80" s="66">
        <v>1401.07</v>
      </c>
      <c r="H80" s="66">
        <v>2788</v>
      </c>
      <c r="I80" s="66">
        <v>2788</v>
      </c>
      <c r="J80" s="66">
        <v>0</v>
      </c>
      <c r="K80" s="66">
        <f t="shared" si="6"/>
        <v>0</v>
      </c>
      <c r="L80" s="66">
        <f t="shared" si="7"/>
        <v>0</v>
      </c>
    </row>
    <row r="81" spans="2:12" x14ac:dyDescent="0.25">
      <c r="B81" s="66"/>
      <c r="C81" s="66"/>
      <c r="D81" s="66"/>
      <c r="E81" s="66" t="s">
        <v>183</v>
      </c>
      <c r="F81" s="66" t="s">
        <v>184</v>
      </c>
      <c r="G81" s="66">
        <v>1303.8699999999999</v>
      </c>
      <c r="H81" s="66">
        <v>5086</v>
      </c>
      <c r="I81" s="66">
        <v>4971</v>
      </c>
      <c r="J81" s="66">
        <v>2354.14</v>
      </c>
      <c r="K81" s="66">
        <f t="shared" si="6"/>
        <v>180.55020822628023</v>
      </c>
      <c r="L81" s="66">
        <f t="shared" si="7"/>
        <v>47.357473345403342</v>
      </c>
    </row>
    <row r="82" spans="2:12" x14ac:dyDescent="0.25">
      <c r="B82" s="66"/>
      <c r="C82" s="66"/>
      <c r="D82" s="66"/>
      <c r="E82" s="66" t="s">
        <v>185</v>
      </c>
      <c r="F82" s="66" t="s">
        <v>186</v>
      </c>
      <c r="G82" s="66">
        <v>16.190000000000001</v>
      </c>
      <c r="H82" s="66">
        <v>1526</v>
      </c>
      <c r="I82" s="66">
        <v>1526</v>
      </c>
      <c r="J82" s="66">
        <v>111.49</v>
      </c>
      <c r="K82" s="66">
        <f t="shared" si="6"/>
        <v>688.6349598517603</v>
      </c>
      <c r="L82" s="66">
        <f t="shared" si="7"/>
        <v>7.3060288335517694</v>
      </c>
    </row>
    <row r="83" spans="2:12" x14ac:dyDescent="0.25">
      <c r="B83" s="65"/>
      <c r="C83" s="65"/>
      <c r="D83" s="65" t="s">
        <v>187</v>
      </c>
      <c r="E83" s="65"/>
      <c r="F83" s="65" t="s">
        <v>188</v>
      </c>
      <c r="G83" s="65">
        <f>G84</f>
        <v>6992.35</v>
      </c>
      <c r="H83" s="65">
        <f>H84</f>
        <v>7221</v>
      </c>
      <c r="I83" s="65">
        <f>I84</f>
        <v>7220</v>
      </c>
      <c r="J83" s="65">
        <f>J84</f>
        <v>7219.71</v>
      </c>
      <c r="K83" s="65">
        <f t="shared" si="6"/>
        <v>103.25155348344977</v>
      </c>
      <c r="L83" s="65">
        <f t="shared" si="7"/>
        <v>99.995983379501382</v>
      </c>
    </row>
    <row r="84" spans="2:12" x14ac:dyDescent="0.25">
      <c r="B84" s="66"/>
      <c r="C84" s="66"/>
      <c r="D84" s="66"/>
      <c r="E84" s="66" t="s">
        <v>189</v>
      </c>
      <c r="F84" s="66" t="s">
        <v>190</v>
      </c>
      <c r="G84" s="66">
        <v>6992.35</v>
      </c>
      <c r="H84" s="66">
        <v>7221</v>
      </c>
      <c r="I84" s="66">
        <v>7220</v>
      </c>
      <c r="J84" s="66">
        <v>7219.71</v>
      </c>
      <c r="K84" s="66">
        <f t="shared" si="6"/>
        <v>103.25155348344977</v>
      </c>
      <c r="L84" s="66">
        <f t="shared" si="7"/>
        <v>99.995983379501382</v>
      </c>
    </row>
    <row r="85" spans="2:12" x14ac:dyDescent="0.25">
      <c r="B85" s="65"/>
      <c r="C85" s="65" t="s">
        <v>191</v>
      </c>
      <c r="D85" s="65"/>
      <c r="E85" s="65"/>
      <c r="F85" s="65" t="s">
        <v>192</v>
      </c>
      <c r="G85" s="65">
        <f t="shared" ref="G85:J86" si="8">G86</f>
        <v>0</v>
      </c>
      <c r="H85" s="65">
        <f t="shared" si="8"/>
        <v>23907</v>
      </c>
      <c r="I85" s="65">
        <f t="shared" si="8"/>
        <v>1000</v>
      </c>
      <c r="J85" s="65">
        <f t="shared" si="8"/>
        <v>0</v>
      </c>
      <c r="K85" s="65" t="e">
        <f t="shared" si="6"/>
        <v>#DIV/0!</v>
      </c>
      <c r="L85" s="65">
        <f t="shared" si="7"/>
        <v>0</v>
      </c>
    </row>
    <row r="86" spans="2:12" x14ac:dyDescent="0.25">
      <c r="B86" s="65"/>
      <c r="C86" s="65"/>
      <c r="D86" s="65" t="s">
        <v>193</v>
      </c>
      <c r="E86" s="65"/>
      <c r="F86" s="65" t="s">
        <v>194</v>
      </c>
      <c r="G86" s="65">
        <f t="shared" si="8"/>
        <v>0</v>
      </c>
      <c r="H86" s="65">
        <f t="shared" si="8"/>
        <v>23907</v>
      </c>
      <c r="I86" s="65">
        <f t="shared" si="8"/>
        <v>1000</v>
      </c>
      <c r="J86" s="65">
        <f t="shared" si="8"/>
        <v>0</v>
      </c>
      <c r="K86" s="65" t="e">
        <f t="shared" si="6"/>
        <v>#DIV/0!</v>
      </c>
      <c r="L86" s="65">
        <f t="shared" si="7"/>
        <v>0</v>
      </c>
    </row>
    <row r="87" spans="2:12" x14ac:dyDescent="0.25">
      <c r="B87" s="66"/>
      <c r="C87" s="66"/>
      <c r="D87" s="66"/>
      <c r="E87" s="66" t="s">
        <v>195</v>
      </c>
      <c r="F87" s="66" t="s">
        <v>194</v>
      </c>
      <c r="G87" s="66">
        <v>0</v>
      </c>
      <c r="H87" s="66">
        <v>23907</v>
      </c>
      <c r="I87" s="66">
        <v>1000</v>
      </c>
      <c r="J87" s="66">
        <v>0</v>
      </c>
      <c r="K87" s="66" t="e">
        <f t="shared" si="6"/>
        <v>#DIV/0!</v>
      </c>
      <c r="L87" s="66">
        <f t="shared" si="7"/>
        <v>0</v>
      </c>
    </row>
    <row r="88" spans="2:12" x14ac:dyDescent="0.25">
      <c r="B88" s="65"/>
      <c r="C88" s="66"/>
      <c r="D88" s="67"/>
      <c r="E88" s="68"/>
      <c r="F88" s="8"/>
      <c r="G88" s="65"/>
      <c r="H88" s="65"/>
      <c r="I88" s="65"/>
      <c r="J88" s="65"/>
      <c r="K88" s="70"/>
      <c r="L88" s="70"/>
    </row>
  </sheetData>
  <mergeCells count="7">
    <mergeCell ref="B29:F29"/>
    <mergeCell ref="B30:F3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4"/>
  <sheetViews>
    <sheetView topLeftCell="A4" workbookViewId="0">
      <selection activeCell="D22" sqref="D2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5523638.2999999998</v>
      </c>
      <c r="D6" s="71">
        <f>D7+D9+D11+D13</f>
        <v>7000214</v>
      </c>
      <c r="E6" s="71">
        <f>E7+E9+E11+E13</f>
        <v>7019200</v>
      </c>
      <c r="F6" s="71">
        <f>F7+F9+F11+F13</f>
        <v>6847362.3300000001</v>
      </c>
      <c r="G6" s="72">
        <f t="shared" ref="G6:G24" si="0">(F6*100)/C6</f>
        <v>123.96471235272593</v>
      </c>
      <c r="H6" s="72">
        <f t="shared" ref="H6:H24" si="1">(F6*100)/E6</f>
        <v>97.551890956234331</v>
      </c>
    </row>
    <row r="7" spans="1:8" x14ac:dyDescent="0.25">
      <c r="A7"/>
      <c r="B7" s="8" t="s">
        <v>196</v>
      </c>
      <c r="C7" s="71">
        <f>C8</f>
        <v>5522904.5</v>
      </c>
      <c r="D7" s="71">
        <f>D8</f>
        <v>6599198</v>
      </c>
      <c r="E7" s="71">
        <f>E8</f>
        <v>6619620</v>
      </c>
      <c r="F7" s="71">
        <f>F8</f>
        <v>6618793.5800000001</v>
      </c>
      <c r="G7" s="72">
        <f t="shared" si="0"/>
        <v>119.84262230136335</v>
      </c>
      <c r="H7" s="72">
        <f t="shared" si="1"/>
        <v>99.98751559757207</v>
      </c>
    </row>
    <row r="8" spans="1:8" x14ac:dyDescent="0.25">
      <c r="A8"/>
      <c r="B8" s="16" t="s">
        <v>197</v>
      </c>
      <c r="C8" s="73">
        <v>5522904.5</v>
      </c>
      <c r="D8" s="73">
        <v>6599198</v>
      </c>
      <c r="E8" s="73">
        <v>6619620</v>
      </c>
      <c r="F8" s="74">
        <v>6618793.5800000001</v>
      </c>
      <c r="G8" s="70">
        <f t="shared" si="0"/>
        <v>119.84262230136335</v>
      </c>
      <c r="H8" s="70">
        <f t="shared" si="1"/>
        <v>99.98751559757207</v>
      </c>
    </row>
    <row r="9" spans="1:8" x14ac:dyDescent="0.25">
      <c r="A9"/>
      <c r="B9" s="8" t="s">
        <v>198</v>
      </c>
      <c r="C9" s="71">
        <f>C10</f>
        <v>733.8</v>
      </c>
      <c r="D9" s="71">
        <f>D10</f>
        <v>10817</v>
      </c>
      <c r="E9" s="71">
        <f>E10</f>
        <v>10039</v>
      </c>
      <c r="F9" s="71">
        <f>F10</f>
        <v>965.07</v>
      </c>
      <c r="G9" s="72">
        <f t="shared" si="0"/>
        <v>131.51676206050695</v>
      </c>
      <c r="H9" s="72">
        <f t="shared" si="1"/>
        <v>9.613208486901085</v>
      </c>
    </row>
    <row r="10" spans="1:8" x14ac:dyDescent="0.25">
      <c r="A10"/>
      <c r="B10" s="16" t="s">
        <v>199</v>
      </c>
      <c r="C10" s="73">
        <v>733.8</v>
      </c>
      <c r="D10" s="73">
        <v>10817</v>
      </c>
      <c r="E10" s="73">
        <v>10039</v>
      </c>
      <c r="F10" s="74">
        <v>965.07</v>
      </c>
      <c r="G10" s="70">
        <f t="shared" si="0"/>
        <v>131.51676206050695</v>
      </c>
      <c r="H10" s="70">
        <f t="shared" si="1"/>
        <v>9.613208486901085</v>
      </c>
    </row>
    <row r="11" spans="1:8" x14ac:dyDescent="0.25">
      <c r="A11"/>
      <c r="B11" s="8" t="s">
        <v>200</v>
      </c>
      <c r="C11" s="71">
        <f>C12</f>
        <v>0</v>
      </c>
      <c r="D11" s="71">
        <f>D12</f>
        <v>239199</v>
      </c>
      <c r="E11" s="71">
        <f>E12</f>
        <v>230099</v>
      </c>
      <c r="F11" s="71">
        <f>F12</f>
        <v>101493.16</v>
      </c>
      <c r="G11" s="72" t="e">
        <f t="shared" si="0"/>
        <v>#DIV/0!</v>
      </c>
      <c r="H11" s="72">
        <f t="shared" si="1"/>
        <v>44.108475047696864</v>
      </c>
    </row>
    <row r="12" spans="1:8" x14ac:dyDescent="0.25">
      <c r="A12"/>
      <c r="B12" s="16" t="s">
        <v>201</v>
      </c>
      <c r="C12" s="73">
        <v>0</v>
      </c>
      <c r="D12" s="73">
        <v>239199</v>
      </c>
      <c r="E12" s="73">
        <v>230099</v>
      </c>
      <c r="F12" s="74">
        <v>101493.16</v>
      </c>
      <c r="G12" s="70" t="e">
        <f t="shared" si="0"/>
        <v>#DIV/0!</v>
      </c>
      <c r="H12" s="70">
        <f t="shared" si="1"/>
        <v>44.108475047696864</v>
      </c>
    </row>
    <row r="13" spans="1:8" x14ac:dyDescent="0.25">
      <c r="A13"/>
      <c r="B13" s="8" t="s">
        <v>202</v>
      </c>
      <c r="C13" s="71">
        <f>C14</f>
        <v>0</v>
      </c>
      <c r="D13" s="71">
        <f>D14</f>
        <v>151000</v>
      </c>
      <c r="E13" s="71">
        <f>E14</f>
        <v>159442</v>
      </c>
      <c r="F13" s="71">
        <f>F14</f>
        <v>126110.52</v>
      </c>
      <c r="G13" s="72" t="e">
        <f t="shared" si="0"/>
        <v>#DIV/0!</v>
      </c>
      <c r="H13" s="72">
        <f t="shared" si="1"/>
        <v>79.094918528367685</v>
      </c>
    </row>
    <row r="14" spans="1:8" x14ac:dyDescent="0.25">
      <c r="A14"/>
      <c r="B14" s="16" t="s">
        <v>203</v>
      </c>
      <c r="C14" s="73">
        <v>0</v>
      </c>
      <c r="D14" s="73">
        <v>151000</v>
      </c>
      <c r="E14" s="73">
        <v>159442</v>
      </c>
      <c r="F14" s="74">
        <v>126110.52</v>
      </c>
      <c r="G14" s="70" t="e">
        <f t="shared" si="0"/>
        <v>#DIV/0!</v>
      </c>
      <c r="H14" s="70">
        <f t="shared" si="1"/>
        <v>79.094918528367685</v>
      </c>
    </row>
    <row r="15" spans="1:8" x14ac:dyDescent="0.25">
      <c r="B15" s="8" t="s">
        <v>33</v>
      </c>
      <c r="C15" s="75">
        <f>C16+C18+C20+C22</f>
        <v>5523638.2999999998</v>
      </c>
      <c r="D15" s="75">
        <f>D16+D18+D20+D22</f>
        <v>7000214</v>
      </c>
      <c r="E15" s="75">
        <f>E16+E18+E20+E22</f>
        <v>7019200</v>
      </c>
      <c r="F15" s="75">
        <f>F16+F18+F20+F22</f>
        <v>6850106.5300000003</v>
      </c>
      <c r="G15" s="72">
        <f t="shared" si="0"/>
        <v>124.01439337546776</v>
      </c>
      <c r="H15" s="72">
        <f t="shared" si="1"/>
        <v>97.590986579667202</v>
      </c>
    </row>
    <row r="16" spans="1:8" x14ac:dyDescent="0.25">
      <c r="A16"/>
      <c r="B16" s="8" t="s">
        <v>196</v>
      </c>
      <c r="C16" s="75">
        <f>C17</f>
        <v>5522904.5</v>
      </c>
      <c r="D16" s="75">
        <f>D17</f>
        <v>6599198</v>
      </c>
      <c r="E16" s="75">
        <f>E17</f>
        <v>6619620</v>
      </c>
      <c r="F16" s="75">
        <f>F17</f>
        <v>6618793.5800000001</v>
      </c>
      <c r="G16" s="72">
        <f t="shared" si="0"/>
        <v>119.84262230136335</v>
      </c>
      <c r="H16" s="72">
        <f t="shared" si="1"/>
        <v>99.98751559757207</v>
      </c>
    </row>
    <row r="17" spans="1:8" x14ac:dyDescent="0.25">
      <c r="A17"/>
      <c r="B17" s="16" t="s">
        <v>197</v>
      </c>
      <c r="C17" s="73">
        <v>5522904.5</v>
      </c>
      <c r="D17" s="73">
        <v>6599198</v>
      </c>
      <c r="E17" s="76">
        <v>6619620</v>
      </c>
      <c r="F17" s="74">
        <v>6618793.5800000001</v>
      </c>
      <c r="G17" s="70">
        <f t="shared" si="0"/>
        <v>119.84262230136335</v>
      </c>
      <c r="H17" s="70">
        <f t="shared" si="1"/>
        <v>99.98751559757207</v>
      </c>
    </row>
    <row r="18" spans="1:8" x14ac:dyDescent="0.25">
      <c r="A18"/>
      <c r="B18" s="8" t="s">
        <v>198</v>
      </c>
      <c r="C18" s="75">
        <f>C19</f>
        <v>733.8</v>
      </c>
      <c r="D18" s="75">
        <f>D19</f>
        <v>10817</v>
      </c>
      <c r="E18" s="75">
        <f>E19</f>
        <v>10039</v>
      </c>
      <c r="F18" s="75">
        <f>F19</f>
        <v>965.07</v>
      </c>
      <c r="G18" s="72">
        <f t="shared" si="0"/>
        <v>131.51676206050695</v>
      </c>
      <c r="H18" s="72">
        <f t="shared" si="1"/>
        <v>9.613208486901085</v>
      </c>
    </row>
    <row r="19" spans="1:8" x14ac:dyDescent="0.25">
      <c r="A19"/>
      <c r="B19" s="16" t="s">
        <v>199</v>
      </c>
      <c r="C19" s="73">
        <v>733.8</v>
      </c>
      <c r="D19" s="73">
        <v>10817</v>
      </c>
      <c r="E19" s="76">
        <v>10039</v>
      </c>
      <c r="F19" s="74">
        <v>965.07</v>
      </c>
      <c r="G19" s="70">
        <f t="shared" si="0"/>
        <v>131.51676206050695</v>
      </c>
      <c r="H19" s="70">
        <f t="shared" si="1"/>
        <v>9.613208486901085</v>
      </c>
    </row>
    <row r="20" spans="1:8" x14ac:dyDescent="0.25">
      <c r="A20"/>
      <c r="B20" s="8" t="s">
        <v>200</v>
      </c>
      <c r="C20" s="75">
        <f>C21</f>
        <v>0</v>
      </c>
      <c r="D20" s="75">
        <f>D21</f>
        <v>239199</v>
      </c>
      <c r="E20" s="75">
        <f>E21</f>
        <v>230099</v>
      </c>
      <c r="F20" s="75">
        <f>F21</f>
        <v>101493.16</v>
      </c>
      <c r="G20" s="72" t="e">
        <f t="shared" si="0"/>
        <v>#DIV/0!</v>
      </c>
      <c r="H20" s="72">
        <f t="shared" si="1"/>
        <v>44.108475047696864</v>
      </c>
    </row>
    <row r="21" spans="1:8" x14ac:dyDescent="0.25">
      <c r="A21"/>
      <c r="B21" s="16" t="s">
        <v>201</v>
      </c>
      <c r="C21" s="73">
        <v>0</v>
      </c>
      <c r="D21" s="73">
        <v>239199</v>
      </c>
      <c r="E21" s="76">
        <v>230099</v>
      </c>
      <c r="F21" s="74">
        <v>101493.16</v>
      </c>
      <c r="G21" s="70" t="e">
        <f t="shared" si="0"/>
        <v>#DIV/0!</v>
      </c>
      <c r="H21" s="70">
        <f t="shared" si="1"/>
        <v>44.108475047696864</v>
      </c>
    </row>
    <row r="22" spans="1:8" x14ac:dyDescent="0.25">
      <c r="A22"/>
      <c r="B22" s="8" t="s">
        <v>202</v>
      </c>
      <c r="C22" s="75">
        <f>C23+C24</f>
        <v>0</v>
      </c>
      <c r="D22" s="75">
        <f>D23+D24</f>
        <v>151000</v>
      </c>
      <c r="E22" s="75">
        <f>E23+E24</f>
        <v>159442</v>
      </c>
      <c r="F22" s="75">
        <f>F23+F24</f>
        <v>128854.72</v>
      </c>
      <c r="G22" s="72" t="e">
        <f t="shared" si="0"/>
        <v>#DIV/0!</v>
      </c>
      <c r="H22" s="72">
        <f t="shared" si="1"/>
        <v>80.816045960286502</v>
      </c>
    </row>
    <row r="23" spans="1:8" x14ac:dyDescent="0.25">
      <c r="A23"/>
      <c r="B23" s="16" t="s">
        <v>203</v>
      </c>
      <c r="C23" s="73">
        <v>0</v>
      </c>
      <c r="D23" s="73">
        <v>151000</v>
      </c>
      <c r="E23" s="76">
        <v>151000</v>
      </c>
      <c r="F23" s="74">
        <v>120414.38</v>
      </c>
      <c r="G23" s="70" t="e">
        <f t="shared" si="0"/>
        <v>#DIV/0!</v>
      </c>
      <c r="H23" s="70">
        <f t="shared" si="1"/>
        <v>79.744622516556291</v>
      </c>
    </row>
    <row r="24" spans="1:8" ht="25.5" x14ac:dyDescent="0.25">
      <c r="A24"/>
      <c r="B24" s="16" t="s">
        <v>204</v>
      </c>
      <c r="C24" s="73">
        <v>0</v>
      </c>
      <c r="D24" s="73">
        <v>0</v>
      </c>
      <c r="E24" s="76">
        <v>8442</v>
      </c>
      <c r="F24" s="74">
        <v>8440.34</v>
      </c>
      <c r="G24" s="70" t="e">
        <f t="shared" si="0"/>
        <v>#DIV/0!</v>
      </c>
      <c r="H24" s="70">
        <f t="shared" si="1"/>
        <v>99.980336413172239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7" sqref="D7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5523638.3099999996</v>
      </c>
      <c r="D6" s="75">
        <f t="shared" si="0"/>
        <v>7000214</v>
      </c>
      <c r="E6" s="75">
        <f t="shared" si="0"/>
        <v>7019200</v>
      </c>
      <c r="F6" s="75">
        <f t="shared" si="0"/>
        <v>6850106.5300000003</v>
      </c>
      <c r="G6" s="70">
        <f>(F6*100)/C6</f>
        <v>124.01439315095199</v>
      </c>
      <c r="H6" s="70">
        <f>(F6*100)/E6</f>
        <v>97.590986579667202</v>
      </c>
    </row>
    <row r="7" spans="2:8" x14ac:dyDescent="0.25">
      <c r="B7" s="8" t="s">
        <v>205</v>
      </c>
      <c r="C7" s="75">
        <f t="shared" si="0"/>
        <v>5523638.3099999996</v>
      </c>
      <c r="D7" s="75">
        <f t="shared" si="0"/>
        <v>7000214</v>
      </c>
      <c r="E7" s="75">
        <f t="shared" si="0"/>
        <v>7019200</v>
      </c>
      <c r="F7" s="75">
        <f t="shared" si="0"/>
        <v>6850106.5300000003</v>
      </c>
      <c r="G7" s="70">
        <f>(F7*100)/C7</f>
        <v>124.01439315095199</v>
      </c>
      <c r="H7" s="70">
        <f>(F7*100)/E7</f>
        <v>97.590986579667202</v>
      </c>
    </row>
    <row r="8" spans="2:8" x14ac:dyDescent="0.25">
      <c r="B8" s="11" t="s">
        <v>206</v>
      </c>
      <c r="C8" s="73">
        <v>5523638.3099999996</v>
      </c>
      <c r="D8" s="73">
        <v>7000214</v>
      </c>
      <c r="E8" s="73">
        <v>7019200</v>
      </c>
      <c r="F8" s="74">
        <v>6850106.5300000003</v>
      </c>
      <c r="G8" s="70">
        <f>(F8*100)/C8</f>
        <v>124.01439315095199</v>
      </c>
      <c r="H8" s="70">
        <f>(F8*100)/E8</f>
        <v>97.590986579667202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82"/>
  <sheetViews>
    <sheetView topLeftCell="A25" zoomScaleNormal="100" workbookViewId="0">
      <selection activeCell="J27" sqref="J27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207</v>
      </c>
      <c r="C1" s="39"/>
    </row>
    <row r="2" spans="1:6" ht="15" customHeight="1" x14ac:dyDescent="0.2">
      <c r="A2" s="41" t="s">
        <v>35</v>
      </c>
      <c r="B2" s="42" t="s">
        <v>208</v>
      </c>
      <c r="C2" s="39"/>
    </row>
    <row r="3" spans="1:6" s="39" customFormat="1" ht="43.5" customHeight="1" x14ac:dyDescent="0.2">
      <c r="A3" s="43" t="s">
        <v>36</v>
      </c>
      <c r="B3" s="37" t="s">
        <v>223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209</v>
      </c>
      <c r="B7" s="46"/>
      <c r="C7" s="77">
        <f>C14</f>
        <v>6599198</v>
      </c>
      <c r="D7" s="77">
        <f>D14</f>
        <v>6619620</v>
      </c>
      <c r="E7" s="77">
        <f>E14</f>
        <v>6618793.5800000001</v>
      </c>
      <c r="F7" s="77">
        <f>(E7*100)/D7</f>
        <v>99.98751559757207</v>
      </c>
    </row>
    <row r="8" spans="1:6" x14ac:dyDescent="0.2">
      <c r="A8" s="47" t="s">
        <v>89</v>
      </c>
      <c r="B8" s="46"/>
      <c r="C8" s="77">
        <f>C74</f>
        <v>10817</v>
      </c>
      <c r="D8" s="77">
        <f>D74</f>
        <v>10039</v>
      </c>
      <c r="E8" s="77">
        <f>E74</f>
        <v>965.07</v>
      </c>
      <c r="F8" s="77">
        <f>(E8*100)/D8</f>
        <v>9.613208486901085</v>
      </c>
    </row>
    <row r="9" spans="1:6" x14ac:dyDescent="0.2">
      <c r="A9" s="47" t="s">
        <v>210</v>
      </c>
      <c r="B9" s="46"/>
      <c r="C9" s="77">
        <f>C91</f>
        <v>239199</v>
      </c>
      <c r="D9" s="77">
        <f>D91</f>
        <v>230099</v>
      </c>
      <c r="E9" s="77">
        <f>E91</f>
        <v>101493.16</v>
      </c>
      <c r="F9" s="77">
        <f>(E9*100)/D9</f>
        <v>44.108475047696864</v>
      </c>
    </row>
    <row r="10" spans="1:6" x14ac:dyDescent="0.2">
      <c r="A10" s="47" t="s">
        <v>211</v>
      </c>
      <c r="B10" s="46"/>
      <c r="C10" s="77">
        <f>C105</f>
        <v>151000</v>
      </c>
      <c r="D10" s="77">
        <f>D105</f>
        <v>151000</v>
      </c>
      <c r="E10" s="77">
        <f>E105</f>
        <v>120414.38</v>
      </c>
      <c r="F10" s="77">
        <f>(E10*100)/D10</f>
        <v>79.744622516556291</v>
      </c>
    </row>
    <row r="11" spans="1:6" x14ac:dyDescent="0.2">
      <c r="A11" s="47" t="s">
        <v>212</v>
      </c>
      <c r="B11" s="46"/>
      <c r="C11" s="77">
        <f>C120</f>
        <v>0</v>
      </c>
      <c r="D11" s="77">
        <f>D120</f>
        <v>8442</v>
      </c>
      <c r="E11" s="77">
        <f>E120</f>
        <v>8440.34</v>
      </c>
      <c r="F11" s="77">
        <f>(E11*100)/D11</f>
        <v>99.980336413172239</v>
      </c>
    </row>
    <row r="12" spans="1:6" s="57" customFormat="1" x14ac:dyDescent="0.2"/>
    <row r="13" spans="1:6" ht="38.25" x14ac:dyDescent="0.2">
      <c r="A13" s="47" t="s">
        <v>213</v>
      </c>
      <c r="B13" s="47" t="s">
        <v>214</v>
      </c>
      <c r="C13" s="47" t="s">
        <v>47</v>
      </c>
      <c r="D13" s="47" t="s">
        <v>215</v>
      </c>
      <c r="E13" s="47" t="s">
        <v>216</v>
      </c>
      <c r="F13" s="47" t="s">
        <v>217</v>
      </c>
    </row>
    <row r="14" spans="1:6" x14ac:dyDescent="0.2">
      <c r="A14" s="48" t="s">
        <v>209</v>
      </c>
      <c r="B14" s="48" t="s">
        <v>218</v>
      </c>
      <c r="C14" s="78">
        <f>C15+C59</f>
        <v>6599198</v>
      </c>
      <c r="D14" s="78">
        <f>D15+D59</f>
        <v>6619620</v>
      </c>
      <c r="E14" s="78">
        <f>E15+E59</f>
        <v>6618793.5800000001</v>
      </c>
      <c r="F14" s="79">
        <f>(E14*100)/D14</f>
        <v>99.98751559757207</v>
      </c>
    </row>
    <row r="15" spans="1:6" x14ac:dyDescent="0.2">
      <c r="A15" s="49" t="s">
        <v>87</v>
      </c>
      <c r="B15" s="50" t="s">
        <v>88</v>
      </c>
      <c r="C15" s="80">
        <f>C16+C24+C54</f>
        <v>6566506</v>
      </c>
      <c r="D15" s="80">
        <f>D16+D24+D54</f>
        <v>6609836</v>
      </c>
      <c r="E15" s="80">
        <f>E16+E24+E54</f>
        <v>6609219.7300000004</v>
      </c>
      <c r="F15" s="81">
        <f>(E15*100)/D15</f>
        <v>99.990676470641631</v>
      </c>
    </row>
    <row r="16" spans="1:6" x14ac:dyDescent="0.2">
      <c r="A16" s="51" t="s">
        <v>89</v>
      </c>
      <c r="B16" s="52" t="s">
        <v>90</v>
      </c>
      <c r="C16" s="82">
        <f>C17+C20+C22</f>
        <v>5857885</v>
      </c>
      <c r="D16" s="82">
        <f>D17+D20+D22</f>
        <v>5861876</v>
      </c>
      <c r="E16" s="82">
        <f>E17+E20+E22</f>
        <v>5861715.1100000003</v>
      </c>
      <c r="F16" s="81">
        <f>(E16*100)/D16</f>
        <v>99.997255315533792</v>
      </c>
    </row>
    <row r="17" spans="1:6" x14ac:dyDescent="0.2">
      <c r="A17" s="53" t="s">
        <v>91</v>
      </c>
      <c r="B17" s="54" t="s">
        <v>92</v>
      </c>
      <c r="C17" s="83">
        <f>C18+C19</f>
        <v>4893675</v>
      </c>
      <c r="D17" s="83">
        <f>D18+D19</f>
        <v>4887675</v>
      </c>
      <c r="E17" s="83">
        <f>E18+E19</f>
        <v>4887550.12</v>
      </c>
      <c r="F17" s="83">
        <f>(E17*100)/D17</f>
        <v>99.99744500196924</v>
      </c>
    </row>
    <row r="18" spans="1:6" x14ac:dyDescent="0.2">
      <c r="A18" s="55" t="s">
        <v>93</v>
      </c>
      <c r="B18" s="56" t="s">
        <v>94</v>
      </c>
      <c r="C18" s="84">
        <v>4798857</v>
      </c>
      <c r="D18" s="84">
        <v>4782857</v>
      </c>
      <c r="E18" s="84">
        <v>4782776.58</v>
      </c>
      <c r="F18" s="84"/>
    </row>
    <row r="19" spans="1:6" x14ac:dyDescent="0.2">
      <c r="A19" s="55" t="s">
        <v>95</v>
      </c>
      <c r="B19" s="56" t="s">
        <v>96</v>
      </c>
      <c r="C19" s="84">
        <v>94818</v>
      </c>
      <c r="D19" s="84">
        <v>104818</v>
      </c>
      <c r="E19" s="84">
        <v>104773.54</v>
      </c>
      <c r="F19" s="84"/>
    </row>
    <row r="20" spans="1:6" x14ac:dyDescent="0.2">
      <c r="A20" s="53" t="s">
        <v>97</v>
      </c>
      <c r="B20" s="54" t="s">
        <v>98</v>
      </c>
      <c r="C20" s="83">
        <f>C21</f>
        <v>199779</v>
      </c>
      <c r="D20" s="83">
        <f>D21</f>
        <v>206570</v>
      </c>
      <c r="E20" s="83">
        <f>E21</f>
        <v>206569.75</v>
      </c>
      <c r="F20" s="83">
        <f>(E20*100)/D20</f>
        <v>99.999878975649906</v>
      </c>
    </row>
    <row r="21" spans="1:6" x14ac:dyDescent="0.2">
      <c r="A21" s="55" t="s">
        <v>99</v>
      </c>
      <c r="B21" s="56" t="s">
        <v>98</v>
      </c>
      <c r="C21" s="84">
        <v>199779</v>
      </c>
      <c r="D21" s="84">
        <v>206570</v>
      </c>
      <c r="E21" s="84">
        <v>206569.75</v>
      </c>
      <c r="F21" s="84"/>
    </row>
    <row r="22" spans="1:6" x14ac:dyDescent="0.2">
      <c r="A22" s="53" t="s">
        <v>100</v>
      </c>
      <c r="B22" s="54" t="s">
        <v>101</v>
      </c>
      <c r="C22" s="83">
        <f>C23</f>
        <v>764431</v>
      </c>
      <c r="D22" s="83">
        <f>D23</f>
        <v>767631</v>
      </c>
      <c r="E22" s="83">
        <f>E23</f>
        <v>767595.24</v>
      </c>
      <c r="F22" s="83">
        <f>(E22*100)/D22</f>
        <v>99.995341511741969</v>
      </c>
    </row>
    <row r="23" spans="1:6" x14ac:dyDescent="0.2">
      <c r="A23" s="55" t="s">
        <v>102</v>
      </c>
      <c r="B23" s="56" t="s">
        <v>103</v>
      </c>
      <c r="C23" s="84">
        <v>764431</v>
      </c>
      <c r="D23" s="84">
        <v>767631</v>
      </c>
      <c r="E23" s="84">
        <v>767595.24</v>
      </c>
      <c r="F23" s="84"/>
    </row>
    <row r="24" spans="1:6" x14ac:dyDescent="0.2">
      <c r="A24" s="51" t="s">
        <v>104</v>
      </c>
      <c r="B24" s="52" t="s">
        <v>105</v>
      </c>
      <c r="C24" s="82">
        <f>C25+C29+C35+C45+C47</f>
        <v>704202</v>
      </c>
      <c r="D24" s="82">
        <f>D25+D29+D35+D45+D47</f>
        <v>743541</v>
      </c>
      <c r="E24" s="82">
        <f>E25+E29+E35+E45+E47</f>
        <v>743516.62</v>
      </c>
      <c r="F24" s="81">
        <f>(E24*100)/D24</f>
        <v>99.996721095406983</v>
      </c>
    </row>
    <row r="25" spans="1:6" x14ac:dyDescent="0.2">
      <c r="A25" s="53" t="s">
        <v>106</v>
      </c>
      <c r="B25" s="54" t="s">
        <v>107</v>
      </c>
      <c r="C25" s="83">
        <f>C26+C27+C28</f>
        <v>228957</v>
      </c>
      <c r="D25" s="83">
        <f>D26+D27+D28</f>
        <v>230703</v>
      </c>
      <c r="E25" s="83">
        <f>E26+E27+E28</f>
        <v>230700.18</v>
      </c>
      <c r="F25" s="83">
        <f>(E25*100)/D25</f>
        <v>99.998777649185314</v>
      </c>
    </row>
    <row r="26" spans="1:6" x14ac:dyDescent="0.2">
      <c r="A26" s="55" t="s">
        <v>108</v>
      </c>
      <c r="B26" s="56" t="s">
        <v>109</v>
      </c>
      <c r="C26" s="84">
        <v>3185</v>
      </c>
      <c r="D26" s="84">
        <v>4637</v>
      </c>
      <c r="E26" s="84">
        <v>4635.38</v>
      </c>
      <c r="F26" s="84"/>
    </row>
    <row r="27" spans="1:6" ht="25.5" x14ac:dyDescent="0.2">
      <c r="A27" s="55" t="s">
        <v>110</v>
      </c>
      <c r="B27" s="56" t="s">
        <v>111</v>
      </c>
      <c r="C27" s="84">
        <v>220012</v>
      </c>
      <c r="D27" s="84">
        <v>221687</v>
      </c>
      <c r="E27" s="84">
        <v>221686.75</v>
      </c>
      <c r="F27" s="84"/>
    </row>
    <row r="28" spans="1:6" x14ac:dyDescent="0.2">
      <c r="A28" s="55" t="s">
        <v>112</v>
      </c>
      <c r="B28" s="56" t="s">
        <v>113</v>
      </c>
      <c r="C28" s="84">
        <v>5760</v>
      </c>
      <c r="D28" s="84">
        <v>4379</v>
      </c>
      <c r="E28" s="84">
        <v>4378.05</v>
      </c>
      <c r="F28" s="84"/>
    </row>
    <row r="29" spans="1:6" x14ac:dyDescent="0.2">
      <c r="A29" s="53" t="s">
        <v>114</v>
      </c>
      <c r="B29" s="54" t="s">
        <v>115</v>
      </c>
      <c r="C29" s="83">
        <f>C30+C31+C32+C33+C34</f>
        <v>192787</v>
      </c>
      <c r="D29" s="83">
        <f>D30+D31+D32+D33+D34</f>
        <v>225745</v>
      </c>
      <c r="E29" s="83">
        <f>E30+E31+E32+E33+E34</f>
        <v>225729.74</v>
      </c>
      <c r="F29" s="83">
        <f>(E29*100)/D29</f>
        <v>99.993240160357928</v>
      </c>
    </row>
    <row r="30" spans="1:6" x14ac:dyDescent="0.2">
      <c r="A30" s="55" t="s">
        <v>116</v>
      </c>
      <c r="B30" s="56" t="s">
        <v>117</v>
      </c>
      <c r="C30" s="84">
        <v>78402</v>
      </c>
      <c r="D30" s="84">
        <v>109970</v>
      </c>
      <c r="E30" s="84">
        <v>109969.82</v>
      </c>
      <c r="F30" s="84"/>
    </row>
    <row r="31" spans="1:6" x14ac:dyDescent="0.2">
      <c r="A31" s="55" t="s">
        <v>118</v>
      </c>
      <c r="B31" s="56" t="s">
        <v>119</v>
      </c>
      <c r="C31" s="84">
        <v>110999</v>
      </c>
      <c r="D31" s="84">
        <v>105929</v>
      </c>
      <c r="E31" s="84">
        <v>105928.82</v>
      </c>
      <c r="F31" s="84"/>
    </row>
    <row r="32" spans="1:6" x14ac:dyDescent="0.2">
      <c r="A32" s="55" t="s">
        <v>120</v>
      </c>
      <c r="B32" s="56" t="s">
        <v>121</v>
      </c>
      <c r="C32" s="84">
        <v>1793</v>
      </c>
      <c r="D32" s="84">
        <v>6882</v>
      </c>
      <c r="E32" s="84">
        <v>6867.3</v>
      </c>
      <c r="F32" s="84"/>
    </row>
    <row r="33" spans="1:6" x14ac:dyDescent="0.2">
      <c r="A33" s="55" t="s">
        <v>122</v>
      </c>
      <c r="B33" s="56" t="s">
        <v>123</v>
      </c>
      <c r="C33" s="84">
        <v>665</v>
      </c>
      <c r="D33" s="84">
        <v>1814</v>
      </c>
      <c r="E33" s="84">
        <v>1813.8</v>
      </c>
      <c r="F33" s="84"/>
    </row>
    <row r="34" spans="1:6" x14ac:dyDescent="0.2">
      <c r="A34" s="55" t="s">
        <v>124</v>
      </c>
      <c r="B34" s="56" t="s">
        <v>125</v>
      </c>
      <c r="C34" s="84">
        <v>928</v>
      </c>
      <c r="D34" s="84">
        <v>1150</v>
      </c>
      <c r="E34" s="84">
        <v>1150</v>
      </c>
      <c r="F34" s="84"/>
    </row>
    <row r="35" spans="1:6" x14ac:dyDescent="0.2">
      <c r="A35" s="53" t="s">
        <v>126</v>
      </c>
      <c r="B35" s="54" t="s">
        <v>127</v>
      </c>
      <c r="C35" s="83">
        <f>C36+C37+C38+C39+C40+C41+C42+C43+C44</f>
        <v>271900</v>
      </c>
      <c r="D35" s="83">
        <f>D36+D37+D38+D39+D40+D41+D42+D43+D44</f>
        <v>278606</v>
      </c>
      <c r="E35" s="83">
        <f>E36+E37+E38+E39+E40+E41+E42+E43+E44</f>
        <v>278602.19</v>
      </c>
      <c r="F35" s="83">
        <f>(E35*100)/D35</f>
        <v>99.998632477405366</v>
      </c>
    </row>
    <row r="36" spans="1:6" x14ac:dyDescent="0.2">
      <c r="A36" s="55" t="s">
        <v>128</v>
      </c>
      <c r="B36" s="56" t="s">
        <v>129</v>
      </c>
      <c r="C36" s="84">
        <v>116223</v>
      </c>
      <c r="D36" s="84">
        <v>114862</v>
      </c>
      <c r="E36" s="84">
        <v>114861.36</v>
      </c>
      <c r="F36" s="84"/>
    </row>
    <row r="37" spans="1:6" x14ac:dyDescent="0.2">
      <c r="A37" s="55" t="s">
        <v>130</v>
      </c>
      <c r="B37" s="56" t="s">
        <v>131</v>
      </c>
      <c r="C37" s="84">
        <v>58263</v>
      </c>
      <c r="D37" s="84">
        <v>47770</v>
      </c>
      <c r="E37" s="84">
        <v>47769.599999999999</v>
      </c>
      <c r="F37" s="84"/>
    </row>
    <row r="38" spans="1:6" x14ac:dyDescent="0.2">
      <c r="A38" s="55" t="s">
        <v>132</v>
      </c>
      <c r="B38" s="56" t="s">
        <v>133</v>
      </c>
      <c r="C38" s="84">
        <v>4689</v>
      </c>
      <c r="D38" s="84">
        <v>14615</v>
      </c>
      <c r="E38" s="84">
        <v>14614.63</v>
      </c>
      <c r="F38" s="84"/>
    </row>
    <row r="39" spans="1:6" x14ac:dyDescent="0.2">
      <c r="A39" s="55" t="s">
        <v>134</v>
      </c>
      <c r="B39" s="56" t="s">
        <v>135</v>
      </c>
      <c r="C39" s="84">
        <v>40066</v>
      </c>
      <c r="D39" s="84">
        <v>54625</v>
      </c>
      <c r="E39" s="84">
        <v>54624.07</v>
      </c>
      <c r="F39" s="84"/>
    </row>
    <row r="40" spans="1:6" x14ac:dyDescent="0.2">
      <c r="A40" s="55" t="s">
        <v>136</v>
      </c>
      <c r="B40" s="56" t="s">
        <v>137</v>
      </c>
      <c r="C40" s="84">
        <v>7978</v>
      </c>
      <c r="D40" s="84">
        <v>6529</v>
      </c>
      <c r="E40" s="84">
        <v>6528.81</v>
      </c>
      <c r="F40" s="84"/>
    </row>
    <row r="41" spans="1:6" x14ac:dyDescent="0.2">
      <c r="A41" s="55" t="s">
        <v>138</v>
      </c>
      <c r="B41" s="56" t="s">
        <v>139</v>
      </c>
      <c r="C41" s="84">
        <v>27908</v>
      </c>
      <c r="D41" s="84">
        <v>21340</v>
      </c>
      <c r="E41" s="84">
        <v>21340</v>
      </c>
      <c r="F41" s="84"/>
    </row>
    <row r="42" spans="1:6" x14ac:dyDescent="0.2">
      <c r="A42" s="55" t="s">
        <v>140</v>
      </c>
      <c r="B42" s="56" t="s">
        <v>141</v>
      </c>
      <c r="C42" s="84">
        <v>10327</v>
      </c>
      <c r="D42" s="84">
        <v>9256</v>
      </c>
      <c r="E42" s="84">
        <v>9255.52</v>
      </c>
      <c r="F42" s="84"/>
    </row>
    <row r="43" spans="1:6" x14ac:dyDescent="0.2">
      <c r="A43" s="55" t="s">
        <v>142</v>
      </c>
      <c r="B43" s="56" t="s">
        <v>143</v>
      </c>
      <c r="C43" s="84">
        <v>132</v>
      </c>
      <c r="D43" s="84">
        <v>20</v>
      </c>
      <c r="E43" s="84">
        <v>19.920000000000002</v>
      </c>
      <c r="F43" s="84"/>
    </row>
    <row r="44" spans="1:6" x14ac:dyDescent="0.2">
      <c r="A44" s="55" t="s">
        <v>144</v>
      </c>
      <c r="B44" s="56" t="s">
        <v>145</v>
      </c>
      <c r="C44" s="84">
        <v>6314</v>
      </c>
      <c r="D44" s="84">
        <v>9589</v>
      </c>
      <c r="E44" s="84">
        <v>9588.2800000000007</v>
      </c>
      <c r="F44" s="84"/>
    </row>
    <row r="45" spans="1:6" x14ac:dyDescent="0.2">
      <c r="A45" s="53" t="s">
        <v>146</v>
      </c>
      <c r="B45" s="54" t="s">
        <v>147</v>
      </c>
      <c r="C45" s="83">
        <f>C46</f>
        <v>134</v>
      </c>
      <c r="D45" s="83">
        <f>D46</f>
        <v>0</v>
      </c>
      <c r="E45" s="83">
        <f>E46</f>
        <v>0</v>
      </c>
      <c r="F45" s="83" t="e">
        <f>(E45*100)/D45</f>
        <v>#DIV/0!</v>
      </c>
    </row>
    <row r="46" spans="1:6" ht="25.5" x14ac:dyDescent="0.2">
      <c r="A46" s="55" t="s">
        <v>148</v>
      </c>
      <c r="B46" s="56" t="s">
        <v>149</v>
      </c>
      <c r="C46" s="84">
        <v>134</v>
      </c>
      <c r="D46" s="84">
        <v>0</v>
      </c>
      <c r="E46" s="84">
        <v>0</v>
      </c>
      <c r="F46" s="84"/>
    </row>
    <row r="47" spans="1:6" x14ac:dyDescent="0.2">
      <c r="A47" s="53" t="s">
        <v>150</v>
      </c>
      <c r="B47" s="54" t="s">
        <v>151</v>
      </c>
      <c r="C47" s="83">
        <f>C48+C49+C50+C51+C52+C53</f>
        <v>10424</v>
      </c>
      <c r="D47" s="83">
        <f>D48+D49+D50+D51+D52+D53</f>
        <v>8487</v>
      </c>
      <c r="E47" s="83">
        <f>E48+E49+E50+E51+E52+E53</f>
        <v>8484.51</v>
      </c>
      <c r="F47" s="83">
        <f>(E47*100)/D47</f>
        <v>99.97066101095794</v>
      </c>
    </row>
    <row r="48" spans="1:6" x14ac:dyDescent="0.2">
      <c r="A48" s="55" t="s">
        <v>152</v>
      </c>
      <c r="B48" s="56" t="s">
        <v>153</v>
      </c>
      <c r="C48" s="84">
        <v>1593</v>
      </c>
      <c r="D48" s="84">
        <v>1348</v>
      </c>
      <c r="E48" s="84">
        <v>1347.42</v>
      </c>
      <c r="F48" s="84"/>
    </row>
    <row r="49" spans="1:6" x14ac:dyDescent="0.2">
      <c r="A49" s="55" t="s">
        <v>154</v>
      </c>
      <c r="B49" s="56" t="s">
        <v>155</v>
      </c>
      <c r="C49" s="84">
        <v>1061</v>
      </c>
      <c r="D49" s="84">
        <v>2186</v>
      </c>
      <c r="E49" s="84">
        <v>2185.38</v>
      </c>
      <c r="F49" s="84"/>
    </row>
    <row r="50" spans="1:6" x14ac:dyDescent="0.2">
      <c r="A50" s="55" t="s">
        <v>156</v>
      </c>
      <c r="B50" s="56" t="s">
        <v>157</v>
      </c>
      <c r="C50" s="84">
        <v>398</v>
      </c>
      <c r="D50" s="84">
        <v>0</v>
      </c>
      <c r="E50" s="84">
        <v>0</v>
      </c>
      <c r="F50" s="84"/>
    </row>
    <row r="51" spans="1:6" x14ac:dyDescent="0.2">
      <c r="A51" s="55" t="s">
        <v>158</v>
      </c>
      <c r="B51" s="56" t="s">
        <v>159</v>
      </c>
      <c r="C51" s="84">
        <v>5573</v>
      </c>
      <c r="D51" s="84">
        <v>3454</v>
      </c>
      <c r="E51" s="84">
        <v>3453.28</v>
      </c>
      <c r="F51" s="84"/>
    </row>
    <row r="52" spans="1:6" x14ac:dyDescent="0.2">
      <c r="A52" s="55" t="s">
        <v>160</v>
      </c>
      <c r="B52" s="56" t="s">
        <v>161</v>
      </c>
      <c r="C52" s="84">
        <v>133</v>
      </c>
      <c r="D52" s="84">
        <v>0</v>
      </c>
      <c r="E52" s="84">
        <v>0</v>
      </c>
      <c r="F52" s="84"/>
    </row>
    <row r="53" spans="1:6" x14ac:dyDescent="0.2">
      <c r="A53" s="55" t="s">
        <v>162</v>
      </c>
      <c r="B53" s="56" t="s">
        <v>151</v>
      </c>
      <c r="C53" s="84">
        <v>1666</v>
      </c>
      <c r="D53" s="84">
        <v>1499</v>
      </c>
      <c r="E53" s="84">
        <v>1498.43</v>
      </c>
      <c r="F53" s="84"/>
    </row>
    <row r="54" spans="1:6" x14ac:dyDescent="0.2">
      <c r="A54" s="51" t="s">
        <v>163</v>
      </c>
      <c r="B54" s="52" t="s">
        <v>164</v>
      </c>
      <c r="C54" s="82">
        <f>C55+C57</f>
        <v>4419</v>
      </c>
      <c r="D54" s="82">
        <f>D55+D57</f>
        <v>4419</v>
      </c>
      <c r="E54" s="82">
        <f>E55+E57</f>
        <v>3988</v>
      </c>
      <c r="F54" s="81">
        <f>(E54*100)/D54</f>
        <v>90.246662140755831</v>
      </c>
    </row>
    <row r="55" spans="1:6" x14ac:dyDescent="0.2">
      <c r="A55" s="53" t="s">
        <v>165</v>
      </c>
      <c r="B55" s="54" t="s">
        <v>166</v>
      </c>
      <c r="C55" s="83">
        <f>C56</f>
        <v>438</v>
      </c>
      <c r="D55" s="83">
        <f>D56</f>
        <v>438</v>
      </c>
      <c r="E55" s="83">
        <f>E56</f>
        <v>438</v>
      </c>
      <c r="F55" s="83">
        <f>(E55*100)/D55</f>
        <v>100</v>
      </c>
    </row>
    <row r="56" spans="1:6" ht="25.5" x14ac:dyDescent="0.2">
      <c r="A56" s="55" t="s">
        <v>167</v>
      </c>
      <c r="B56" s="56" t="s">
        <v>168</v>
      </c>
      <c r="C56" s="84">
        <v>438</v>
      </c>
      <c r="D56" s="84">
        <v>438</v>
      </c>
      <c r="E56" s="84">
        <v>438</v>
      </c>
      <c r="F56" s="84"/>
    </row>
    <row r="57" spans="1:6" x14ac:dyDescent="0.2">
      <c r="A57" s="53" t="s">
        <v>169</v>
      </c>
      <c r="B57" s="54" t="s">
        <v>170</v>
      </c>
      <c r="C57" s="83">
        <f>C58</f>
        <v>3981</v>
      </c>
      <c r="D57" s="83">
        <f>D58</f>
        <v>3981</v>
      </c>
      <c r="E57" s="83">
        <f>E58</f>
        <v>3550</v>
      </c>
      <c r="F57" s="83">
        <f>(E57*100)/D57</f>
        <v>89.173574478774171</v>
      </c>
    </row>
    <row r="58" spans="1:6" x14ac:dyDescent="0.2">
      <c r="A58" s="55" t="s">
        <v>171</v>
      </c>
      <c r="B58" s="56" t="s">
        <v>172</v>
      </c>
      <c r="C58" s="84">
        <v>3981</v>
      </c>
      <c r="D58" s="84">
        <v>3981</v>
      </c>
      <c r="E58" s="84">
        <v>3550</v>
      </c>
      <c r="F58" s="84"/>
    </row>
    <row r="59" spans="1:6" x14ac:dyDescent="0.2">
      <c r="A59" s="49" t="s">
        <v>173</v>
      </c>
      <c r="B59" s="50" t="s">
        <v>174</v>
      </c>
      <c r="C59" s="80">
        <f>C60+C66</f>
        <v>32692</v>
      </c>
      <c r="D59" s="80">
        <f>D60+D66</f>
        <v>9784</v>
      </c>
      <c r="E59" s="80">
        <f>E60+E66</f>
        <v>9573.85</v>
      </c>
      <c r="F59" s="81">
        <f>(E59*100)/D59</f>
        <v>97.852105478331964</v>
      </c>
    </row>
    <row r="60" spans="1:6" x14ac:dyDescent="0.2">
      <c r="A60" s="51" t="s">
        <v>175</v>
      </c>
      <c r="B60" s="52" t="s">
        <v>176</v>
      </c>
      <c r="C60" s="82">
        <f>C61+C64</f>
        <v>9785</v>
      </c>
      <c r="D60" s="82">
        <f>D61+D64</f>
        <v>9784</v>
      </c>
      <c r="E60" s="82">
        <f>E61+E64</f>
        <v>9573.85</v>
      </c>
      <c r="F60" s="81">
        <f>(E60*100)/D60</f>
        <v>97.852105478331964</v>
      </c>
    </row>
    <row r="61" spans="1:6" x14ac:dyDescent="0.2">
      <c r="A61" s="53" t="s">
        <v>177</v>
      </c>
      <c r="B61" s="54" t="s">
        <v>178</v>
      </c>
      <c r="C61" s="83">
        <f>C62+C63</f>
        <v>2564</v>
      </c>
      <c r="D61" s="83">
        <f>D62+D63</f>
        <v>2564</v>
      </c>
      <c r="E61" s="83">
        <f>E62+E63</f>
        <v>2354.14</v>
      </c>
      <c r="F61" s="83">
        <f>(E61*100)/D61</f>
        <v>91.815132605304214</v>
      </c>
    </row>
    <row r="62" spans="1:6" x14ac:dyDescent="0.2">
      <c r="A62" s="55" t="s">
        <v>181</v>
      </c>
      <c r="B62" s="56" t="s">
        <v>182</v>
      </c>
      <c r="C62" s="84">
        <v>133</v>
      </c>
      <c r="D62" s="84">
        <v>133</v>
      </c>
      <c r="E62" s="84">
        <v>0</v>
      </c>
      <c r="F62" s="84"/>
    </row>
    <row r="63" spans="1:6" x14ac:dyDescent="0.2">
      <c r="A63" s="55" t="s">
        <v>183</v>
      </c>
      <c r="B63" s="56" t="s">
        <v>184</v>
      </c>
      <c r="C63" s="84">
        <v>2431</v>
      </c>
      <c r="D63" s="84">
        <v>2431</v>
      </c>
      <c r="E63" s="84">
        <v>2354.14</v>
      </c>
      <c r="F63" s="84"/>
    </row>
    <row r="64" spans="1:6" x14ac:dyDescent="0.2">
      <c r="A64" s="53" t="s">
        <v>187</v>
      </c>
      <c r="B64" s="54" t="s">
        <v>188</v>
      </c>
      <c r="C64" s="83">
        <f>C65</f>
        <v>7221</v>
      </c>
      <c r="D64" s="83">
        <f>D65</f>
        <v>7220</v>
      </c>
      <c r="E64" s="83">
        <f>E65</f>
        <v>7219.71</v>
      </c>
      <c r="F64" s="83">
        <f>(E64*100)/D64</f>
        <v>99.995983379501382</v>
      </c>
    </row>
    <row r="65" spans="1:6" x14ac:dyDescent="0.2">
      <c r="A65" s="55" t="s">
        <v>189</v>
      </c>
      <c r="B65" s="56" t="s">
        <v>190</v>
      </c>
      <c r="C65" s="84">
        <v>7221</v>
      </c>
      <c r="D65" s="84">
        <v>7220</v>
      </c>
      <c r="E65" s="84">
        <v>7219.71</v>
      </c>
      <c r="F65" s="84"/>
    </row>
    <row r="66" spans="1:6" x14ac:dyDescent="0.2">
      <c r="A66" s="51" t="s">
        <v>191</v>
      </c>
      <c r="B66" s="52" t="s">
        <v>192</v>
      </c>
      <c r="C66" s="82">
        <f t="shared" ref="C66:E67" si="0">C67</f>
        <v>22907</v>
      </c>
      <c r="D66" s="82">
        <f t="shared" si="0"/>
        <v>0</v>
      </c>
      <c r="E66" s="82">
        <f t="shared" si="0"/>
        <v>0</v>
      </c>
      <c r="F66" s="81" t="e">
        <f>(E66*100)/D66</f>
        <v>#DIV/0!</v>
      </c>
    </row>
    <row r="67" spans="1:6" ht="25.5" x14ac:dyDescent="0.2">
      <c r="A67" s="53" t="s">
        <v>193</v>
      </c>
      <c r="B67" s="54" t="s">
        <v>194</v>
      </c>
      <c r="C67" s="83">
        <f t="shared" si="0"/>
        <v>22907</v>
      </c>
      <c r="D67" s="83">
        <f t="shared" si="0"/>
        <v>0</v>
      </c>
      <c r="E67" s="83">
        <f t="shared" si="0"/>
        <v>0</v>
      </c>
      <c r="F67" s="83" t="e">
        <f>(E67*100)/D67</f>
        <v>#DIV/0!</v>
      </c>
    </row>
    <row r="68" spans="1:6" x14ac:dyDescent="0.2">
      <c r="A68" s="55" t="s">
        <v>195</v>
      </c>
      <c r="B68" s="56" t="s">
        <v>194</v>
      </c>
      <c r="C68" s="84">
        <v>22907</v>
      </c>
      <c r="D68" s="84">
        <v>0</v>
      </c>
      <c r="E68" s="84">
        <v>0</v>
      </c>
      <c r="F68" s="84"/>
    </row>
    <row r="69" spans="1:6" x14ac:dyDescent="0.2">
      <c r="A69" s="49" t="s">
        <v>55</v>
      </c>
      <c r="B69" s="50" t="s">
        <v>56</v>
      </c>
      <c r="C69" s="80">
        <f t="shared" ref="C69:E70" si="1">C70</f>
        <v>6599198</v>
      </c>
      <c r="D69" s="80">
        <f t="shared" si="1"/>
        <v>6619620</v>
      </c>
      <c r="E69" s="80">
        <f t="shared" si="1"/>
        <v>6618793.5800000001</v>
      </c>
      <c r="F69" s="81">
        <f>(E69*100)/D69</f>
        <v>99.98751559757207</v>
      </c>
    </row>
    <row r="70" spans="1:6" x14ac:dyDescent="0.2">
      <c r="A70" s="51" t="s">
        <v>79</v>
      </c>
      <c r="B70" s="52" t="s">
        <v>80</v>
      </c>
      <c r="C70" s="82">
        <f t="shared" si="1"/>
        <v>6599198</v>
      </c>
      <c r="D70" s="82">
        <f t="shared" si="1"/>
        <v>6619620</v>
      </c>
      <c r="E70" s="82">
        <f t="shared" si="1"/>
        <v>6618793.5800000001</v>
      </c>
      <c r="F70" s="81">
        <f>(E70*100)/D70</f>
        <v>99.98751559757207</v>
      </c>
    </row>
    <row r="71" spans="1:6" ht="25.5" x14ac:dyDescent="0.2">
      <c r="A71" s="53" t="s">
        <v>81</v>
      </c>
      <c r="B71" s="54" t="s">
        <v>82</v>
      </c>
      <c r="C71" s="83">
        <f>C72+C73</f>
        <v>6599198</v>
      </c>
      <c r="D71" s="83">
        <f>D72+D73</f>
        <v>6619620</v>
      </c>
      <c r="E71" s="83">
        <f>E72+E73</f>
        <v>6618793.5800000001</v>
      </c>
      <c r="F71" s="83">
        <f>(E71*100)/D71</f>
        <v>99.98751559757207</v>
      </c>
    </row>
    <row r="72" spans="1:6" x14ac:dyDescent="0.2">
      <c r="A72" s="55" t="s">
        <v>83</v>
      </c>
      <c r="B72" s="56" t="s">
        <v>84</v>
      </c>
      <c r="C72" s="84">
        <v>6566506</v>
      </c>
      <c r="D72" s="84">
        <v>6609836</v>
      </c>
      <c r="E72" s="84">
        <v>6609219.7300000004</v>
      </c>
      <c r="F72" s="84"/>
    </row>
    <row r="73" spans="1:6" ht="25.5" x14ac:dyDescent="0.2">
      <c r="A73" s="55" t="s">
        <v>85</v>
      </c>
      <c r="B73" s="56" t="s">
        <v>86</v>
      </c>
      <c r="C73" s="84">
        <v>32692</v>
      </c>
      <c r="D73" s="84">
        <v>9784</v>
      </c>
      <c r="E73" s="84">
        <v>9573.85</v>
      </c>
      <c r="F73" s="84"/>
    </row>
    <row r="74" spans="1:6" x14ac:dyDescent="0.2">
      <c r="A74" s="48" t="s">
        <v>89</v>
      </c>
      <c r="B74" s="48" t="s">
        <v>219</v>
      </c>
      <c r="C74" s="78">
        <f>C75+C80</f>
        <v>10817</v>
      </c>
      <c r="D74" s="78">
        <f>D75+D80</f>
        <v>10039</v>
      </c>
      <c r="E74" s="78">
        <f>E75+E80</f>
        <v>965.07</v>
      </c>
      <c r="F74" s="79">
        <f>(E74*100)/D74</f>
        <v>9.613208486901085</v>
      </c>
    </row>
    <row r="75" spans="1:6" x14ac:dyDescent="0.2">
      <c r="A75" s="49" t="s">
        <v>87</v>
      </c>
      <c r="B75" s="50" t="s">
        <v>88</v>
      </c>
      <c r="C75" s="80">
        <f t="shared" ref="C75:E76" si="2">C76</f>
        <v>1325</v>
      </c>
      <c r="D75" s="80">
        <f t="shared" si="2"/>
        <v>1175</v>
      </c>
      <c r="E75" s="80">
        <f t="shared" si="2"/>
        <v>155</v>
      </c>
      <c r="F75" s="81">
        <f>(E75*100)/D75</f>
        <v>13.191489361702128</v>
      </c>
    </row>
    <row r="76" spans="1:6" x14ac:dyDescent="0.2">
      <c r="A76" s="51" t="s">
        <v>104</v>
      </c>
      <c r="B76" s="52" t="s">
        <v>105</v>
      </c>
      <c r="C76" s="82">
        <f t="shared" si="2"/>
        <v>1325</v>
      </c>
      <c r="D76" s="82">
        <f t="shared" si="2"/>
        <v>1175</v>
      </c>
      <c r="E76" s="82">
        <f t="shared" si="2"/>
        <v>155</v>
      </c>
      <c r="F76" s="81">
        <f>(E76*100)/D76</f>
        <v>13.191489361702128</v>
      </c>
    </row>
    <row r="77" spans="1:6" x14ac:dyDescent="0.2">
      <c r="A77" s="53" t="s">
        <v>114</v>
      </c>
      <c r="B77" s="54" t="s">
        <v>115</v>
      </c>
      <c r="C77" s="83">
        <f>C78+C79</f>
        <v>1325</v>
      </c>
      <c r="D77" s="83">
        <f>D78+D79</f>
        <v>1175</v>
      </c>
      <c r="E77" s="83">
        <f>E78+E79</f>
        <v>155</v>
      </c>
      <c r="F77" s="83">
        <f>(E77*100)/D77</f>
        <v>13.191489361702128</v>
      </c>
    </row>
    <row r="78" spans="1:6" x14ac:dyDescent="0.2">
      <c r="A78" s="55" t="s">
        <v>116</v>
      </c>
      <c r="B78" s="56" t="s">
        <v>117</v>
      </c>
      <c r="C78" s="84">
        <v>662</v>
      </c>
      <c r="D78" s="84">
        <v>512</v>
      </c>
      <c r="E78" s="84">
        <v>115</v>
      </c>
      <c r="F78" s="84"/>
    </row>
    <row r="79" spans="1:6" x14ac:dyDescent="0.2">
      <c r="A79" s="55" t="s">
        <v>118</v>
      </c>
      <c r="B79" s="56" t="s">
        <v>119</v>
      </c>
      <c r="C79" s="84">
        <v>663</v>
      </c>
      <c r="D79" s="84">
        <v>663</v>
      </c>
      <c r="E79" s="84">
        <v>40</v>
      </c>
      <c r="F79" s="84"/>
    </row>
    <row r="80" spans="1:6" x14ac:dyDescent="0.2">
      <c r="A80" s="49" t="s">
        <v>173</v>
      </c>
      <c r="B80" s="50" t="s">
        <v>174</v>
      </c>
      <c r="C80" s="80">
        <f t="shared" ref="C80:E81" si="3">C81</f>
        <v>9492</v>
      </c>
      <c r="D80" s="80">
        <f t="shared" si="3"/>
        <v>8864</v>
      </c>
      <c r="E80" s="80">
        <f t="shared" si="3"/>
        <v>810.07</v>
      </c>
      <c r="F80" s="81">
        <f>(E80*100)/D80</f>
        <v>9.1388763537906144</v>
      </c>
    </row>
    <row r="81" spans="1:6" x14ac:dyDescent="0.2">
      <c r="A81" s="51" t="s">
        <v>175</v>
      </c>
      <c r="B81" s="52" t="s">
        <v>176</v>
      </c>
      <c r="C81" s="82">
        <f t="shared" si="3"/>
        <v>9492</v>
      </c>
      <c r="D81" s="82">
        <f t="shared" si="3"/>
        <v>8864</v>
      </c>
      <c r="E81" s="82">
        <f t="shared" si="3"/>
        <v>810.07</v>
      </c>
      <c r="F81" s="81">
        <f>(E81*100)/D81</f>
        <v>9.1388763537906144</v>
      </c>
    </row>
    <row r="82" spans="1:6" x14ac:dyDescent="0.2">
      <c r="A82" s="53" t="s">
        <v>177</v>
      </c>
      <c r="B82" s="54" t="s">
        <v>178</v>
      </c>
      <c r="C82" s="83">
        <f>C83+C84+C85+C86</f>
        <v>9492</v>
      </c>
      <c r="D82" s="83">
        <f>D83+D84+D85+D86</f>
        <v>8864</v>
      </c>
      <c r="E82" s="83">
        <f>E83+E84+E85+E86</f>
        <v>810.07</v>
      </c>
      <c r="F82" s="83">
        <f>(E82*100)/D82</f>
        <v>9.1388763537906144</v>
      </c>
    </row>
    <row r="83" spans="1:6" x14ac:dyDescent="0.2">
      <c r="A83" s="55" t="s">
        <v>179</v>
      </c>
      <c r="B83" s="56" t="s">
        <v>180</v>
      </c>
      <c r="C83" s="84">
        <v>2656</v>
      </c>
      <c r="D83" s="84">
        <v>2143</v>
      </c>
      <c r="E83" s="84">
        <v>698.58</v>
      </c>
      <c r="F83" s="84"/>
    </row>
    <row r="84" spans="1:6" x14ac:dyDescent="0.2">
      <c r="A84" s="55" t="s">
        <v>181</v>
      </c>
      <c r="B84" s="56" t="s">
        <v>182</v>
      </c>
      <c r="C84" s="84">
        <v>2655</v>
      </c>
      <c r="D84" s="84">
        <v>2655</v>
      </c>
      <c r="E84" s="84">
        <v>0</v>
      </c>
      <c r="F84" s="84"/>
    </row>
    <row r="85" spans="1:6" x14ac:dyDescent="0.2">
      <c r="A85" s="55" t="s">
        <v>183</v>
      </c>
      <c r="B85" s="56" t="s">
        <v>184</v>
      </c>
      <c r="C85" s="84">
        <v>2655</v>
      </c>
      <c r="D85" s="84">
        <v>2540</v>
      </c>
      <c r="E85" s="84">
        <v>0</v>
      </c>
      <c r="F85" s="84"/>
    </row>
    <row r="86" spans="1:6" x14ac:dyDescent="0.2">
      <c r="A86" s="55" t="s">
        <v>185</v>
      </c>
      <c r="B86" s="56" t="s">
        <v>186</v>
      </c>
      <c r="C86" s="84">
        <v>1526</v>
      </c>
      <c r="D86" s="84">
        <v>1526</v>
      </c>
      <c r="E86" s="84">
        <v>111.49</v>
      </c>
      <c r="F86" s="84"/>
    </row>
    <row r="87" spans="1:6" x14ac:dyDescent="0.2">
      <c r="A87" s="49" t="s">
        <v>55</v>
      </c>
      <c r="B87" s="50" t="s">
        <v>56</v>
      </c>
      <c r="C87" s="80">
        <f t="shared" ref="C87:E89" si="4">C88</f>
        <v>7572.27</v>
      </c>
      <c r="D87" s="80">
        <f t="shared" si="4"/>
        <v>10039</v>
      </c>
      <c r="E87" s="80">
        <f t="shared" si="4"/>
        <v>965.07</v>
      </c>
      <c r="F87" s="81">
        <f>(E87*100)/D87</f>
        <v>9.613208486901085</v>
      </c>
    </row>
    <row r="88" spans="1:6" x14ac:dyDescent="0.2">
      <c r="A88" s="51" t="s">
        <v>73</v>
      </c>
      <c r="B88" s="52" t="s">
        <v>74</v>
      </c>
      <c r="C88" s="82">
        <f t="shared" si="4"/>
        <v>7572.27</v>
      </c>
      <c r="D88" s="82">
        <f t="shared" si="4"/>
        <v>10039</v>
      </c>
      <c r="E88" s="82">
        <f t="shared" si="4"/>
        <v>965.07</v>
      </c>
      <c r="F88" s="81">
        <f>(E88*100)/D88</f>
        <v>9.613208486901085</v>
      </c>
    </row>
    <row r="89" spans="1:6" x14ac:dyDescent="0.2">
      <c r="A89" s="53" t="s">
        <v>75</v>
      </c>
      <c r="B89" s="54" t="s">
        <v>76</v>
      </c>
      <c r="C89" s="83">
        <f t="shared" si="4"/>
        <v>7572.27</v>
      </c>
      <c r="D89" s="83">
        <f t="shared" si="4"/>
        <v>10039</v>
      </c>
      <c r="E89" s="83">
        <f t="shared" si="4"/>
        <v>965.07</v>
      </c>
      <c r="F89" s="83">
        <f>(E89*100)/D89</f>
        <v>9.613208486901085</v>
      </c>
    </row>
    <row r="90" spans="1:6" x14ac:dyDescent="0.2">
      <c r="A90" s="55" t="s">
        <v>77</v>
      </c>
      <c r="B90" s="56" t="s">
        <v>78</v>
      </c>
      <c r="C90" s="84">
        <v>7572.27</v>
      </c>
      <c r="D90" s="84">
        <v>10039</v>
      </c>
      <c r="E90" s="84">
        <v>965.07</v>
      </c>
      <c r="F90" s="84"/>
    </row>
    <row r="91" spans="1:6" x14ac:dyDescent="0.2">
      <c r="A91" s="48" t="s">
        <v>210</v>
      </c>
      <c r="B91" s="48" t="s">
        <v>220</v>
      </c>
      <c r="C91" s="78">
        <f>C92+C97</f>
        <v>239199</v>
      </c>
      <c r="D91" s="78">
        <f>D92+D97</f>
        <v>230099</v>
      </c>
      <c r="E91" s="78">
        <f>E92+E97</f>
        <v>101493.16</v>
      </c>
      <c r="F91" s="79">
        <f>(E91*100)/D91</f>
        <v>44.108475047696864</v>
      </c>
    </row>
    <row r="92" spans="1:6" x14ac:dyDescent="0.2">
      <c r="A92" s="49" t="s">
        <v>87</v>
      </c>
      <c r="B92" s="50" t="s">
        <v>88</v>
      </c>
      <c r="C92" s="80">
        <f t="shared" ref="C92:E93" si="5">C93</f>
        <v>219000</v>
      </c>
      <c r="D92" s="80">
        <f t="shared" si="5"/>
        <v>209900</v>
      </c>
      <c r="E92" s="80">
        <f t="shared" si="5"/>
        <v>101493.16</v>
      </c>
      <c r="F92" s="81">
        <f>(E92*100)/D92</f>
        <v>48.353101476893762</v>
      </c>
    </row>
    <row r="93" spans="1:6" x14ac:dyDescent="0.2">
      <c r="A93" s="51" t="s">
        <v>104</v>
      </c>
      <c r="B93" s="52" t="s">
        <v>105</v>
      </c>
      <c r="C93" s="82">
        <f t="shared" si="5"/>
        <v>219000</v>
      </c>
      <c r="D93" s="82">
        <f t="shared" si="5"/>
        <v>209900</v>
      </c>
      <c r="E93" s="82">
        <f t="shared" si="5"/>
        <v>101493.16</v>
      </c>
      <c r="F93" s="81">
        <f>(E93*100)/D93</f>
        <v>48.353101476893762</v>
      </c>
    </row>
    <row r="94" spans="1:6" x14ac:dyDescent="0.2">
      <c r="A94" s="53" t="s">
        <v>126</v>
      </c>
      <c r="B94" s="54" t="s">
        <v>127</v>
      </c>
      <c r="C94" s="83">
        <f>C95+C96</f>
        <v>219000</v>
      </c>
      <c r="D94" s="83">
        <f>D95+D96</f>
        <v>209900</v>
      </c>
      <c r="E94" s="83">
        <f>E95+E96</f>
        <v>101493.16</v>
      </c>
      <c r="F94" s="83">
        <f>(E94*100)/D94</f>
        <v>48.353101476893762</v>
      </c>
    </row>
    <row r="95" spans="1:6" x14ac:dyDescent="0.2">
      <c r="A95" s="55" t="s">
        <v>128</v>
      </c>
      <c r="B95" s="56" t="s">
        <v>129</v>
      </c>
      <c r="C95" s="84">
        <v>0</v>
      </c>
      <c r="D95" s="84">
        <v>16000</v>
      </c>
      <c r="E95" s="84">
        <v>15223.57</v>
      </c>
      <c r="F95" s="84"/>
    </row>
    <row r="96" spans="1:6" x14ac:dyDescent="0.2">
      <c r="A96" s="55" t="s">
        <v>130</v>
      </c>
      <c r="B96" s="56" t="s">
        <v>131</v>
      </c>
      <c r="C96" s="84">
        <v>219000</v>
      </c>
      <c r="D96" s="84">
        <v>193900</v>
      </c>
      <c r="E96" s="84">
        <v>86269.59</v>
      </c>
      <c r="F96" s="84"/>
    </row>
    <row r="97" spans="1:6" x14ac:dyDescent="0.2">
      <c r="A97" s="49" t="s">
        <v>173</v>
      </c>
      <c r="B97" s="50" t="s">
        <v>174</v>
      </c>
      <c r="C97" s="80">
        <f t="shared" ref="C97:E99" si="6">C98</f>
        <v>20199</v>
      </c>
      <c r="D97" s="80">
        <f t="shared" si="6"/>
        <v>20199</v>
      </c>
      <c r="E97" s="80">
        <f t="shared" si="6"/>
        <v>0</v>
      </c>
      <c r="F97" s="81">
        <f>(E97*100)/D97</f>
        <v>0</v>
      </c>
    </row>
    <row r="98" spans="1:6" x14ac:dyDescent="0.2">
      <c r="A98" s="51" t="s">
        <v>175</v>
      </c>
      <c r="B98" s="52" t="s">
        <v>176</v>
      </c>
      <c r="C98" s="82">
        <f t="shared" si="6"/>
        <v>20199</v>
      </c>
      <c r="D98" s="82">
        <f t="shared" si="6"/>
        <v>20199</v>
      </c>
      <c r="E98" s="82">
        <f t="shared" si="6"/>
        <v>0</v>
      </c>
      <c r="F98" s="81">
        <f>(E98*100)/D98</f>
        <v>0</v>
      </c>
    </row>
    <row r="99" spans="1:6" x14ac:dyDescent="0.2">
      <c r="A99" s="53" t="s">
        <v>177</v>
      </c>
      <c r="B99" s="54" t="s">
        <v>178</v>
      </c>
      <c r="C99" s="83">
        <f t="shared" si="6"/>
        <v>20199</v>
      </c>
      <c r="D99" s="83">
        <f t="shared" si="6"/>
        <v>20199</v>
      </c>
      <c r="E99" s="83">
        <f t="shared" si="6"/>
        <v>0</v>
      </c>
      <c r="F99" s="83">
        <f>(E99*100)/D99</f>
        <v>0</v>
      </c>
    </row>
    <row r="100" spans="1:6" x14ac:dyDescent="0.2">
      <c r="A100" s="55" t="s">
        <v>179</v>
      </c>
      <c r="B100" s="56" t="s">
        <v>180</v>
      </c>
      <c r="C100" s="84">
        <v>20199</v>
      </c>
      <c r="D100" s="84">
        <v>20199</v>
      </c>
      <c r="E100" s="84">
        <v>0</v>
      </c>
      <c r="F100" s="84"/>
    </row>
    <row r="101" spans="1:6" x14ac:dyDescent="0.2">
      <c r="A101" s="49" t="s">
        <v>55</v>
      </c>
      <c r="B101" s="50" t="s">
        <v>56</v>
      </c>
      <c r="C101" s="80">
        <f t="shared" ref="C101:E103" si="7">C102</f>
        <v>112407.16</v>
      </c>
      <c r="D101" s="80">
        <f t="shared" si="7"/>
        <v>230099</v>
      </c>
      <c r="E101" s="80">
        <f t="shared" si="7"/>
        <v>101493.16</v>
      </c>
      <c r="F101" s="81">
        <f>(E101*100)/D101</f>
        <v>44.108475047696864</v>
      </c>
    </row>
    <row r="102" spans="1:6" x14ac:dyDescent="0.2">
      <c r="A102" s="51" t="s">
        <v>67</v>
      </c>
      <c r="B102" s="52" t="s">
        <v>68</v>
      </c>
      <c r="C102" s="82">
        <f t="shared" si="7"/>
        <v>112407.16</v>
      </c>
      <c r="D102" s="82">
        <f t="shared" si="7"/>
        <v>230099</v>
      </c>
      <c r="E102" s="82">
        <f t="shared" si="7"/>
        <v>101493.16</v>
      </c>
      <c r="F102" s="81">
        <f>(E102*100)/D102</f>
        <v>44.108475047696864</v>
      </c>
    </row>
    <row r="103" spans="1:6" x14ac:dyDescent="0.2">
      <c r="A103" s="53" t="s">
        <v>69</v>
      </c>
      <c r="B103" s="54" t="s">
        <v>70</v>
      </c>
      <c r="C103" s="83">
        <f t="shared" si="7"/>
        <v>112407.16</v>
      </c>
      <c r="D103" s="83">
        <f t="shared" si="7"/>
        <v>230099</v>
      </c>
      <c r="E103" s="83">
        <f t="shared" si="7"/>
        <v>101493.16</v>
      </c>
      <c r="F103" s="83">
        <f>(E103*100)/D103</f>
        <v>44.108475047696864</v>
      </c>
    </row>
    <row r="104" spans="1:6" x14ac:dyDescent="0.2">
      <c r="A104" s="55" t="s">
        <v>71</v>
      </c>
      <c r="B104" s="56" t="s">
        <v>72</v>
      </c>
      <c r="C104" s="84">
        <v>112407.16</v>
      </c>
      <c r="D104" s="84">
        <v>230099</v>
      </c>
      <c r="E104" s="84">
        <v>101493.16</v>
      </c>
      <c r="F104" s="84"/>
    </row>
    <row r="105" spans="1:6" x14ac:dyDescent="0.2">
      <c r="A105" s="48" t="s">
        <v>211</v>
      </c>
      <c r="B105" s="48" t="s">
        <v>221</v>
      </c>
      <c r="C105" s="78">
        <f>C106+C110</f>
        <v>151000</v>
      </c>
      <c r="D105" s="78">
        <f>D106+D110</f>
        <v>151000</v>
      </c>
      <c r="E105" s="78">
        <f>E106+E110</f>
        <v>120414.38</v>
      </c>
      <c r="F105" s="79">
        <f>(E105*100)/D105</f>
        <v>79.744622516556291</v>
      </c>
    </row>
    <row r="106" spans="1:6" x14ac:dyDescent="0.2">
      <c r="A106" s="49" t="s">
        <v>87</v>
      </c>
      <c r="B106" s="50" t="s">
        <v>88</v>
      </c>
      <c r="C106" s="80">
        <f t="shared" ref="C106:E108" si="8">C107</f>
        <v>150000</v>
      </c>
      <c r="D106" s="80">
        <f t="shared" si="8"/>
        <v>150000</v>
      </c>
      <c r="E106" s="80">
        <f t="shared" si="8"/>
        <v>120414.38</v>
      </c>
      <c r="F106" s="81">
        <f>(E106*100)/D106</f>
        <v>80.276253333333329</v>
      </c>
    </row>
    <row r="107" spans="1:6" x14ac:dyDescent="0.2">
      <c r="A107" s="51" t="s">
        <v>104</v>
      </c>
      <c r="B107" s="52" t="s">
        <v>105</v>
      </c>
      <c r="C107" s="82">
        <f t="shared" si="8"/>
        <v>150000</v>
      </c>
      <c r="D107" s="82">
        <f t="shared" si="8"/>
        <v>150000</v>
      </c>
      <c r="E107" s="82">
        <f t="shared" si="8"/>
        <v>120414.38</v>
      </c>
      <c r="F107" s="81">
        <f>(E107*100)/D107</f>
        <v>80.276253333333329</v>
      </c>
    </row>
    <row r="108" spans="1:6" x14ac:dyDescent="0.2">
      <c r="A108" s="53" t="s">
        <v>126</v>
      </c>
      <c r="B108" s="54" t="s">
        <v>127</v>
      </c>
      <c r="C108" s="83">
        <f t="shared" si="8"/>
        <v>150000</v>
      </c>
      <c r="D108" s="83">
        <f t="shared" si="8"/>
        <v>150000</v>
      </c>
      <c r="E108" s="83">
        <f t="shared" si="8"/>
        <v>120414.38</v>
      </c>
      <c r="F108" s="83">
        <f>(E108*100)/D108</f>
        <v>80.276253333333329</v>
      </c>
    </row>
    <row r="109" spans="1:6" x14ac:dyDescent="0.2">
      <c r="A109" s="55" t="s">
        <v>130</v>
      </c>
      <c r="B109" s="56" t="s">
        <v>131</v>
      </c>
      <c r="C109" s="84">
        <v>150000</v>
      </c>
      <c r="D109" s="84">
        <v>150000</v>
      </c>
      <c r="E109" s="84">
        <v>120414.38</v>
      </c>
      <c r="F109" s="84"/>
    </row>
    <row r="110" spans="1:6" x14ac:dyDescent="0.2">
      <c r="A110" s="49" t="s">
        <v>173</v>
      </c>
      <c r="B110" s="50" t="s">
        <v>174</v>
      </c>
      <c r="C110" s="80">
        <f t="shared" ref="C110:E112" si="9">C111</f>
        <v>1000</v>
      </c>
      <c r="D110" s="80">
        <f t="shared" si="9"/>
        <v>1000</v>
      </c>
      <c r="E110" s="80">
        <f t="shared" si="9"/>
        <v>0</v>
      </c>
      <c r="F110" s="81">
        <f>(E110*100)/D110</f>
        <v>0</v>
      </c>
    </row>
    <row r="111" spans="1:6" x14ac:dyDescent="0.2">
      <c r="A111" s="51" t="s">
        <v>191</v>
      </c>
      <c r="B111" s="52" t="s">
        <v>192</v>
      </c>
      <c r="C111" s="82">
        <f t="shared" si="9"/>
        <v>1000</v>
      </c>
      <c r="D111" s="82">
        <f t="shared" si="9"/>
        <v>1000</v>
      </c>
      <c r="E111" s="82">
        <f t="shared" si="9"/>
        <v>0</v>
      </c>
      <c r="F111" s="81">
        <f>(E111*100)/D111</f>
        <v>0</v>
      </c>
    </row>
    <row r="112" spans="1:6" ht="25.5" x14ac:dyDescent="0.2">
      <c r="A112" s="53" t="s">
        <v>193</v>
      </c>
      <c r="B112" s="54" t="s">
        <v>194</v>
      </c>
      <c r="C112" s="83">
        <f t="shared" si="9"/>
        <v>1000</v>
      </c>
      <c r="D112" s="83">
        <f t="shared" si="9"/>
        <v>1000</v>
      </c>
      <c r="E112" s="83">
        <f t="shared" si="9"/>
        <v>0</v>
      </c>
      <c r="F112" s="83">
        <f>(E112*100)/D112</f>
        <v>0</v>
      </c>
    </row>
    <row r="113" spans="1:6" x14ac:dyDescent="0.2">
      <c r="A113" s="55" t="s">
        <v>195</v>
      </c>
      <c r="B113" s="56" t="s">
        <v>194</v>
      </c>
      <c r="C113" s="84">
        <v>1000</v>
      </c>
      <c r="D113" s="84">
        <v>1000</v>
      </c>
      <c r="E113" s="84">
        <v>0</v>
      </c>
      <c r="F113" s="84"/>
    </row>
    <row r="114" spans="1:6" x14ac:dyDescent="0.2">
      <c r="A114" s="49" t="s">
        <v>55</v>
      </c>
      <c r="B114" s="50" t="s">
        <v>56</v>
      </c>
      <c r="C114" s="80">
        <f>C115</f>
        <v>117670.18</v>
      </c>
      <c r="D114" s="80">
        <f>D115</f>
        <v>159442</v>
      </c>
      <c r="E114" s="80">
        <f>E115</f>
        <v>126110.51999999999</v>
      </c>
      <c r="F114" s="81">
        <f>(E114*100)/D114</f>
        <v>79.094918528367685</v>
      </c>
    </row>
    <row r="115" spans="1:6" x14ac:dyDescent="0.2">
      <c r="A115" s="51" t="s">
        <v>57</v>
      </c>
      <c r="B115" s="52" t="s">
        <v>58</v>
      </c>
      <c r="C115" s="82">
        <f>C116+C118</f>
        <v>117670.18</v>
      </c>
      <c r="D115" s="82">
        <f>D116+D118</f>
        <v>159442</v>
      </c>
      <c r="E115" s="82">
        <f>E116+E118</f>
        <v>126110.51999999999</v>
      </c>
      <c r="F115" s="81">
        <f>(E115*100)/D115</f>
        <v>79.094918528367685</v>
      </c>
    </row>
    <row r="116" spans="1:6" x14ac:dyDescent="0.2">
      <c r="A116" s="53" t="s">
        <v>59</v>
      </c>
      <c r="B116" s="54" t="s">
        <v>60</v>
      </c>
      <c r="C116" s="83">
        <f>C117</f>
        <v>0</v>
      </c>
      <c r="D116" s="83">
        <f>D117</f>
        <v>8442</v>
      </c>
      <c r="E116" s="83">
        <f>E117</f>
        <v>8440.34</v>
      </c>
      <c r="F116" s="83">
        <f>(E116*100)/D116</f>
        <v>99.980336413172239</v>
      </c>
    </row>
    <row r="117" spans="1:6" x14ac:dyDescent="0.2">
      <c r="A117" s="55" t="s">
        <v>61</v>
      </c>
      <c r="B117" s="56" t="s">
        <v>62</v>
      </c>
      <c r="C117" s="84">
        <v>0</v>
      </c>
      <c r="D117" s="84">
        <v>8442</v>
      </c>
      <c r="E117" s="84">
        <v>8440.34</v>
      </c>
      <c r="F117" s="84"/>
    </row>
    <row r="118" spans="1:6" ht="25.5" x14ac:dyDescent="0.2">
      <c r="A118" s="53" t="s">
        <v>63</v>
      </c>
      <c r="B118" s="54" t="s">
        <v>64</v>
      </c>
      <c r="C118" s="83">
        <f>C119</f>
        <v>117670.18</v>
      </c>
      <c r="D118" s="83">
        <f>D119</f>
        <v>151000</v>
      </c>
      <c r="E118" s="83">
        <f>E119</f>
        <v>117670.18</v>
      </c>
      <c r="F118" s="83">
        <f>(E118*100)/D118</f>
        <v>77.927271523178803</v>
      </c>
    </row>
    <row r="119" spans="1:6" ht="25.5" x14ac:dyDescent="0.2">
      <c r="A119" s="55" t="s">
        <v>65</v>
      </c>
      <c r="B119" s="56" t="s">
        <v>66</v>
      </c>
      <c r="C119" s="84">
        <v>117670.18</v>
      </c>
      <c r="D119" s="84">
        <v>151000</v>
      </c>
      <c r="E119" s="84">
        <v>117670.18</v>
      </c>
      <c r="F119" s="84"/>
    </row>
    <row r="120" spans="1:6" x14ac:dyDescent="0.2">
      <c r="A120" s="48" t="s">
        <v>212</v>
      </c>
      <c r="B120" s="48" t="s">
        <v>222</v>
      </c>
      <c r="C120" s="78">
        <f t="shared" ref="C120:E121" si="10">C121</f>
        <v>0</v>
      </c>
      <c r="D120" s="78">
        <f t="shared" si="10"/>
        <v>8442</v>
      </c>
      <c r="E120" s="78">
        <f t="shared" si="10"/>
        <v>8440.34</v>
      </c>
      <c r="F120" s="79">
        <f>(E120*100)/D120</f>
        <v>99.980336413172239</v>
      </c>
    </row>
    <row r="121" spans="1:6" x14ac:dyDescent="0.2">
      <c r="A121" s="49" t="s">
        <v>87</v>
      </c>
      <c r="B121" s="50" t="s">
        <v>88</v>
      </c>
      <c r="C121" s="80">
        <f t="shared" si="10"/>
        <v>0</v>
      </c>
      <c r="D121" s="80">
        <f t="shared" si="10"/>
        <v>8442</v>
      </c>
      <c r="E121" s="80">
        <f t="shared" si="10"/>
        <v>8440.34</v>
      </c>
      <c r="F121" s="81">
        <f>(E121*100)/D121</f>
        <v>99.980336413172239</v>
      </c>
    </row>
    <row r="122" spans="1:6" x14ac:dyDescent="0.2">
      <c r="A122" s="51" t="s">
        <v>104</v>
      </c>
      <c r="B122" s="52" t="s">
        <v>105</v>
      </c>
      <c r="C122" s="82">
        <f>C123+C125</f>
        <v>0</v>
      </c>
      <c r="D122" s="82">
        <f>D123+D125</f>
        <v>8442</v>
      </c>
      <c r="E122" s="82">
        <f>E123+E125</f>
        <v>8440.34</v>
      </c>
      <c r="F122" s="81">
        <f>(E122*100)/D122</f>
        <v>99.980336413172239</v>
      </c>
    </row>
    <row r="123" spans="1:6" x14ac:dyDescent="0.2">
      <c r="A123" s="53" t="s">
        <v>114</v>
      </c>
      <c r="B123" s="54" t="s">
        <v>115</v>
      </c>
      <c r="C123" s="83">
        <f>C124</f>
        <v>0</v>
      </c>
      <c r="D123" s="83">
        <f>D124</f>
        <v>8133</v>
      </c>
      <c r="E123" s="83">
        <f>E124</f>
        <v>8132.31</v>
      </c>
      <c r="F123" s="83">
        <f>(E123*100)/D123</f>
        <v>99.991516045739573</v>
      </c>
    </row>
    <row r="124" spans="1:6" x14ac:dyDescent="0.2">
      <c r="A124" s="55" t="s">
        <v>118</v>
      </c>
      <c r="B124" s="56" t="s">
        <v>119</v>
      </c>
      <c r="C124" s="84">
        <v>0</v>
      </c>
      <c r="D124" s="84">
        <v>8133</v>
      </c>
      <c r="E124" s="84">
        <v>8132.31</v>
      </c>
      <c r="F124" s="84"/>
    </row>
    <row r="125" spans="1:6" x14ac:dyDescent="0.2">
      <c r="A125" s="53" t="s">
        <v>126</v>
      </c>
      <c r="B125" s="54" t="s">
        <v>127</v>
      </c>
      <c r="C125" s="83">
        <f>C126</f>
        <v>0</v>
      </c>
      <c r="D125" s="83">
        <f>D126</f>
        <v>309</v>
      </c>
      <c r="E125" s="83">
        <f>E126</f>
        <v>308.02999999999997</v>
      </c>
      <c r="F125" s="83">
        <f>(E125*100)/D125</f>
        <v>99.686084142394819</v>
      </c>
    </row>
    <row r="126" spans="1:6" x14ac:dyDescent="0.2">
      <c r="A126" s="55" t="s">
        <v>134</v>
      </c>
      <c r="B126" s="56" t="s">
        <v>135</v>
      </c>
      <c r="C126" s="84">
        <v>0</v>
      </c>
      <c r="D126" s="84">
        <v>309</v>
      </c>
      <c r="E126" s="84">
        <v>308.02999999999997</v>
      </c>
      <c r="F126" s="84"/>
    </row>
    <row r="127" spans="1:6" s="57" customFormat="1" x14ac:dyDescent="0.2"/>
    <row r="128" spans="1:6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pans="1:3" s="57" customFormat="1" x14ac:dyDescent="0.2"/>
    <row r="1266" spans="1:3" s="57" customFormat="1" x14ac:dyDescent="0.2"/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40"/>
      <c r="B1304" s="40"/>
      <c r="C1304" s="40"/>
    </row>
    <row r="1305" spans="1:3" x14ac:dyDescent="0.2">
      <c r="A1305" s="40"/>
      <c r="B1305" s="40"/>
      <c r="C1305" s="40"/>
    </row>
    <row r="1306" spans="1:3" x14ac:dyDescent="0.2">
      <c r="A1306" s="40"/>
      <c r="B1306" s="40"/>
      <c r="C1306" s="40"/>
    </row>
    <row r="1307" spans="1:3" x14ac:dyDescent="0.2">
      <c r="A1307" s="40"/>
      <c r="B1307" s="40"/>
      <c r="C1307" s="40"/>
    </row>
    <row r="1308" spans="1:3" x14ac:dyDescent="0.2">
      <c r="A1308" s="40"/>
      <c r="B1308" s="40"/>
      <c r="C1308" s="40"/>
    </row>
    <row r="1309" spans="1:3" x14ac:dyDescent="0.2">
      <c r="A1309" s="40"/>
      <c r="B1309" s="40"/>
      <c r="C1309" s="40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  <row r="7979" s="40" customFormat="1" x14ac:dyDescent="0.2"/>
    <row r="7980" s="40" customFormat="1" x14ac:dyDescent="0.2"/>
    <row r="7981" s="40" customFormat="1" x14ac:dyDescent="0.2"/>
    <row r="798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Đuriš</cp:lastModifiedBy>
  <cp:lastPrinted>2024-03-27T12:26:36Z</cp:lastPrinted>
  <dcterms:created xsi:type="dcterms:W3CDTF">2022-08-12T12:51:27Z</dcterms:created>
  <dcterms:modified xsi:type="dcterms:W3CDTF">2024-03-27T13:41:22Z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