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igregurin\Desktop\2023 GODIŠNJE IZVRŠENJE PRORAČUNA\OS\KARLOVAC\"/>
    </mc:Choice>
  </mc:AlternateContent>
  <xr:revisionPtr revIDLastSave="0" documentId="13_ncr:1_{3A986507-8CE5-476A-8E90-1D734F2A1531}" xr6:coauthVersionLast="47" xr6:coauthVersionMax="47" xr10:uidLastSave="{00000000-0000-0000-0000-000000000000}"/>
  <bookViews>
    <workbookView xWindow="-120" yWindow="-120" windowWidth="38640" windowHeight="21240" tabRatio="825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rashoda'!$B$1:$I$25</definedName>
    <definedName name="_xlnm.Print_Area" localSheetId="6">'Posebni dio'!$A$1:$C$10</definedName>
    <definedName name="_xlnm.Print_Area" localSheetId="0">SAŽETAK!$B$1:$K$27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5" l="1"/>
  <c r="E6" i="15"/>
  <c r="C6" i="15"/>
  <c r="H22" i="3"/>
  <c r="C16" i="15" l="1"/>
  <c r="D16" i="15"/>
  <c r="F16" i="15" s="1"/>
  <c r="E16" i="15"/>
  <c r="C19" i="15"/>
  <c r="D19" i="15"/>
  <c r="E19" i="15"/>
  <c r="C21" i="15"/>
  <c r="D21" i="15"/>
  <c r="E21" i="15"/>
  <c r="F21" i="15"/>
  <c r="C24" i="15"/>
  <c r="D24" i="15"/>
  <c r="D23" i="15" s="1"/>
  <c r="E24" i="15"/>
  <c r="E23" i="15" s="1"/>
  <c r="C29" i="15"/>
  <c r="D29" i="15"/>
  <c r="F29" i="15" s="1"/>
  <c r="E29" i="15"/>
  <c r="C35" i="15"/>
  <c r="D35" i="15"/>
  <c r="E35" i="15"/>
  <c r="F35" i="15" s="1"/>
  <c r="C45" i="15"/>
  <c r="D45" i="15"/>
  <c r="E45" i="15"/>
  <c r="F45" i="15"/>
  <c r="C47" i="15"/>
  <c r="D47" i="15"/>
  <c r="E47" i="15"/>
  <c r="F47" i="15" s="1"/>
  <c r="C52" i="15"/>
  <c r="C51" i="15" s="1"/>
  <c r="D52" i="15"/>
  <c r="E52" i="15"/>
  <c r="F52" i="15"/>
  <c r="C54" i="15"/>
  <c r="D54" i="15"/>
  <c r="E54" i="15"/>
  <c r="F54" i="15"/>
  <c r="C59" i="15"/>
  <c r="D59" i="15"/>
  <c r="E59" i="15"/>
  <c r="E58" i="15" s="1"/>
  <c r="C61" i="15"/>
  <c r="D61" i="15"/>
  <c r="E61" i="15"/>
  <c r="F61" i="15"/>
  <c r="C64" i="15"/>
  <c r="C63" i="15" s="1"/>
  <c r="D64" i="15"/>
  <c r="D63" i="15" s="1"/>
  <c r="E64" i="15"/>
  <c r="E63" i="15" s="1"/>
  <c r="F63" i="15" s="1"/>
  <c r="F64" i="15"/>
  <c r="C68" i="15"/>
  <c r="C67" i="15" s="1"/>
  <c r="C66" i="15" s="1"/>
  <c r="D68" i="15"/>
  <c r="D67" i="15" s="1"/>
  <c r="D66" i="15" s="1"/>
  <c r="E68" i="15"/>
  <c r="E67" i="15" s="1"/>
  <c r="C74" i="15"/>
  <c r="C73" i="15" s="1"/>
  <c r="C72" i="15" s="1"/>
  <c r="C71" i="15" s="1"/>
  <c r="D74" i="15"/>
  <c r="F74" i="15" s="1"/>
  <c r="E74" i="15"/>
  <c r="C76" i="15"/>
  <c r="D76" i="15"/>
  <c r="E76" i="15"/>
  <c r="F76" i="15"/>
  <c r="C80" i="15"/>
  <c r="C79" i="15" s="1"/>
  <c r="C78" i="15" s="1"/>
  <c r="D80" i="15"/>
  <c r="D79" i="15" s="1"/>
  <c r="D78" i="15" s="1"/>
  <c r="E80" i="15"/>
  <c r="E79" i="15" s="1"/>
  <c r="C85" i="15"/>
  <c r="C84" i="15" s="1"/>
  <c r="C83" i="15" s="1"/>
  <c r="D85" i="15"/>
  <c r="D84" i="15" s="1"/>
  <c r="D83" i="15" s="1"/>
  <c r="E85" i="15"/>
  <c r="E84" i="15" s="1"/>
  <c r="C90" i="15"/>
  <c r="C89" i="15" s="1"/>
  <c r="C88" i="15" s="1"/>
  <c r="D90" i="15"/>
  <c r="D89" i="15" s="1"/>
  <c r="D88" i="15" s="1"/>
  <c r="E90" i="15"/>
  <c r="E89" i="15" s="1"/>
  <c r="F90" i="15"/>
  <c r="C94" i="15"/>
  <c r="C92" i="15" s="1"/>
  <c r="D94" i="15"/>
  <c r="D93" i="15" s="1"/>
  <c r="D92" i="15" s="1"/>
  <c r="E94" i="15"/>
  <c r="E93" i="15" s="1"/>
  <c r="F94" i="15"/>
  <c r="C99" i="15"/>
  <c r="C98" i="15" s="1"/>
  <c r="D99" i="15"/>
  <c r="D98" i="15" s="1"/>
  <c r="E99" i="15"/>
  <c r="E98" i="15" s="1"/>
  <c r="C102" i="15"/>
  <c r="D102" i="15"/>
  <c r="E102" i="15"/>
  <c r="E101" i="15" s="1"/>
  <c r="F102" i="15"/>
  <c r="C104" i="15"/>
  <c r="D104" i="15"/>
  <c r="E104" i="15"/>
  <c r="F104" i="15"/>
  <c r="C106" i="15"/>
  <c r="D106" i="15"/>
  <c r="E106" i="15"/>
  <c r="F106" i="15" s="1"/>
  <c r="C110" i="15"/>
  <c r="C109" i="15" s="1"/>
  <c r="C108" i="15" s="1"/>
  <c r="D110" i="15"/>
  <c r="D109" i="15" s="1"/>
  <c r="D108" i="15" s="1"/>
  <c r="E110" i="15"/>
  <c r="E109" i="15" s="1"/>
  <c r="F110" i="15"/>
  <c r="C116" i="15"/>
  <c r="C115" i="15" s="1"/>
  <c r="C114" i="15" s="1"/>
  <c r="C113" i="15" s="1"/>
  <c r="D116" i="15"/>
  <c r="D115" i="15" s="1"/>
  <c r="D114" i="15" s="1"/>
  <c r="D113" i="15" s="1"/>
  <c r="E116" i="15"/>
  <c r="E115" i="15" s="1"/>
  <c r="F116" i="15"/>
  <c r="C23" i="15" l="1"/>
  <c r="D101" i="15"/>
  <c r="C101" i="15"/>
  <c r="F99" i="15"/>
  <c r="F85" i="15"/>
  <c r="E73" i="15"/>
  <c r="E72" i="15" s="1"/>
  <c r="E51" i="15"/>
  <c r="F101" i="15"/>
  <c r="D73" i="15"/>
  <c r="D72" i="15" s="1"/>
  <c r="D71" i="15" s="1"/>
  <c r="D51" i="15"/>
  <c r="C82" i="15"/>
  <c r="F68" i="15"/>
  <c r="F59" i="15"/>
  <c r="F19" i="15"/>
  <c r="D58" i="15"/>
  <c r="C58" i="15"/>
  <c r="F24" i="15"/>
  <c r="F80" i="15"/>
  <c r="E114" i="15"/>
  <c r="F115" i="15"/>
  <c r="E108" i="15"/>
  <c r="F108" i="15" s="1"/>
  <c r="F109" i="15"/>
  <c r="E97" i="15"/>
  <c r="F98" i="15"/>
  <c r="E88" i="15"/>
  <c r="F88" i="15" s="1"/>
  <c r="F89" i="15"/>
  <c r="E78" i="15"/>
  <c r="F78" i="15" s="1"/>
  <c r="F79" i="15"/>
  <c r="E57" i="15"/>
  <c r="F58" i="15"/>
  <c r="D82" i="15"/>
  <c r="D57" i="15"/>
  <c r="C97" i="15"/>
  <c r="C96" i="15" s="1"/>
  <c r="C57" i="15"/>
  <c r="E92" i="15"/>
  <c r="F92" i="15" s="1"/>
  <c r="F93" i="15"/>
  <c r="E83" i="15"/>
  <c r="F84" i="15"/>
  <c r="E66" i="15"/>
  <c r="F66" i="15" s="1"/>
  <c r="F67" i="15"/>
  <c r="D97" i="15"/>
  <c r="D96" i="15" s="1"/>
  <c r="F23" i="15"/>
  <c r="G12" i="1"/>
  <c r="H12" i="1"/>
  <c r="I12" i="1"/>
  <c r="I16" i="1" s="1"/>
  <c r="J12" i="1"/>
  <c r="L12" i="1" s="1"/>
  <c r="G15" i="1"/>
  <c r="H15" i="1"/>
  <c r="I15" i="1"/>
  <c r="J15" i="1"/>
  <c r="K12" i="1" l="1"/>
  <c r="I27" i="1"/>
  <c r="F51" i="15"/>
  <c r="J16" i="1"/>
  <c r="F57" i="15"/>
  <c r="F73" i="15"/>
  <c r="H16" i="1"/>
  <c r="E82" i="15"/>
  <c r="F82" i="15" s="1"/>
  <c r="F83" i="15"/>
  <c r="E71" i="15"/>
  <c r="F71" i="15" s="1"/>
  <c r="F72" i="15"/>
  <c r="E96" i="15"/>
  <c r="F96" i="15" s="1"/>
  <c r="F97" i="15"/>
  <c r="F114" i="15"/>
  <c r="E113" i="15"/>
  <c r="F113" i="15" s="1"/>
  <c r="G16" i="1"/>
  <c r="L16" i="1"/>
  <c r="L15" i="1"/>
  <c r="K15" i="1"/>
  <c r="H26" i="1"/>
  <c r="I26" i="1"/>
  <c r="J26" i="1"/>
  <c r="J27" i="1" s="1"/>
  <c r="L27" i="1" s="1"/>
  <c r="G26" i="1"/>
  <c r="H23" i="1"/>
  <c r="I23" i="1"/>
  <c r="J23" i="1"/>
  <c r="L23" i="1" s="1"/>
  <c r="G23" i="1"/>
  <c r="K16" i="1" l="1"/>
  <c r="K26" i="1"/>
  <c r="L26" i="1"/>
  <c r="H27" i="1"/>
  <c r="K23" i="1"/>
  <c r="G27" i="1"/>
  <c r="K27" i="1" s="1"/>
  <c r="E121" i="15"/>
  <c r="E120" i="15" s="1"/>
  <c r="D121" i="15"/>
  <c r="D120" i="15" s="1"/>
  <c r="D119" i="15" s="1"/>
  <c r="C121" i="15"/>
  <c r="C120" i="15" s="1"/>
  <c r="C119" i="15" s="1"/>
  <c r="E10" i="15"/>
  <c r="D10" i="15"/>
  <c r="C10" i="15"/>
  <c r="E9" i="15"/>
  <c r="F9" i="15" s="1"/>
  <c r="D9" i="15"/>
  <c r="C9" i="15"/>
  <c r="E8" i="15"/>
  <c r="D8" i="15"/>
  <c r="C8" i="15"/>
  <c r="H8" i="8"/>
  <c r="G8" i="8"/>
  <c r="F7" i="8"/>
  <c r="F6" i="8" s="1"/>
  <c r="E7" i="8"/>
  <c r="E6" i="8" s="1"/>
  <c r="D7" i="8"/>
  <c r="D6" i="8" s="1"/>
  <c r="C7" i="8"/>
  <c r="G7" i="8" s="1"/>
  <c r="H23" i="5"/>
  <c r="G23" i="5"/>
  <c r="F22" i="5"/>
  <c r="H22" i="5" s="1"/>
  <c r="E22" i="5"/>
  <c r="D22" i="5"/>
  <c r="C22" i="5"/>
  <c r="C15" i="5" s="1"/>
  <c r="G15" i="5" s="1"/>
  <c r="H21" i="5"/>
  <c r="G21" i="5"/>
  <c r="F20" i="5"/>
  <c r="H20" i="5" s="1"/>
  <c r="E20" i="5"/>
  <c r="E15" i="5" s="1"/>
  <c r="D20" i="5"/>
  <c r="C20" i="5"/>
  <c r="H19" i="5"/>
  <c r="G19" i="5"/>
  <c r="F18" i="5"/>
  <c r="H18" i="5" s="1"/>
  <c r="E18" i="5"/>
  <c r="D18" i="5"/>
  <c r="C18" i="5"/>
  <c r="H17" i="5"/>
  <c r="G17" i="5"/>
  <c r="H16" i="5"/>
  <c r="F16" i="5"/>
  <c r="E16" i="5"/>
  <c r="D16" i="5"/>
  <c r="D15" i="5" s="1"/>
  <c r="C16" i="5"/>
  <c r="G16" i="5" s="1"/>
  <c r="F15" i="5"/>
  <c r="H14" i="5"/>
  <c r="G14" i="5"/>
  <c r="F13" i="5"/>
  <c r="H13" i="5" s="1"/>
  <c r="E13" i="5"/>
  <c r="D13" i="5"/>
  <c r="C13" i="5"/>
  <c r="H12" i="5"/>
  <c r="G12" i="5"/>
  <c r="H11" i="5"/>
  <c r="G11" i="5"/>
  <c r="F11" i="5"/>
  <c r="E11" i="5"/>
  <c r="D11" i="5"/>
  <c r="C11" i="5"/>
  <c r="H10" i="5"/>
  <c r="G10" i="5"/>
  <c r="F9" i="5"/>
  <c r="H9" i="5" s="1"/>
  <c r="E9" i="5"/>
  <c r="E6" i="5" s="1"/>
  <c r="D9" i="5"/>
  <c r="C9" i="5"/>
  <c r="G9" i="5" s="1"/>
  <c r="H8" i="5"/>
  <c r="G8" i="5"/>
  <c r="H7" i="5"/>
  <c r="F7" i="5"/>
  <c r="E7" i="5"/>
  <c r="D7" i="5"/>
  <c r="C7" i="5"/>
  <c r="G7" i="5" s="1"/>
  <c r="L82" i="3"/>
  <c r="K82" i="3"/>
  <c r="J81" i="3"/>
  <c r="L81" i="3" s="1"/>
  <c r="I81" i="3"/>
  <c r="H81" i="3"/>
  <c r="G81" i="3"/>
  <c r="J80" i="3"/>
  <c r="L80" i="3" s="1"/>
  <c r="I80" i="3"/>
  <c r="H80" i="3"/>
  <c r="H74" i="3" s="1"/>
  <c r="G80" i="3"/>
  <c r="L79" i="3"/>
  <c r="K79" i="3"/>
  <c r="J78" i="3"/>
  <c r="L78" i="3" s="1"/>
  <c r="I78" i="3"/>
  <c r="H78" i="3"/>
  <c r="G78" i="3"/>
  <c r="K78" i="3" s="1"/>
  <c r="L77" i="3"/>
  <c r="K77" i="3"/>
  <c r="L76" i="3"/>
  <c r="K76" i="3"/>
  <c r="J76" i="3"/>
  <c r="I76" i="3"/>
  <c r="I75" i="3" s="1"/>
  <c r="I74" i="3" s="1"/>
  <c r="H76" i="3"/>
  <c r="G76" i="3"/>
  <c r="J75" i="3"/>
  <c r="L75" i="3" s="1"/>
  <c r="H75" i="3"/>
  <c r="G75" i="3"/>
  <c r="G74" i="3" s="1"/>
  <c r="J74" i="3"/>
  <c r="L74" i="3" s="1"/>
  <c r="L73" i="3"/>
  <c r="K73" i="3"/>
  <c r="L72" i="3"/>
  <c r="K72" i="3"/>
  <c r="L71" i="3"/>
  <c r="J71" i="3"/>
  <c r="I71" i="3"/>
  <c r="H71" i="3"/>
  <c r="G71" i="3"/>
  <c r="K71" i="3" s="1"/>
  <c r="L70" i="3"/>
  <c r="K70" i="3"/>
  <c r="J69" i="3"/>
  <c r="L69" i="3" s="1"/>
  <c r="I69" i="3"/>
  <c r="I68" i="3" s="1"/>
  <c r="H69" i="3"/>
  <c r="G69" i="3"/>
  <c r="K69" i="3" s="1"/>
  <c r="H68" i="3"/>
  <c r="L67" i="3"/>
  <c r="K67" i="3"/>
  <c r="L66" i="3"/>
  <c r="K66" i="3"/>
  <c r="L65" i="3"/>
  <c r="K65" i="3"/>
  <c r="L64" i="3"/>
  <c r="K64" i="3"/>
  <c r="J63" i="3"/>
  <c r="L63" i="3" s="1"/>
  <c r="I63" i="3"/>
  <c r="H63" i="3"/>
  <c r="G63" i="3"/>
  <c r="K63" i="3" s="1"/>
  <c r="L62" i="3"/>
  <c r="K62" i="3"/>
  <c r="J61" i="3"/>
  <c r="L61" i="3" s="1"/>
  <c r="I61" i="3"/>
  <c r="H61" i="3"/>
  <c r="G61" i="3"/>
  <c r="K61" i="3" s="1"/>
  <c r="L60" i="3"/>
  <c r="K60" i="3"/>
  <c r="L59" i="3"/>
  <c r="K59" i="3"/>
  <c r="L58" i="3"/>
  <c r="K58" i="3"/>
  <c r="L57" i="3"/>
  <c r="K57" i="3"/>
  <c r="L56" i="3"/>
  <c r="K56" i="3"/>
  <c r="L55" i="3"/>
  <c r="K55" i="3"/>
  <c r="L54" i="3"/>
  <c r="K54" i="3"/>
  <c r="L53" i="3"/>
  <c r="K53" i="3"/>
  <c r="L52" i="3"/>
  <c r="K52" i="3"/>
  <c r="J51" i="3"/>
  <c r="L51" i="3" s="1"/>
  <c r="I51" i="3"/>
  <c r="H51" i="3"/>
  <c r="G51" i="3"/>
  <c r="K51" i="3" s="1"/>
  <c r="L50" i="3"/>
  <c r="K50" i="3"/>
  <c r="L49" i="3"/>
  <c r="K49" i="3"/>
  <c r="L48" i="3"/>
  <c r="K48" i="3"/>
  <c r="L47" i="3"/>
  <c r="K47" i="3"/>
  <c r="L46" i="3"/>
  <c r="K46" i="3"/>
  <c r="J45" i="3"/>
  <c r="L45" i="3" s="1"/>
  <c r="I45" i="3"/>
  <c r="H45" i="3"/>
  <c r="G45" i="3"/>
  <c r="L44" i="3"/>
  <c r="K44" i="3"/>
  <c r="L43" i="3"/>
  <c r="K43" i="3"/>
  <c r="L42" i="3"/>
  <c r="K42" i="3"/>
  <c r="L41" i="3"/>
  <c r="K41" i="3"/>
  <c r="J40" i="3"/>
  <c r="L40" i="3" s="1"/>
  <c r="I40" i="3"/>
  <c r="H40" i="3"/>
  <c r="H39" i="3" s="1"/>
  <c r="G40" i="3"/>
  <c r="J39" i="3"/>
  <c r="L39" i="3" s="1"/>
  <c r="I39" i="3"/>
  <c r="L38" i="3"/>
  <c r="K38" i="3"/>
  <c r="J37" i="3"/>
  <c r="L37" i="3" s="1"/>
  <c r="I37" i="3"/>
  <c r="H37" i="3"/>
  <c r="G37" i="3"/>
  <c r="L36" i="3"/>
  <c r="K36" i="3"/>
  <c r="J35" i="3"/>
  <c r="L35" i="3" s="1"/>
  <c r="I35" i="3"/>
  <c r="H35" i="3"/>
  <c r="G35" i="3"/>
  <c r="L34" i="3"/>
  <c r="K34" i="3"/>
  <c r="L33" i="3"/>
  <c r="K33" i="3"/>
  <c r="J32" i="3"/>
  <c r="J31" i="3" s="1"/>
  <c r="I32" i="3"/>
  <c r="I31" i="3" s="1"/>
  <c r="H32" i="3"/>
  <c r="H31" i="3" s="1"/>
  <c r="H30" i="3" s="1"/>
  <c r="H29" i="3" s="1"/>
  <c r="G32" i="3"/>
  <c r="K32" i="3" s="1"/>
  <c r="L24" i="3"/>
  <c r="K24" i="3"/>
  <c r="L23" i="3"/>
  <c r="K23" i="3"/>
  <c r="J22" i="3"/>
  <c r="L22" i="3" s="1"/>
  <c r="I22" i="3"/>
  <c r="H21" i="3"/>
  <c r="G22" i="3"/>
  <c r="J21" i="3"/>
  <c r="L21" i="3" s="1"/>
  <c r="I21" i="3"/>
  <c r="L20" i="3"/>
  <c r="K20" i="3"/>
  <c r="J19" i="3"/>
  <c r="L19" i="3" s="1"/>
  <c r="I19" i="3"/>
  <c r="I18" i="3" s="1"/>
  <c r="H19" i="3"/>
  <c r="H18" i="3" s="1"/>
  <c r="G19" i="3"/>
  <c r="K19" i="3" s="1"/>
  <c r="J18" i="3"/>
  <c r="G18" i="3"/>
  <c r="K18" i="3" s="1"/>
  <c r="L17" i="3"/>
  <c r="K17" i="3"/>
  <c r="L16" i="3"/>
  <c r="J16" i="3"/>
  <c r="I16" i="3"/>
  <c r="H16" i="3"/>
  <c r="H15" i="3" s="1"/>
  <c r="G16" i="3"/>
  <c r="K16" i="3" s="1"/>
  <c r="J15" i="3"/>
  <c r="L15" i="3" s="1"/>
  <c r="I15" i="3"/>
  <c r="G15" i="3"/>
  <c r="L14" i="3"/>
  <c r="K14" i="3"/>
  <c r="J13" i="3"/>
  <c r="J12" i="3" s="1"/>
  <c r="I13" i="3"/>
  <c r="H13" i="3"/>
  <c r="G13" i="3"/>
  <c r="I12" i="3"/>
  <c r="H12" i="3"/>
  <c r="G12" i="3"/>
  <c r="L12" i="3" l="1"/>
  <c r="J11" i="3"/>
  <c r="J10" i="3" s="1"/>
  <c r="L13" i="3"/>
  <c r="K12" i="3"/>
  <c r="K13" i="3"/>
  <c r="H6" i="8"/>
  <c r="I30" i="3"/>
  <c r="I29" i="3" s="1"/>
  <c r="L31" i="3"/>
  <c r="H15" i="5"/>
  <c r="C6" i="5"/>
  <c r="K22" i="3"/>
  <c r="K40" i="3"/>
  <c r="K74" i="3"/>
  <c r="K80" i="3"/>
  <c r="F6" i="5"/>
  <c r="H6" i="5" s="1"/>
  <c r="G13" i="5"/>
  <c r="K15" i="3"/>
  <c r="L32" i="3"/>
  <c r="K37" i="3"/>
  <c r="K45" i="3"/>
  <c r="H7" i="8"/>
  <c r="G68" i="3"/>
  <c r="J68" i="3"/>
  <c r="L68" i="3" s="1"/>
  <c r="C6" i="8"/>
  <c r="G6" i="8" s="1"/>
  <c r="G20" i="5"/>
  <c r="E119" i="15"/>
  <c r="F119" i="15" s="1"/>
  <c r="F120" i="15"/>
  <c r="K81" i="3"/>
  <c r="G18" i="5"/>
  <c r="D6" i="5"/>
  <c r="L18" i="3"/>
  <c r="I11" i="3"/>
  <c r="H11" i="3"/>
  <c r="H10" i="3" s="1"/>
  <c r="F8" i="15"/>
  <c r="F10" i="15"/>
  <c r="F121" i="15"/>
  <c r="G22" i="5"/>
  <c r="G21" i="3"/>
  <c r="K21" i="3" s="1"/>
  <c r="G11" i="3"/>
  <c r="K75" i="3"/>
  <c r="G39" i="3"/>
  <c r="K39" i="3" s="1"/>
  <c r="G31" i="3"/>
  <c r="K35" i="3"/>
  <c r="K31" i="3"/>
  <c r="G6" i="5" l="1"/>
  <c r="J30" i="3"/>
  <c r="K68" i="3"/>
  <c r="L11" i="3"/>
  <c r="I10" i="3"/>
  <c r="L10" i="3" s="1"/>
  <c r="G10" i="3"/>
  <c r="K10" i="3" s="1"/>
  <c r="K11" i="3"/>
  <c r="G30" i="3"/>
  <c r="G29" i="3" s="1"/>
  <c r="L30" i="3" l="1"/>
  <c r="J29" i="3"/>
  <c r="L29" i="3" s="1"/>
  <c r="K30" i="3"/>
  <c r="K29" i="3" l="1"/>
  <c r="D15" i="15"/>
  <c r="D14" i="15" s="1"/>
  <c r="D13" i="15" s="1"/>
  <c r="D7" i="15" s="1"/>
  <c r="C15" i="15"/>
  <c r="C14" i="15" s="1"/>
  <c r="C13" i="15" s="1"/>
  <c r="C7" i="15" s="1"/>
  <c r="E15" i="15" l="1"/>
  <c r="F15" i="15" l="1"/>
  <c r="E14" i="15"/>
  <c r="E13" i="15" l="1"/>
  <c r="F14" i="15"/>
  <c r="F13" i="15" l="1"/>
  <c r="E7" i="15"/>
  <c r="F7" i="15" s="1"/>
</calcChain>
</file>

<file path=xl/sharedStrings.xml><?xml version="1.0" encoding="utf-8"?>
<sst xmlns="http://schemas.openxmlformats.org/spreadsheetml/2006/main" count="505" uniqueCount="213">
  <si>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</si>
  <si>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</si>
  <si>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</si>
  <si>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</si>
  <si>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</si>
  <si>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</si>
  <si>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</si>
  <si>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</si>
  <si>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</si>
  <si>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</si>
  <si>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</si>
  <si>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</si>
  <si>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</si>
  <si>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</si>
  <si>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</si>
  <si>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</si>
  <si>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</si>
  <si>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</si>
  <si>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</si>
  <si>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</si>
  <si>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</si>
  <si>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</si>
  <si>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</si>
  <si>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</si>
  <si>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</si>
  <si>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</si>
  <si>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</si>
  <si>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</si>
  <si>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</si>
  <si>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</si>
  <si>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</si>
  <si>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</si>
  <si>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</si>
  <si>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</si>
  <si>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</si>
  <si>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</si>
  <si>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</si>
  <si>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</si>
  <si>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</si>
  <si>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</si>
  <si>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</si>
  <si>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</si>
  <si>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</si>
  <si>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</si>
  <si>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</si>
  <si>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</si>
  <si>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</si>
  <si>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</si>
  <si>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</si>
  <si>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</si>
  <si>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</si>
  <si>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</si>
  <si>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</si>
  <si>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</si>
  <si>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</si>
  <si>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</si>
  <si>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</si>
  <si>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63</t>
  </si>
  <si>
    <t>POMOĆI IZ INOZ. I SUBJ. UNUTAR OPĆEG PRORAČUNA</t>
  </si>
  <si>
    <t>636</t>
  </si>
  <si>
    <t>POMOĆI PROR.KORIS.IZ PRORAČ.KOJI IM NIJE NADLEŽAN</t>
  </si>
  <si>
    <t>6361</t>
  </si>
  <si>
    <t>TEKUĆE POMOĆI PROR.KORIS.IZ PROR.KOJI IM NIJE NADLEŽAN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</si>
  <si>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</si>
  <si>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</si>
  <si>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</si>
  <si>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</si>
  <si>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</si>
  <si>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</si>
  <si>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</si>
  <si>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</si>
  <si>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</si>
  <si>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</si>
  <si>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</si>
  <si>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</si>
  <si>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</si>
  <si>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</si>
  <si>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</si>
  <si>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</si>
  <si>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</si>
  <si>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</si>
  <si>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</si>
  <si>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</si>
  <si>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</si>
  <si>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</si>
  <si>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</si>
  <si>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</si>
  <si>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</si>
  <si>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</si>
  <si>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</si>
  <si>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</si>
  <si>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</si>
  <si>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</si>
  <si>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</si>
  <si>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</si>
  <si>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</si>
  <si>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</si>
  <si>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</si>
  <si>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</si>
  <si>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</si>
  <si>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</si>
  <si>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</si>
  <si>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</si>
  <si>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</si>
  <si>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</si>
  <si>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</si>
  <si>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</si>
  <si>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</si>
  <si>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</si>
  <si>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</si>
  <si>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</si>
  <si>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</si>
  <si>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</si>
  <si>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</si>
  <si>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</si>
  <si>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</si>
  <si>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</si>
  <si>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</si>
  <si>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</si>
  <si>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</si>
  <si>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</si>
  <si>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</si>
  <si>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</si>
  <si>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</si>
  <si>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</si>
  <si>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</si>
  <si>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</si>
  <si>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</si>
  <si>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</si>
  <si>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</si>
  <si>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</si>
  <si>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</si>
  <si>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</si>
  <si>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</si>
  <si>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</si>
  <si>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</si>
  <si>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</si>
  <si>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</si>
  <si>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</si>
  <si>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</si>
  <si>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</si>
  <si>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</si>
  <si>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</si>
  <si>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</si>
  <si>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</si>
  <si>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</si>
  <si>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</si>
  <si>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</si>
  <si>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</si>
  <si>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</si>
  <si>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</si>
  <si>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</si>
  <si>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</si>
  <si>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</si>
  <si>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</si>
  <si>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</si>
  <si>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</si>
  <si>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</si>
  <si>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</si>
  <si>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</si>
  <si>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</si>
  <si>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</si>
  <si>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</si>
  <si>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</si>
  <si>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</si>
  <si>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</si>
  <si>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</si>
  <si>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</si>
  <si>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</si>
  <si>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</si>
  <si>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</si>
  <si>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</si>
  <si>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</si>
  <si>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</si>
  <si>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</si>
  <si>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</si>
  <si>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</si>
  <si>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</si>
  <si>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</si>
  <si>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</si>
  <si>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</si>
  <si>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</si>
  <si>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</si>
  <si>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</si>
  <si>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</si>
  <si>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</si>
  <si>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</si>
  <si>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</si>
  <si>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</si>
  <si>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</si>
  <si>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4 Prihodi za posebne namjene</t>
  </si>
  <si>
    <t>43 Ostali prihodi za posebne namjene</t>
  </si>
  <si>
    <t>5 Pomoći</t>
  </si>
  <si>
    <t>52 Ostale pomoći</t>
  </si>
  <si>
    <t>3 Javni red i sigurnost</t>
  </si>
  <si>
    <t>0330 Sudovi</t>
  </si>
  <si>
    <t>085 - KARLOVAC OPĆINSKI SUD</t>
  </si>
  <si>
    <t>80</t>
  </si>
  <si>
    <t>11</t>
  </si>
  <si>
    <t>43</t>
  </si>
  <si>
    <t>52</t>
  </si>
  <si>
    <t>A641000</t>
  </si>
  <si>
    <t>Vođenje sudskih postupaka iz nadležnosti općinskih sudova</t>
  </si>
  <si>
    <t>TEKUĆI PLAN  2023.*</t>
  </si>
  <si>
    <t>IZVRŠENJE 1.-12.2023.*</t>
  </si>
  <si>
    <t xml:space="preserve">INDEKS**
</t>
  </si>
  <si>
    <t>Opći prihodi i primici</t>
  </si>
  <si>
    <t>Vlastiti prihodi</t>
  </si>
  <si>
    <t>Ostali prihodi za posebne namjene</t>
  </si>
  <si>
    <t>Ostale pomoći</t>
  </si>
  <si>
    <t>A641001</t>
  </si>
  <si>
    <t>Jednostavni stečaj potrošača</t>
  </si>
  <si>
    <t>20892 OPĆINSKI SUD U KARLOVCU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</si>
</sst>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30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7" fillId="0" borderId="3" xfId="0" applyNumberFormat="1" applyFont="1" applyBorder="1" applyAlignment="1" applyProtection="1"/>
    <xf numFmtId="43" fontId="18" fillId="0" borderId="0" xfId="2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43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 applyAlignment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43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43" fontId="20" fillId="8" borderId="13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4" fontId="18" fillId="9" borderId="13" xfId="2" applyNumberFormat="1" applyFont="1" applyFill="1" applyBorder="1"/>
    <xf numFmtId="4" fontId="20" fillId="9" borderId="3" xfId="0" applyNumberFormat="1" applyFont="1" applyFill="1" applyBorder="1"/>
    <xf numFmtId="4" fontId="3" fillId="9" borderId="3" xfId="0" applyNumberFormat="1" applyFont="1" applyFill="1" applyBorder="1" applyAlignment="1">
      <alignment horizontal="right"/>
    </xf>
    <xf numFmtId="4" fontId="0" fillId="9" borderId="3" xfId="0" applyNumberFormat="1" applyFill="1" applyBorder="1"/>
    <xf numFmtId="4" fontId="7" fillId="9" borderId="3" xfId="0" applyNumberFormat="1" applyFont="1" applyFill="1" applyBorder="1" applyAlignment="1">
      <alignment vertical="center"/>
    </xf>
    <xf numFmtId="4" fontId="6" fillId="9" borderId="3" xfId="0" applyNumberFormat="1" applyFont="1" applyFill="1" applyBorder="1" applyAlignment="1">
      <alignment horizontal="right"/>
    </xf>
  </cellXfs>
  <cellStyles count="4">
    <cellStyle name="Normalno" xfId="0" builtinId="0"/>
    <cellStyle name="Normalno 2" xfId="3" xr:uid="{00000000-0005-0000-0000-000001000000}"/>
    <cellStyle name="Normalno 3" xfId="1" xr:uid="{00000000-0005-0000-0000-000002000000}"/>
    <cellStyle name="Normalno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AW35"/>
  <sheetViews>
    <sheetView tabSelected="1" workbookViewId="0">
      <selection activeCell="N9" sqref="N9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95" t="s">
        <v>45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20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95" t="s">
        <v>4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19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95" t="s">
        <v>24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18"/>
    </row>
    <row r="6" spans="2:13" ht="18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111" t="s">
        <v>32</v>
      </c>
      <c r="C7" s="111"/>
      <c r="D7" s="111"/>
      <c r="E7" s="111"/>
      <c r="F7" s="111"/>
      <c r="G7" s="5"/>
      <c r="H7" s="6"/>
      <c r="I7" s="6"/>
      <c r="J7" s="6"/>
      <c r="K7" s="22"/>
      <c r="L7" s="22"/>
    </row>
    <row r="8" spans="2:13" ht="25.5" x14ac:dyDescent="0.25">
      <c r="B8" s="105" t="s">
        <v>3</v>
      </c>
      <c r="C8" s="105"/>
      <c r="D8" s="105"/>
      <c r="E8" s="105"/>
      <c r="F8" s="105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25">
      <c r="B9" s="106">
        <v>1</v>
      </c>
      <c r="C9" s="106"/>
      <c r="D9" s="106"/>
      <c r="E9" s="106"/>
      <c r="F9" s="107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25">
      <c r="B10" s="101" t="s">
        <v>8</v>
      </c>
      <c r="C10" s="102"/>
      <c r="D10" s="102"/>
      <c r="E10" s="102"/>
      <c r="F10" s="103"/>
      <c r="G10" s="128">
        <v>3240711.27</v>
      </c>
      <c r="H10" s="86">
        <v>3946458</v>
      </c>
      <c r="I10" s="86">
        <v>3995766</v>
      </c>
      <c r="J10" s="129">
        <v>3978413.67</v>
      </c>
      <c r="K10" s="86"/>
      <c r="L10" s="86"/>
    </row>
    <row r="11" spans="2:13" x14ac:dyDescent="0.25">
      <c r="B11" s="104" t="s">
        <v>7</v>
      </c>
      <c r="C11" s="103"/>
      <c r="D11" s="103"/>
      <c r="E11" s="103"/>
      <c r="F11" s="103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x14ac:dyDescent="0.25">
      <c r="B12" s="98" t="s">
        <v>0</v>
      </c>
      <c r="C12" s="99"/>
      <c r="D12" s="99"/>
      <c r="E12" s="99"/>
      <c r="F12" s="100"/>
      <c r="G12" s="87">
        <f>G10+G11</f>
        <v>3240711.27</v>
      </c>
      <c r="H12" s="87">
        <f t="shared" ref="H12:J12" si="0">H10+H11</f>
        <v>3946458</v>
      </c>
      <c r="I12" s="87">
        <f t="shared" si="0"/>
        <v>3995766</v>
      </c>
      <c r="J12" s="87">
        <f t="shared" si="0"/>
        <v>3978413.67</v>
      </c>
      <c r="K12" s="88">
        <f>J12/G12*100</f>
        <v>122.76359535109094</v>
      </c>
      <c r="L12" s="88">
        <f>J12/I12*100</f>
        <v>99.565732077403936</v>
      </c>
    </row>
    <row r="13" spans="2:13" x14ac:dyDescent="0.25">
      <c r="B13" s="110" t="s">
        <v>9</v>
      </c>
      <c r="C13" s="102"/>
      <c r="D13" s="102"/>
      <c r="E13" s="102"/>
      <c r="F13" s="102"/>
      <c r="G13" s="89">
        <v>3241876.08</v>
      </c>
      <c r="H13" s="86">
        <v>3920577</v>
      </c>
      <c r="I13" s="86">
        <v>3984342</v>
      </c>
      <c r="J13" s="86">
        <v>3971929.43</v>
      </c>
      <c r="K13" s="86"/>
      <c r="L13" s="86"/>
    </row>
    <row r="14" spans="2:13" x14ac:dyDescent="0.25">
      <c r="B14" s="104" t="s">
        <v>10</v>
      </c>
      <c r="C14" s="103"/>
      <c r="D14" s="103"/>
      <c r="E14" s="103"/>
      <c r="F14" s="103"/>
      <c r="G14" s="85">
        <v>2719.48</v>
      </c>
      <c r="H14" s="86">
        <v>25881</v>
      </c>
      <c r="I14" s="86">
        <v>11424</v>
      </c>
      <c r="J14" s="86">
        <v>8767.19</v>
      </c>
      <c r="K14" s="86"/>
      <c r="L14" s="86"/>
    </row>
    <row r="15" spans="2:13" x14ac:dyDescent="0.25">
      <c r="B15" s="14" t="s">
        <v>1</v>
      </c>
      <c r="C15" s="15"/>
      <c r="D15" s="15"/>
      <c r="E15" s="15"/>
      <c r="F15" s="15"/>
      <c r="G15" s="87">
        <f>G13+G14</f>
        <v>3244595.56</v>
      </c>
      <c r="H15" s="87">
        <f t="shared" ref="H15:J15" si="1">H13+H14</f>
        <v>3946458</v>
      </c>
      <c r="I15" s="87">
        <f t="shared" si="1"/>
        <v>3995766</v>
      </c>
      <c r="J15" s="87">
        <f t="shared" si="1"/>
        <v>3980696.62</v>
      </c>
      <c r="K15" s="88">
        <f>J15/G15*100</f>
        <v>122.68698968447087</v>
      </c>
      <c r="L15" s="88">
        <f>J15/I15*100</f>
        <v>99.622866303982775</v>
      </c>
    </row>
    <row r="16" spans="2:13" x14ac:dyDescent="0.25">
      <c r="B16" s="109" t="s">
        <v>2</v>
      </c>
      <c r="C16" s="99"/>
      <c r="D16" s="99"/>
      <c r="E16" s="99"/>
      <c r="F16" s="99"/>
      <c r="G16" s="90">
        <f>G12-G15</f>
        <v>-3884.2900000000373</v>
      </c>
      <c r="H16" s="90">
        <f t="shared" ref="H16:J16" si="2">H12-H15</f>
        <v>0</v>
      </c>
      <c r="I16" s="90">
        <f t="shared" si="2"/>
        <v>0</v>
      </c>
      <c r="J16" s="90">
        <f t="shared" si="2"/>
        <v>-2282.9500000001863</v>
      </c>
      <c r="K16" s="88">
        <f>J16/G16*100</f>
        <v>58.773932945278659</v>
      </c>
      <c r="L16" s="88" t="e">
        <f>J16/I16*100</f>
        <v>#DIV/0!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11" t="s">
        <v>29</v>
      </c>
      <c r="C18" s="111"/>
      <c r="D18" s="111"/>
      <c r="E18" s="111"/>
      <c r="F18" s="111"/>
      <c r="G18" s="7"/>
      <c r="H18" s="7"/>
      <c r="I18" s="7"/>
      <c r="J18" s="7"/>
      <c r="K18" s="1"/>
      <c r="L18" s="1"/>
      <c r="M18" s="1"/>
    </row>
    <row r="19" spans="1:49" ht="25.5" x14ac:dyDescent="0.25">
      <c r="B19" s="105" t="s">
        <v>3</v>
      </c>
      <c r="C19" s="105"/>
      <c r="D19" s="105"/>
      <c r="E19" s="105"/>
      <c r="F19" s="105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25">
      <c r="B20" s="112">
        <v>1</v>
      </c>
      <c r="C20" s="113"/>
      <c r="D20" s="113"/>
      <c r="E20" s="113"/>
      <c r="F20" s="113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101" t="s">
        <v>11</v>
      </c>
      <c r="C21" s="114"/>
      <c r="D21" s="114"/>
      <c r="E21" s="114"/>
      <c r="F21" s="114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x14ac:dyDescent="0.25">
      <c r="B22" s="101" t="s">
        <v>12</v>
      </c>
      <c r="C22" s="102"/>
      <c r="D22" s="102"/>
      <c r="E22" s="102"/>
      <c r="F22" s="102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25">
      <c r="B23" s="115" t="s">
        <v>23</v>
      </c>
      <c r="C23" s="116"/>
      <c r="D23" s="116"/>
      <c r="E23" s="116"/>
      <c r="F23" s="117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25">
      <c r="A24"/>
      <c r="B24" s="101" t="s">
        <v>5</v>
      </c>
      <c r="C24" s="102"/>
      <c r="D24" s="102"/>
      <c r="E24" s="102"/>
      <c r="F24" s="102"/>
      <c r="G24" s="89">
        <v>0</v>
      </c>
      <c r="H24" s="86">
        <v>0</v>
      </c>
      <c r="I24" s="86">
        <v>0</v>
      </c>
      <c r="J24" s="86">
        <v>0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101" t="s">
        <v>28</v>
      </c>
      <c r="C25" s="102"/>
      <c r="D25" s="102"/>
      <c r="E25" s="102"/>
      <c r="F25" s="102"/>
      <c r="G25" s="89">
        <v>0</v>
      </c>
      <c r="H25" s="86">
        <v>0</v>
      </c>
      <c r="I25" s="86">
        <v>0</v>
      </c>
      <c r="J25" s="86">
        <v>0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15" t="s">
        <v>30</v>
      </c>
      <c r="C26" s="116"/>
      <c r="D26" s="116"/>
      <c r="E26" s="116"/>
      <c r="F26" s="117"/>
      <c r="G26" s="94">
        <f>G24+G25</f>
        <v>0</v>
      </c>
      <c r="H26" s="94">
        <f t="shared" ref="H26:J26" si="4">H24+H25</f>
        <v>0</v>
      </c>
      <c r="I26" s="94">
        <f t="shared" si="4"/>
        <v>0</v>
      </c>
      <c r="J26" s="94">
        <f t="shared" si="4"/>
        <v>0</v>
      </c>
      <c r="K26" s="93" t="e">
        <f>J26/G26*100</f>
        <v>#DIV/0!</v>
      </c>
      <c r="L26" s="93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08" t="s">
        <v>31</v>
      </c>
      <c r="C27" s="108"/>
      <c r="D27" s="108"/>
      <c r="E27" s="108"/>
      <c r="F27" s="108"/>
      <c r="G27" s="94">
        <f>G16+G26</f>
        <v>-3884.2900000000373</v>
      </c>
      <c r="H27" s="94">
        <f t="shared" ref="H27:J27" si="5">H16+H26</f>
        <v>0</v>
      </c>
      <c r="I27" s="94">
        <f t="shared" si="5"/>
        <v>0</v>
      </c>
      <c r="J27" s="94">
        <f t="shared" si="5"/>
        <v>-2282.9500000001863</v>
      </c>
      <c r="K27" s="93">
        <f>J27/G27*100</f>
        <v>58.773932945278659</v>
      </c>
      <c r="L27" s="93" t="e">
        <f>J27/I27*100</f>
        <v>#DIV/0!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6" t="s">
        <v>39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1:49" ht="15" customHeight="1" x14ac:dyDescent="0.25">
      <c r="B31" s="96" t="s">
        <v>40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1:49" ht="15" customHeight="1" x14ac:dyDescent="0.25">
      <c r="B32" s="96" t="s">
        <v>27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 ht="36.75" customHeight="1" x14ac:dyDescent="0.25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 ht="15" customHeight="1" x14ac:dyDescent="0.25">
      <c r="B34" s="97" t="s">
        <v>41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2:12" x14ac:dyDescent="0.25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B1:L83"/>
  <sheetViews>
    <sheetView zoomScale="90" zoomScaleNormal="90" workbookViewId="0">
      <selection activeCell="J10" sqref="J10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5" t="s">
        <v>4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95" t="s">
        <v>26</v>
      </c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95" t="s">
        <v>15</v>
      </c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18" t="s">
        <v>3</v>
      </c>
      <c r="C8" s="119"/>
      <c r="D8" s="119"/>
      <c r="E8" s="119"/>
      <c r="F8" s="120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21">
        <v>1</v>
      </c>
      <c r="C9" s="122"/>
      <c r="D9" s="122"/>
      <c r="E9" s="122"/>
      <c r="F9" s="123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5"/>
      <c r="C10" s="66"/>
      <c r="D10" s="67"/>
      <c r="E10" s="68"/>
      <c r="F10" s="60" t="s">
        <v>42</v>
      </c>
      <c r="G10" s="65">
        <f>G11</f>
        <v>3240711.27</v>
      </c>
      <c r="H10" s="65">
        <f>H11</f>
        <v>3946458</v>
      </c>
      <c r="I10" s="65">
        <f>I11</f>
        <v>3995766</v>
      </c>
      <c r="J10" s="65">
        <f>J11</f>
        <v>3978413.67</v>
      </c>
      <c r="K10" s="69">
        <f t="shared" ref="K10:K24" si="0">(J10*100)/G10</f>
        <v>122.76359535109093</v>
      </c>
      <c r="L10" s="69">
        <f t="shared" ref="L10:L24" si="1">(J10*100)/I10</f>
        <v>99.565732077403936</v>
      </c>
    </row>
    <row r="11" spans="2:12" x14ac:dyDescent="0.25">
      <c r="B11" s="65" t="s">
        <v>55</v>
      </c>
      <c r="C11" s="65"/>
      <c r="D11" s="65"/>
      <c r="E11" s="65"/>
      <c r="F11" s="65" t="s">
        <v>56</v>
      </c>
      <c r="G11" s="65">
        <f>G12+G15+G18+G21</f>
        <v>3240711.27</v>
      </c>
      <c r="H11" s="65">
        <f>H12+H15+H18+H21</f>
        <v>3946458</v>
      </c>
      <c r="I11" s="65">
        <f>I12+I15+I18+I21</f>
        <v>3995766</v>
      </c>
      <c r="J11" s="65">
        <f>J12+J15+J18+J21</f>
        <v>3978413.67</v>
      </c>
      <c r="K11" s="65">
        <f t="shared" si="0"/>
        <v>122.76359535109093</v>
      </c>
      <c r="L11" s="65">
        <f t="shared" si="1"/>
        <v>99.565732077403936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 t="shared" ref="G12:J13" si="2">G13</f>
        <v>5308.91</v>
      </c>
      <c r="H12" s="65">
        <f t="shared" si="2"/>
        <v>13272</v>
      </c>
      <c r="I12" s="65">
        <f t="shared" si="2"/>
        <v>21883</v>
      </c>
      <c r="J12" s="65">
        <f t="shared" si="2"/>
        <v>11636.14</v>
      </c>
      <c r="K12" s="65">
        <f t="shared" si="0"/>
        <v>219.18133854218664</v>
      </c>
      <c r="L12" s="65">
        <f t="shared" si="1"/>
        <v>53.174336242745511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 t="shared" si="2"/>
        <v>5308.91</v>
      </c>
      <c r="H13" s="65">
        <f t="shared" si="2"/>
        <v>13272</v>
      </c>
      <c r="I13" s="65">
        <f t="shared" si="2"/>
        <v>21883</v>
      </c>
      <c r="J13" s="65">
        <f t="shared" si="2"/>
        <v>11636.14</v>
      </c>
      <c r="K13" s="65">
        <f t="shared" si="0"/>
        <v>219.18133854218664</v>
      </c>
      <c r="L13" s="65">
        <f t="shared" si="1"/>
        <v>53.174336242745511</v>
      </c>
    </row>
    <row r="14" spans="2:12" x14ac:dyDescent="0.25">
      <c r="B14" s="66"/>
      <c r="C14" s="66"/>
      <c r="D14" s="66"/>
      <c r="E14" s="66" t="s">
        <v>61</v>
      </c>
      <c r="F14" s="66" t="s">
        <v>62</v>
      </c>
      <c r="G14" s="125">
        <v>5308.91</v>
      </c>
      <c r="H14" s="66">
        <v>13272</v>
      </c>
      <c r="I14" s="66">
        <v>21883</v>
      </c>
      <c r="J14" s="125">
        <v>11636.14</v>
      </c>
      <c r="K14" s="66">
        <f t="shared" si="0"/>
        <v>219.18133854218664</v>
      </c>
      <c r="L14" s="66">
        <f t="shared" si="1"/>
        <v>53.174336242745511</v>
      </c>
    </row>
    <row r="15" spans="2:12" x14ac:dyDescent="0.25">
      <c r="B15" s="65"/>
      <c r="C15" s="65" t="s">
        <v>63</v>
      </c>
      <c r="D15" s="65"/>
      <c r="E15" s="65"/>
      <c r="F15" s="65" t="s">
        <v>64</v>
      </c>
      <c r="G15" s="65">
        <f t="shared" ref="G15:J16" si="3">G16</f>
        <v>0</v>
      </c>
      <c r="H15" s="65">
        <f t="shared" si="3"/>
        <v>75809</v>
      </c>
      <c r="I15" s="65">
        <f t="shared" si="3"/>
        <v>55809</v>
      </c>
      <c r="J15" s="65">
        <f t="shared" si="3"/>
        <v>49674.92</v>
      </c>
      <c r="K15" s="65" t="e">
        <f t="shared" si="0"/>
        <v>#DIV/0!</v>
      </c>
      <c r="L15" s="65">
        <f t="shared" si="1"/>
        <v>89.008797864143773</v>
      </c>
    </row>
    <row r="16" spans="2:12" x14ac:dyDescent="0.25">
      <c r="B16" s="65"/>
      <c r="C16" s="65"/>
      <c r="D16" s="65" t="s">
        <v>65</v>
      </c>
      <c r="E16" s="65"/>
      <c r="F16" s="65" t="s">
        <v>66</v>
      </c>
      <c r="G16" s="65">
        <f t="shared" si="3"/>
        <v>0</v>
      </c>
      <c r="H16" s="65">
        <f t="shared" si="3"/>
        <v>75809</v>
      </c>
      <c r="I16" s="65">
        <f t="shared" si="3"/>
        <v>55809</v>
      </c>
      <c r="J16" s="65">
        <f t="shared" si="3"/>
        <v>49674.92</v>
      </c>
      <c r="K16" s="65" t="e">
        <f t="shared" si="0"/>
        <v>#DIV/0!</v>
      </c>
      <c r="L16" s="65">
        <f t="shared" si="1"/>
        <v>89.008797864143773</v>
      </c>
    </row>
    <row r="17" spans="2:12" x14ac:dyDescent="0.25">
      <c r="B17" s="66"/>
      <c r="C17" s="66"/>
      <c r="D17" s="66"/>
      <c r="E17" s="66" t="s">
        <v>67</v>
      </c>
      <c r="F17" s="66" t="s">
        <v>68</v>
      </c>
      <c r="G17" s="66">
        <v>0</v>
      </c>
      <c r="H17" s="66">
        <v>75809</v>
      </c>
      <c r="I17" s="66">
        <v>55809</v>
      </c>
      <c r="J17" s="66">
        <v>49674.92</v>
      </c>
      <c r="K17" s="66" t="e">
        <f t="shared" si="0"/>
        <v>#DIV/0!</v>
      </c>
      <c r="L17" s="66">
        <f t="shared" si="1"/>
        <v>89.008797864143773</v>
      </c>
    </row>
    <row r="18" spans="2:12" x14ac:dyDescent="0.25">
      <c r="B18" s="65"/>
      <c r="C18" s="65" t="s">
        <v>69</v>
      </c>
      <c r="D18" s="65"/>
      <c r="E18" s="65"/>
      <c r="F18" s="65" t="s">
        <v>70</v>
      </c>
      <c r="G18" s="65">
        <f t="shared" ref="G18:J19" si="4">G19</f>
        <v>1450.53</v>
      </c>
      <c r="H18" s="65">
        <f t="shared" si="4"/>
        <v>1726</v>
      </c>
      <c r="I18" s="65">
        <f t="shared" si="4"/>
        <v>2213</v>
      </c>
      <c r="J18" s="65">
        <f t="shared" si="4"/>
        <v>1253.3800000000001</v>
      </c>
      <c r="K18" s="65">
        <f t="shared" si="0"/>
        <v>86.408416234066181</v>
      </c>
      <c r="L18" s="65">
        <f t="shared" si="1"/>
        <v>56.6371441482151</v>
      </c>
    </row>
    <row r="19" spans="2:12" x14ac:dyDescent="0.25">
      <c r="B19" s="65"/>
      <c r="C19" s="65"/>
      <c r="D19" s="65" t="s">
        <v>71</v>
      </c>
      <c r="E19" s="65"/>
      <c r="F19" s="65" t="s">
        <v>72</v>
      </c>
      <c r="G19" s="65">
        <f t="shared" si="4"/>
        <v>1450.53</v>
      </c>
      <c r="H19" s="65">
        <f t="shared" si="4"/>
        <v>1726</v>
      </c>
      <c r="I19" s="65">
        <f t="shared" si="4"/>
        <v>2213</v>
      </c>
      <c r="J19" s="65">
        <f t="shared" si="4"/>
        <v>1253.3800000000001</v>
      </c>
      <c r="K19" s="65">
        <f t="shared" si="0"/>
        <v>86.408416234066181</v>
      </c>
      <c r="L19" s="65">
        <f t="shared" si="1"/>
        <v>56.6371441482151</v>
      </c>
    </row>
    <row r="20" spans="2:12" x14ac:dyDescent="0.25">
      <c r="B20" s="66"/>
      <c r="C20" s="66"/>
      <c r="D20" s="66"/>
      <c r="E20" s="66" t="s">
        <v>73</v>
      </c>
      <c r="F20" s="66" t="s">
        <v>74</v>
      </c>
      <c r="G20" s="66">
        <v>1450.53</v>
      </c>
      <c r="H20" s="66">
        <v>1726</v>
      </c>
      <c r="I20" s="66">
        <v>2213</v>
      </c>
      <c r="J20" s="66">
        <v>1253.3800000000001</v>
      </c>
      <c r="K20" s="66">
        <f t="shared" si="0"/>
        <v>86.408416234066181</v>
      </c>
      <c r="L20" s="66">
        <f t="shared" si="1"/>
        <v>56.6371441482151</v>
      </c>
    </row>
    <row r="21" spans="2:12" x14ac:dyDescent="0.25">
      <c r="B21" s="65"/>
      <c r="C21" s="65" t="s">
        <v>75</v>
      </c>
      <c r="D21" s="65"/>
      <c r="E21" s="65"/>
      <c r="F21" s="65" t="s">
        <v>76</v>
      </c>
      <c r="G21" s="65">
        <f>G22</f>
        <v>3233951.83</v>
      </c>
      <c r="H21" s="65">
        <f>H22</f>
        <v>3855651</v>
      </c>
      <c r="I21" s="65">
        <f>I22</f>
        <v>3915861</v>
      </c>
      <c r="J21" s="65">
        <f>J22</f>
        <v>3915849.23</v>
      </c>
      <c r="K21" s="65">
        <f t="shared" si="0"/>
        <v>121.08557689927001</v>
      </c>
      <c r="L21" s="65">
        <f t="shared" si="1"/>
        <v>99.999699427533301</v>
      </c>
    </row>
    <row r="22" spans="2:12" x14ac:dyDescent="0.25">
      <c r="B22" s="65"/>
      <c r="C22" s="65"/>
      <c r="D22" s="65" t="s">
        <v>77</v>
      </c>
      <c r="E22" s="65"/>
      <c r="F22" s="65" t="s">
        <v>78</v>
      </c>
      <c r="G22" s="65">
        <f>G23+G24</f>
        <v>3233951.83</v>
      </c>
      <c r="H22" s="65">
        <f>H23+H24</f>
        <v>3855651</v>
      </c>
      <c r="I22" s="65">
        <f>I23+I24</f>
        <v>3915861</v>
      </c>
      <c r="J22" s="65">
        <f>J23+J24</f>
        <v>3915849.23</v>
      </c>
      <c r="K22" s="65">
        <f t="shared" si="0"/>
        <v>121.08557689927001</v>
      </c>
      <c r="L22" s="65">
        <f t="shared" si="1"/>
        <v>99.999699427533301</v>
      </c>
    </row>
    <row r="23" spans="2:12" x14ac:dyDescent="0.25">
      <c r="B23" s="66"/>
      <c r="C23" s="66"/>
      <c r="D23" s="66"/>
      <c r="E23" s="66" t="s">
        <v>79</v>
      </c>
      <c r="F23" s="66" t="s">
        <v>80</v>
      </c>
      <c r="G23" s="66">
        <v>3233951.83</v>
      </c>
      <c r="H23" s="66">
        <v>3832425</v>
      </c>
      <c r="I23" s="66">
        <v>3907092</v>
      </c>
      <c r="J23" s="66">
        <v>3907082.04</v>
      </c>
      <c r="K23" s="66">
        <f t="shared" si="0"/>
        <v>120.81447855084471</v>
      </c>
      <c r="L23" s="66">
        <f t="shared" si="1"/>
        <v>99.999745078948749</v>
      </c>
    </row>
    <row r="24" spans="2:12" x14ac:dyDescent="0.25">
      <c r="B24" s="66"/>
      <c r="C24" s="66"/>
      <c r="D24" s="66"/>
      <c r="E24" s="66" t="s">
        <v>81</v>
      </c>
      <c r="F24" s="66" t="s">
        <v>82</v>
      </c>
      <c r="G24" s="66">
        <v>0</v>
      </c>
      <c r="H24" s="66">
        <v>23226</v>
      </c>
      <c r="I24" s="66">
        <v>8769</v>
      </c>
      <c r="J24" s="66">
        <v>8767.19</v>
      </c>
      <c r="K24" s="66" t="e">
        <f t="shared" si="0"/>
        <v>#DIV/0!</v>
      </c>
      <c r="L24" s="66">
        <f t="shared" si="1"/>
        <v>99.979359105941384</v>
      </c>
    </row>
    <row r="25" spans="2:12" x14ac:dyDescent="0.25">
      <c r="F25" s="35"/>
    </row>
    <row r="26" spans="2:12" x14ac:dyDescent="0.25">
      <c r="F26" s="35"/>
    </row>
    <row r="27" spans="2:12" ht="36.75" customHeight="1" x14ac:dyDescent="0.25">
      <c r="B27" s="118" t="s">
        <v>3</v>
      </c>
      <c r="C27" s="119"/>
      <c r="D27" s="119"/>
      <c r="E27" s="119"/>
      <c r="F27" s="120"/>
      <c r="G27" s="28" t="s">
        <v>50</v>
      </c>
      <c r="H27" s="28" t="s">
        <v>47</v>
      </c>
      <c r="I27" s="28" t="s">
        <v>48</v>
      </c>
      <c r="J27" s="28" t="s">
        <v>51</v>
      </c>
      <c r="K27" s="28" t="s">
        <v>6</v>
      </c>
      <c r="L27" s="28" t="s">
        <v>22</v>
      </c>
    </row>
    <row r="28" spans="2:12" x14ac:dyDescent="0.25">
      <c r="B28" s="121">
        <v>1</v>
      </c>
      <c r="C28" s="122"/>
      <c r="D28" s="122"/>
      <c r="E28" s="122"/>
      <c r="F28" s="123"/>
      <c r="G28" s="30">
        <v>2</v>
      </c>
      <c r="H28" s="30">
        <v>3</v>
      </c>
      <c r="I28" s="30">
        <v>4</v>
      </c>
      <c r="J28" s="30">
        <v>5</v>
      </c>
      <c r="K28" s="30" t="s">
        <v>13</v>
      </c>
      <c r="L28" s="30" t="s">
        <v>14</v>
      </c>
    </row>
    <row r="29" spans="2:12" x14ac:dyDescent="0.25">
      <c r="B29" s="65"/>
      <c r="C29" s="66"/>
      <c r="D29" s="67"/>
      <c r="E29" s="68"/>
      <c r="F29" s="8" t="s">
        <v>21</v>
      </c>
      <c r="G29" s="65">
        <f>G30+G74</f>
        <v>3244595.5399999996</v>
      </c>
      <c r="H29" s="65">
        <f>H30+H74</f>
        <v>3946458</v>
      </c>
      <c r="I29" s="65">
        <f>I30+I74</f>
        <v>3995766</v>
      </c>
      <c r="J29" s="65">
        <f>J30+J74</f>
        <v>3980696.6200000006</v>
      </c>
      <c r="K29" s="70">
        <f t="shared" ref="K29:K60" si="5">(J29*100)/G29</f>
        <v>122.68699044072535</v>
      </c>
      <c r="L29" s="70">
        <f t="shared" ref="L29:L60" si="6">(J29*100)/I29</f>
        <v>99.622866303982775</v>
      </c>
    </row>
    <row r="30" spans="2:12" x14ac:dyDescent="0.25">
      <c r="B30" s="65" t="s">
        <v>83</v>
      </c>
      <c r="C30" s="65"/>
      <c r="D30" s="65"/>
      <c r="E30" s="65"/>
      <c r="F30" s="65" t="s">
        <v>84</v>
      </c>
      <c r="G30" s="65">
        <f>G31+G39+G68</f>
        <v>3241876.0599999996</v>
      </c>
      <c r="H30" s="65">
        <f>H31+H39+H68</f>
        <v>3920577</v>
      </c>
      <c r="I30" s="65">
        <f>I31+I39+I68</f>
        <v>3984342</v>
      </c>
      <c r="J30" s="65">
        <f>J31+J39+J68</f>
        <v>3971929.4300000006</v>
      </c>
      <c r="K30" s="65">
        <f t="shared" si="5"/>
        <v>122.51947195044838</v>
      </c>
      <c r="L30" s="65">
        <f t="shared" si="6"/>
        <v>99.688466251140099</v>
      </c>
    </row>
    <row r="31" spans="2:12" x14ac:dyDescent="0.25">
      <c r="B31" s="65"/>
      <c r="C31" s="65" t="s">
        <v>85</v>
      </c>
      <c r="D31" s="65"/>
      <c r="E31" s="65"/>
      <c r="F31" s="65" t="s">
        <v>86</v>
      </c>
      <c r="G31" s="65">
        <f>G32+G35+G37</f>
        <v>2472318.1199999996</v>
      </c>
      <c r="H31" s="65">
        <f>H32+H35+H37</f>
        <v>2964171</v>
      </c>
      <c r="I31" s="65">
        <f>I32+I35+I37</f>
        <v>2995428</v>
      </c>
      <c r="J31" s="65">
        <f>J32+J35+J37</f>
        <v>2988790.18</v>
      </c>
      <c r="K31" s="65">
        <f t="shared" si="5"/>
        <v>120.89019434117161</v>
      </c>
      <c r="L31" s="65">
        <f t="shared" si="6"/>
        <v>99.778401617398245</v>
      </c>
    </row>
    <row r="32" spans="2:12" x14ac:dyDescent="0.25">
      <c r="B32" s="65"/>
      <c r="C32" s="65"/>
      <c r="D32" s="65" t="s">
        <v>87</v>
      </c>
      <c r="E32" s="65"/>
      <c r="F32" s="65" t="s">
        <v>88</v>
      </c>
      <c r="G32" s="65">
        <f>G33+G34</f>
        <v>2042158.8499999999</v>
      </c>
      <c r="H32" s="65">
        <f>H33+H34</f>
        <v>2476105</v>
      </c>
      <c r="I32" s="65">
        <f>I33+I34</f>
        <v>2485648</v>
      </c>
      <c r="J32" s="65">
        <f>J33+J34</f>
        <v>2479010.79</v>
      </c>
      <c r="K32" s="65">
        <f t="shared" si="5"/>
        <v>121.39167283681189</v>
      </c>
      <c r="L32" s="65">
        <f t="shared" si="6"/>
        <v>99.732978684029277</v>
      </c>
    </row>
    <row r="33" spans="2:12" x14ac:dyDescent="0.25">
      <c r="B33" s="66"/>
      <c r="C33" s="66"/>
      <c r="D33" s="66"/>
      <c r="E33" s="66" t="s">
        <v>89</v>
      </c>
      <c r="F33" s="66" t="s">
        <v>90</v>
      </c>
      <c r="G33" s="66">
        <v>1984893.38</v>
      </c>
      <c r="H33" s="66">
        <v>2436288</v>
      </c>
      <c r="I33" s="66">
        <v>2448739</v>
      </c>
      <c r="J33" s="66">
        <v>2448738.4</v>
      </c>
      <c r="K33" s="66">
        <f t="shared" si="5"/>
        <v>123.36876250753581</v>
      </c>
      <c r="L33" s="66">
        <f t="shared" si="6"/>
        <v>99.999975497592843</v>
      </c>
    </row>
    <row r="34" spans="2:12" x14ac:dyDescent="0.25">
      <c r="B34" s="66"/>
      <c r="C34" s="66"/>
      <c r="D34" s="66"/>
      <c r="E34" s="66" t="s">
        <v>91</v>
      </c>
      <c r="F34" s="66" t="s">
        <v>92</v>
      </c>
      <c r="G34" s="66">
        <v>57265.47</v>
      </c>
      <c r="H34" s="66">
        <v>39817</v>
      </c>
      <c r="I34" s="66">
        <v>36909</v>
      </c>
      <c r="J34" s="66">
        <v>30272.39</v>
      </c>
      <c r="K34" s="66">
        <f t="shared" si="5"/>
        <v>52.863252497534724</v>
      </c>
      <c r="L34" s="66">
        <f t="shared" si="6"/>
        <v>82.018992657617389</v>
      </c>
    </row>
    <row r="35" spans="2:12" x14ac:dyDescent="0.25">
      <c r="B35" s="65"/>
      <c r="C35" s="65"/>
      <c r="D35" s="65" t="s">
        <v>93</v>
      </c>
      <c r="E35" s="65"/>
      <c r="F35" s="65" t="s">
        <v>94</v>
      </c>
      <c r="G35" s="65">
        <f>G36</f>
        <v>93327.1</v>
      </c>
      <c r="H35" s="65">
        <f>H36</f>
        <v>76979</v>
      </c>
      <c r="I35" s="65">
        <f>I36</f>
        <v>100743</v>
      </c>
      <c r="J35" s="65">
        <f>J36</f>
        <v>100742.45</v>
      </c>
      <c r="K35" s="65">
        <f t="shared" si="5"/>
        <v>107.94554850627523</v>
      </c>
      <c r="L35" s="65">
        <f t="shared" si="6"/>
        <v>99.99945405636123</v>
      </c>
    </row>
    <row r="36" spans="2:12" x14ac:dyDescent="0.25">
      <c r="B36" s="66"/>
      <c r="C36" s="66"/>
      <c r="D36" s="66"/>
      <c r="E36" s="66" t="s">
        <v>95</v>
      </c>
      <c r="F36" s="66" t="s">
        <v>94</v>
      </c>
      <c r="G36" s="66">
        <v>93327.1</v>
      </c>
      <c r="H36" s="66">
        <v>76979</v>
      </c>
      <c r="I36" s="66">
        <v>100743</v>
      </c>
      <c r="J36" s="66">
        <v>100742.45</v>
      </c>
      <c r="K36" s="66">
        <f t="shared" si="5"/>
        <v>107.94554850627523</v>
      </c>
      <c r="L36" s="66">
        <f t="shared" si="6"/>
        <v>99.99945405636123</v>
      </c>
    </row>
    <row r="37" spans="2:12" x14ac:dyDescent="0.25">
      <c r="B37" s="65"/>
      <c r="C37" s="65"/>
      <c r="D37" s="65" t="s">
        <v>96</v>
      </c>
      <c r="E37" s="65"/>
      <c r="F37" s="65" t="s">
        <v>97</v>
      </c>
      <c r="G37" s="65">
        <f>G38</f>
        <v>336832.17</v>
      </c>
      <c r="H37" s="65">
        <f>H38</f>
        <v>411087</v>
      </c>
      <c r="I37" s="65">
        <f>I38</f>
        <v>409037</v>
      </c>
      <c r="J37" s="65">
        <f>J38</f>
        <v>409036.94</v>
      </c>
      <c r="K37" s="65">
        <f t="shared" si="5"/>
        <v>121.43642336775612</v>
      </c>
      <c r="L37" s="65">
        <f t="shared" si="6"/>
        <v>99.999985331400339</v>
      </c>
    </row>
    <row r="38" spans="2:12" x14ac:dyDescent="0.25">
      <c r="B38" s="66"/>
      <c r="C38" s="66"/>
      <c r="D38" s="66"/>
      <c r="E38" s="66" t="s">
        <v>98</v>
      </c>
      <c r="F38" s="66" t="s">
        <v>99</v>
      </c>
      <c r="G38" s="66">
        <v>336832.17</v>
      </c>
      <c r="H38" s="66">
        <v>411087</v>
      </c>
      <c r="I38" s="66">
        <v>409037</v>
      </c>
      <c r="J38" s="66">
        <v>409036.94</v>
      </c>
      <c r="K38" s="66">
        <f t="shared" si="5"/>
        <v>121.43642336775612</v>
      </c>
      <c r="L38" s="66">
        <f t="shared" si="6"/>
        <v>99.999985331400339</v>
      </c>
    </row>
    <row r="39" spans="2:12" x14ac:dyDescent="0.25">
      <c r="B39" s="65"/>
      <c r="C39" s="65" t="s">
        <v>100</v>
      </c>
      <c r="D39" s="65"/>
      <c r="E39" s="65"/>
      <c r="F39" s="65" t="s">
        <v>101</v>
      </c>
      <c r="G39" s="65">
        <f>G40+G45+G51+G61+G63</f>
        <v>765504.98999999987</v>
      </c>
      <c r="H39" s="65">
        <f>H40+H45+H51+H61+H63</f>
        <v>951230</v>
      </c>
      <c r="I39" s="65">
        <f>I40+I45+I51+I61+I63</f>
        <v>985224</v>
      </c>
      <c r="J39" s="65">
        <f>J40+J45+J51+J61+J63</f>
        <v>979448.0700000003</v>
      </c>
      <c r="K39" s="65">
        <f t="shared" si="5"/>
        <v>127.94796674022993</v>
      </c>
      <c r="L39" s="65">
        <f t="shared" si="6"/>
        <v>99.41374448856304</v>
      </c>
    </row>
    <row r="40" spans="2:12" x14ac:dyDescent="0.25">
      <c r="B40" s="65"/>
      <c r="C40" s="65"/>
      <c r="D40" s="65" t="s">
        <v>102</v>
      </c>
      <c r="E40" s="65"/>
      <c r="F40" s="65" t="s">
        <v>103</v>
      </c>
      <c r="G40" s="65">
        <f>G41+G42+G43+G44</f>
        <v>93640.51</v>
      </c>
      <c r="H40" s="65">
        <f>H41+H42+H43+H44</f>
        <v>115735</v>
      </c>
      <c r="I40" s="65">
        <f>I41+I42+I43+I44</f>
        <v>95876</v>
      </c>
      <c r="J40" s="65">
        <f>J41+J42+J43+J44</f>
        <v>95873.99</v>
      </c>
      <c r="K40" s="65">
        <f t="shared" si="5"/>
        <v>102.38516428413301</v>
      </c>
      <c r="L40" s="65">
        <f t="shared" si="6"/>
        <v>99.997903542075179</v>
      </c>
    </row>
    <row r="41" spans="2:12" x14ac:dyDescent="0.25">
      <c r="B41" s="66"/>
      <c r="C41" s="66"/>
      <c r="D41" s="66"/>
      <c r="E41" s="66" t="s">
        <v>104</v>
      </c>
      <c r="F41" s="66" t="s">
        <v>105</v>
      </c>
      <c r="G41" s="66">
        <v>4801.6499999999996</v>
      </c>
      <c r="H41" s="66">
        <v>4645</v>
      </c>
      <c r="I41" s="66">
        <v>5515</v>
      </c>
      <c r="J41" s="66">
        <v>5514.55</v>
      </c>
      <c r="K41" s="66">
        <f t="shared" si="5"/>
        <v>114.84697968406694</v>
      </c>
      <c r="L41" s="66">
        <f t="shared" si="6"/>
        <v>99.991840435176798</v>
      </c>
    </row>
    <row r="42" spans="2:12" x14ac:dyDescent="0.25">
      <c r="B42" s="66"/>
      <c r="C42" s="66"/>
      <c r="D42" s="66"/>
      <c r="E42" s="66" t="s">
        <v>106</v>
      </c>
      <c r="F42" s="66" t="s">
        <v>107</v>
      </c>
      <c r="G42" s="66">
        <v>86066.82</v>
      </c>
      <c r="H42" s="66">
        <v>105515</v>
      </c>
      <c r="I42" s="66">
        <v>87171</v>
      </c>
      <c r="J42" s="66">
        <v>87170.33</v>
      </c>
      <c r="K42" s="66">
        <f t="shared" si="5"/>
        <v>101.28215495820572</v>
      </c>
      <c r="L42" s="66">
        <f t="shared" si="6"/>
        <v>99.999231395762351</v>
      </c>
    </row>
    <row r="43" spans="2:12" x14ac:dyDescent="0.25">
      <c r="B43" s="66"/>
      <c r="C43" s="66"/>
      <c r="D43" s="66"/>
      <c r="E43" s="66" t="s">
        <v>108</v>
      </c>
      <c r="F43" s="66" t="s">
        <v>109</v>
      </c>
      <c r="G43" s="66">
        <v>1592.67</v>
      </c>
      <c r="H43" s="66">
        <v>3584</v>
      </c>
      <c r="I43" s="66">
        <v>2110</v>
      </c>
      <c r="J43" s="66">
        <v>2109.11</v>
      </c>
      <c r="K43" s="66">
        <f t="shared" si="5"/>
        <v>132.42605185003799</v>
      </c>
      <c r="L43" s="66">
        <f t="shared" si="6"/>
        <v>99.95781990521327</v>
      </c>
    </row>
    <row r="44" spans="2:12" x14ac:dyDescent="0.25">
      <c r="B44" s="66"/>
      <c r="C44" s="66"/>
      <c r="D44" s="66"/>
      <c r="E44" s="66" t="s">
        <v>110</v>
      </c>
      <c r="F44" s="66" t="s">
        <v>111</v>
      </c>
      <c r="G44" s="66">
        <v>1179.3699999999999</v>
      </c>
      <c r="H44" s="66">
        <v>1991</v>
      </c>
      <c r="I44" s="66">
        <v>1080</v>
      </c>
      <c r="J44" s="66">
        <v>1080</v>
      </c>
      <c r="K44" s="66">
        <f t="shared" si="5"/>
        <v>91.574315100434987</v>
      </c>
      <c r="L44" s="66">
        <f t="shared" si="6"/>
        <v>100</v>
      </c>
    </row>
    <row r="45" spans="2:12" x14ac:dyDescent="0.25">
      <c r="B45" s="65"/>
      <c r="C45" s="65"/>
      <c r="D45" s="65" t="s">
        <v>112</v>
      </c>
      <c r="E45" s="65"/>
      <c r="F45" s="65" t="s">
        <v>113</v>
      </c>
      <c r="G45" s="65">
        <f>G46+G47+G48+G49+G50</f>
        <v>125350.52999999998</v>
      </c>
      <c r="H45" s="65">
        <f>H46+H47+H48+H49+H50</f>
        <v>167605</v>
      </c>
      <c r="I45" s="65">
        <f>I46+I47+I48+I49+I50</f>
        <v>139528</v>
      </c>
      <c r="J45" s="65">
        <f>J46+J47+J48+J49+J50</f>
        <v>139527.59</v>
      </c>
      <c r="K45" s="65">
        <f t="shared" si="5"/>
        <v>111.30993223562757</v>
      </c>
      <c r="L45" s="65">
        <f t="shared" si="6"/>
        <v>99.999706152170177</v>
      </c>
    </row>
    <row r="46" spans="2:12" x14ac:dyDescent="0.25">
      <c r="B46" s="66"/>
      <c r="C46" s="66"/>
      <c r="D46" s="66"/>
      <c r="E46" s="66" t="s">
        <v>114</v>
      </c>
      <c r="F46" s="66" t="s">
        <v>115</v>
      </c>
      <c r="G46" s="66">
        <v>92354.87</v>
      </c>
      <c r="H46" s="66">
        <v>118896</v>
      </c>
      <c r="I46" s="66">
        <v>112575</v>
      </c>
      <c r="J46" s="66">
        <v>112575.89</v>
      </c>
      <c r="K46" s="66">
        <f t="shared" si="5"/>
        <v>121.89491469155877</v>
      </c>
      <c r="L46" s="66">
        <f t="shared" si="6"/>
        <v>100.00079058405507</v>
      </c>
    </row>
    <row r="47" spans="2:12" x14ac:dyDescent="0.25">
      <c r="B47" s="66"/>
      <c r="C47" s="66"/>
      <c r="D47" s="66"/>
      <c r="E47" s="66" t="s">
        <v>116</v>
      </c>
      <c r="F47" s="66" t="s">
        <v>117</v>
      </c>
      <c r="G47" s="66">
        <v>28209.93</v>
      </c>
      <c r="H47" s="66">
        <v>41144</v>
      </c>
      <c r="I47" s="66">
        <v>20417</v>
      </c>
      <c r="J47" s="66">
        <v>20416.689999999999</v>
      </c>
      <c r="K47" s="66">
        <f t="shared" si="5"/>
        <v>72.374124997828773</v>
      </c>
      <c r="L47" s="66">
        <f t="shared" si="6"/>
        <v>99.998481657442312</v>
      </c>
    </row>
    <row r="48" spans="2:12" x14ac:dyDescent="0.25">
      <c r="B48" s="66"/>
      <c r="C48" s="66"/>
      <c r="D48" s="66"/>
      <c r="E48" s="66" t="s">
        <v>118</v>
      </c>
      <c r="F48" s="66" t="s">
        <v>119</v>
      </c>
      <c r="G48" s="66">
        <v>1799.47</v>
      </c>
      <c r="H48" s="66">
        <v>3982</v>
      </c>
      <c r="I48" s="66">
        <v>4710</v>
      </c>
      <c r="J48" s="66">
        <v>4709.13</v>
      </c>
      <c r="K48" s="66">
        <f t="shared" si="5"/>
        <v>261.69538808649213</v>
      </c>
      <c r="L48" s="66">
        <f t="shared" si="6"/>
        <v>99.981528662420388</v>
      </c>
    </row>
    <row r="49" spans="2:12" x14ac:dyDescent="0.25">
      <c r="B49" s="66"/>
      <c r="C49" s="66"/>
      <c r="D49" s="66"/>
      <c r="E49" s="66" t="s">
        <v>120</v>
      </c>
      <c r="F49" s="66" t="s">
        <v>121</v>
      </c>
      <c r="G49" s="66">
        <v>2986.26</v>
      </c>
      <c r="H49" s="66">
        <v>2654</v>
      </c>
      <c r="I49" s="66">
        <v>626</v>
      </c>
      <c r="J49" s="66">
        <v>625.88</v>
      </c>
      <c r="K49" s="66">
        <f t="shared" si="5"/>
        <v>20.958657317179348</v>
      </c>
      <c r="L49" s="66">
        <f t="shared" si="6"/>
        <v>99.980830670926522</v>
      </c>
    </row>
    <row r="50" spans="2:12" x14ac:dyDescent="0.25">
      <c r="B50" s="66"/>
      <c r="C50" s="66"/>
      <c r="D50" s="66"/>
      <c r="E50" s="66" t="s">
        <v>122</v>
      </c>
      <c r="F50" s="66" t="s">
        <v>123</v>
      </c>
      <c r="G50" s="66">
        <v>0</v>
      </c>
      <c r="H50" s="66">
        <v>929</v>
      </c>
      <c r="I50" s="66">
        <v>1200</v>
      </c>
      <c r="J50" s="66">
        <v>1200</v>
      </c>
      <c r="K50" s="66" t="e">
        <f t="shared" si="5"/>
        <v>#DIV/0!</v>
      </c>
      <c r="L50" s="66">
        <f t="shared" si="6"/>
        <v>100</v>
      </c>
    </row>
    <row r="51" spans="2:12" x14ac:dyDescent="0.25">
      <c r="B51" s="65"/>
      <c r="C51" s="65"/>
      <c r="D51" s="65" t="s">
        <v>124</v>
      </c>
      <c r="E51" s="65"/>
      <c r="F51" s="65" t="s">
        <v>125</v>
      </c>
      <c r="G51" s="65">
        <f>G52+G53+G54+G55+G56+G57+G58+G59+G60</f>
        <v>537658.88</v>
      </c>
      <c r="H51" s="65">
        <f>H52+H53+H54+H55+H56+H57+H58+H59+H60</f>
        <v>659927</v>
      </c>
      <c r="I51" s="65">
        <f>I52+I53+I54+I55+I56+I57+I58+I59+I60</f>
        <v>741411</v>
      </c>
      <c r="J51" s="65">
        <f>J52+J53+J54+J55+J56+J57+J58+J59+J60</f>
        <v>735638.15000000014</v>
      </c>
      <c r="K51" s="65">
        <f t="shared" si="5"/>
        <v>136.8224681790804</v>
      </c>
      <c r="L51" s="65">
        <f t="shared" si="6"/>
        <v>99.221369793542337</v>
      </c>
    </row>
    <row r="52" spans="2:12" x14ac:dyDescent="0.25">
      <c r="B52" s="66"/>
      <c r="C52" s="66"/>
      <c r="D52" s="66"/>
      <c r="E52" s="66" t="s">
        <v>126</v>
      </c>
      <c r="F52" s="66" t="s">
        <v>127</v>
      </c>
      <c r="G52" s="66">
        <v>256344.97</v>
      </c>
      <c r="H52" s="66">
        <v>280045</v>
      </c>
      <c r="I52" s="66">
        <v>230742</v>
      </c>
      <c r="J52" s="66">
        <v>229414.66</v>
      </c>
      <c r="K52" s="66">
        <f t="shared" si="5"/>
        <v>89.494504222181533</v>
      </c>
      <c r="L52" s="66">
        <f t="shared" si="6"/>
        <v>99.424751454004905</v>
      </c>
    </row>
    <row r="53" spans="2:12" x14ac:dyDescent="0.25">
      <c r="B53" s="66"/>
      <c r="C53" s="66"/>
      <c r="D53" s="66"/>
      <c r="E53" s="66" t="s">
        <v>128</v>
      </c>
      <c r="F53" s="66" t="s">
        <v>129</v>
      </c>
      <c r="G53" s="66">
        <v>3843.9</v>
      </c>
      <c r="H53" s="66">
        <v>3849</v>
      </c>
      <c r="I53" s="66">
        <v>8062</v>
      </c>
      <c r="J53" s="66">
        <v>8061.23</v>
      </c>
      <c r="K53" s="66">
        <f t="shared" si="5"/>
        <v>209.7148729155285</v>
      </c>
      <c r="L53" s="66">
        <f t="shared" si="6"/>
        <v>99.990449020094275</v>
      </c>
    </row>
    <row r="54" spans="2:12" x14ac:dyDescent="0.25">
      <c r="B54" s="66"/>
      <c r="C54" s="66"/>
      <c r="D54" s="66"/>
      <c r="E54" s="66" t="s">
        <v>130</v>
      </c>
      <c r="F54" s="66" t="s">
        <v>131</v>
      </c>
      <c r="G54" s="66">
        <v>4708.87</v>
      </c>
      <c r="H54" s="66">
        <v>3716</v>
      </c>
      <c r="I54" s="66">
        <v>3450</v>
      </c>
      <c r="J54" s="66">
        <v>3449.19</v>
      </c>
      <c r="K54" s="66">
        <f t="shared" si="5"/>
        <v>73.248783678462132</v>
      </c>
      <c r="L54" s="66">
        <f t="shared" si="6"/>
        <v>99.976521739130433</v>
      </c>
    </row>
    <row r="55" spans="2:12" x14ac:dyDescent="0.25">
      <c r="B55" s="66"/>
      <c r="C55" s="66"/>
      <c r="D55" s="66"/>
      <c r="E55" s="66" t="s">
        <v>132</v>
      </c>
      <c r="F55" s="66" t="s">
        <v>133</v>
      </c>
      <c r="G55" s="66">
        <v>8494.27</v>
      </c>
      <c r="H55" s="66">
        <v>9291</v>
      </c>
      <c r="I55" s="66">
        <v>8140</v>
      </c>
      <c r="J55" s="66">
        <v>8139.63</v>
      </c>
      <c r="K55" s="66">
        <f t="shared" si="5"/>
        <v>95.824950231155825</v>
      </c>
      <c r="L55" s="66">
        <f t="shared" si="6"/>
        <v>99.99545454545455</v>
      </c>
    </row>
    <row r="56" spans="2:12" x14ac:dyDescent="0.25">
      <c r="B56" s="66"/>
      <c r="C56" s="66"/>
      <c r="D56" s="66"/>
      <c r="E56" s="66" t="s">
        <v>134</v>
      </c>
      <c r="F56" s="66" t="s">
        <v>135</v>
      </c>
      <c r="G56" s="66">
        <v>5365.63</v>
      </c>
      <c r="H56" s="66">
        <v>12976</v>
      </c>
      <c r="I56" s="66">
        <v>9962</v>
      </c>
      <c r="J56" s="66">
        <v>5845.87</v>
      </c>
      <c r="K56" s="66">
        <f t="shared" si="5"/>
        <v>108.95030033751861</v>
      </c>
      <c r="L56" s="66">
        <f t="shared" si="6"/>
        <v>58.681690423609716</v>
      </c>
    </row>
    <row r="57" spans="2:12" x14ac:dyDescent="0.25">
      <c r="B57" s="66"/>
      <c r="C57" s="66"/>
      <c r="D57" s="66"/>
      <c r="E57" s="66" t="s">
        <v>136</v>
      </c>
      <c r="F57" s="66" t="s">
        <v>137</v>
      </c>
      <c r="G57" s="66">
        <v>2064.7600000000002</v>
      </c>
      <c r="H57" s="66">
        <v>18979</v>
      </c>
      <c r="I57" s="66">
        <v>18011</v>
      </c>
      <c r="J57" s="66">
        <v>18010.36</v>
      </c>
      <c r="K57" s="66">
        <f t="shared" si="5"/>
        <v>872.27377516030913</v>
      </c>
      <c r="L57" s="66">
        <f t="shared" si="6"/>
        <v>99.996446615956913</v>
      </c>
    </row>
    <row r="58" spans="2:12" x14ac:dyDescent="0.25">
      <c r="B58" s="66"/>
      <c r="C58" s="66"/>
      <c r="D58" s="66"/>
      <c r="E58" s="66" t="s">
        <v>138</v>
      </c>
      <c r="F58" s="66" t="s">
        <v>139</v>
      </c>
      <c r="G58" s="66">
        <v>251615.71</v>
      </c>
      <c r="H58" s="66">
        <v>320710</v>
      </c>
      <c r="I58" s="66">
        <v>451101</v>
      </c>
      <c r="J58" s="66">
        <v>450775.1</v>
      </c>
      <c r="K58" s="66">
        <f t="shared" si="5"/>
        <v>179.15220794440856</v>
      </c>
      <c r="L58" s="66">
        <f t="shared" si="6"/>
        <v>99.927754538340636</v>
      </c>
    </row>
    <row r="59" spans="2:12" x14ac:dyDescent="0.25">
      <c r="B59" s="66"/>
      <c r="C59" s="66"/>
      <c r="D59" s="66"/>
      <c r="E59" s="66" t="s">
        <v>140</v>
      </c>
      <c r="F59" s="66" t="s">
        <v>141</v>
      </c>
      <c r="G59" s="66">
        <v>19.91</v>
      </c>
      <c r="H59" s="66">
        <v>398</v>
      </c>
      <c r="I59" s="66">
        <v>102</v>
      </c>
      <c r="J59" s="66">
        <v>101.93</v>
      </c>
      <c r="K59" s="66">
        <f t="shared" si="5"/>
        <v>511.9537920642893</v>
      </c>
      <c r="L59" s="66">
        <f t="shared" si="6"/>
        <v>99.931372549019613</v>
      </c>
    </row>
    <row r="60" spans="2:12" x14ac:dyDescent="0.25">
      <c r="B60" s="66"/>
      <c r="C60" s="66"/>
      <c r="D60" s="66"/>
      <c r="E60" s="66" t="s">
        <v>142</v>
      </c>
      <c r="F60" s="66" t="s">
        <v>143</v>
      </c>
      <c r="G60" s="66">
        <v>5200.8599999999997</v>
      </c>
      <c r="H60" s="66">
        <v>9963</v>
      </c>
      <c r="I60" s="66">
        <v>11841</v>
      </c>
      <c r="J60" s="66">
        <v>11840.18</v>
      </c>
      <c r="K60" s="66">
        <f t="shared" si="5"/>
        <v>227.65811808047133</v>
      </c>
      <c r="L60" s="66">
        <f t="shared" si="6"/>
        <v>99.993074909213746</v>
      </c>
    </row>
    <row r="61" spans="2:12" x14ac:dyDescent="0.25">
      <c r="B61" s="65"/>
      <c r="C61" s="65"/>
      <c r="D61" s="65" t="s">
        <v>144</v>
      </c>
      <c r="E61" s="65"/>
      <c r="F61" s="65" t="s">
        <v>145</v>
      </c>
      <c r="G61" s="65">
        <f>G62</f>
        <v>2532.9699999999998</v>
      </c>
      <c r="H61" s="65">
        <f>H62</f>
        <v>3982</v>
      </c>
      <c r="I61" s="65">
        <f>I62</f>
        <v>2328</v>
      </c>
      <c r="J61" s="65">
        <f>J62</f>
        <v>2327.9299999999998</v>
      </c>
      <c r="K61" s="65">
        <f t="shared" ref="K61:K82" si="7">(J61*100)/G61</f>
        <v>91.905154818256818</v>
      </c>
      <c r="L61" s="65">
        <f t="shared" ref="L61:L82" si="8">(J61*100)/I61</f>
        <v>99.996993127147761</v>
      </c>
    </row>
    <row r="62" spans="2:12" x14ac:dyDescent="0.25">
      <c r="B62" s="66"/>
      <c r="C62" s="66"/>
      <c r="D62" s="66"/>
      <c r="E62" s="66" t="s">
        <v>146</v>
      </c>
      <c r="F62" s="66" t="s">
        <v>147</v>
      </c>
      <c r="G62" s="66">
        <v>2532.9699999999998</v>
      </c>
      <c r="H62" s="66">
        <v>3982</v>
      </c>
      <c r="I62" s="66">
        <v>2328</v>
      </c>
      <c r="J62" s="66">
        <v>2327.9299999999998</v>
      </c>
      <c r="K62" s="66">
        <f t="shared" si="7"/>
        <v>91.905154818256818</v>
      </c>
      <c r="L62" s="66">
        <f t="shared" si="8"/>
        <v>99.996993127147761</v>
      </c>
    </row>
    <row r="63" spans="2:12" x14ac:dyDescent="0.25">
      <c r="B63" s="65"/>
      <c r="C63" s="65"/>
      <c r="D63" s="65" t="s">
        <v>148</v>
      </c>
      <c r="E63" s="65"/>
      <c r="F63" s="65" t="s">
        <v>149</v>
      </c>
      <c r="G63" s="65">
        <f>G64+G65+G66+G67</f>
        <v>6322.1</v>
      </c>
      <c r="H63" s="65">
        <f>H64+H65+H66+H67</f>
        <v>3981</v>
      </c>
      <c r="I63" s="65">
        <f>I64+I65+I66+I67</f>
        <v>6081</v>
      </c>
      <c r="J63" s="65">
        <f>J64+J65+J66+J67</f>
        <v>6080.41</v>
      </c>
      <c r="K63" s="65">
        <f t="shared" si="7"/>
        <v>96.177061419465048</v>
      </c>
      <c r="L63" s="65">
        <f t="shared" si="8"/>
        <v>99.99029764841309</v>
      </c>
    </row>
    <row r="64" spans="2:12" x14ac:dyDescent="0.25">
      <c r="B64" s="66"/>
      <c r="C64" s="66"/>
      <c r="D64" s="66"/>
      <c r="E64" s="66" t="s">
        <v>150</v>
      </c>
      <c r="F64" s="66" t="s">
        <v>151</v>
      </c>
      <c r="G64" s="66">
        <v>5308.91</v>
      </c>
      <c r="H64" s="66">
        <v>0</v>
      </c>
      <c r="I64" s="66">
        <v>5000</v>
      </c>
      <c r="J64" s="66">
        <v>5000</v>
      </c>
      <c r="K64" s="66">
        <f t="shared" si="7"/>
        <v>94.181291451540901</v>
      </c>
      <c r="L64" s="66">
        <f t="shared" si="8"/>
        <v>100</v>
      </c>
    </row>
    <row r="65" spans="2:12" x14ac:dyDescent="0.25">
      <c r="B65" s="66"/>
      <c r="C65" s="66"/>
      <c r="D65" s="66"/>
      <c r="E65" s="66" t="s">
        <v>152</v>
      </c>
      <c r="F65" s="66" t="s">
        <v>153</v>
      </c>
      <c r="G65" s="66">
        <v>287.77</v>
      </c>
      <c r="H65" s="66">
        <v>1327</v>
      </c>
      <c r="I65" s="66">
        <v>500</v>
      </c>
      <c r="J65" s="66">
        <v>500</v>
      </c>
      <c r="K65" s="66">
        <f t="shared" si="7"/>
        <v>173.74986968759774</v>
      </c>
      <c r="L65" s="66">
        <f t="shared" si="8"/>
        <v>100</v>
      </c>
    </row>
    <row r="66" spans="2:12" x14ac:dyDescent="0.25">
      <c r="B66" s="66"/>
      <c r="C66" s="66"/>
      <c r="D66" s="66"/>
      <c r="E66" s="66" t="s">
        <v>154</v>
      </c>
      <c r="F66" s="66" t="s">
        <v>155</v>
      </c>
      <c r="G66" s="66">
        <v>0</v>
      </c>
      <c r="H66" s="66">
        <v>1327</v>
      </c>
      <c r="I66" s="66">
        <v>0</v>
      </c>
      <c r="J66" s="66">
        <v>0</v>
      </c>
      <c r="K66" s="66" t="e">
        <f t="shared" si="7"/>
        <v>#DIV/0!</v>
      </c>
      <c r="L66" s="66" t="e">
        <f t="shared" si="8"/>
        <v>#DIV/0!</v>
      </c>
    </row>
    <row r="67" spans="2:12" x14ac:dyDescent="0.25">
      <c r="B67" s="66"/>
      <c r="C67" s="66"/>
      <c r="D67" s="66"/>
      <c r="E67" s="66" t="s">
        <v>156</v>
      </c>
      <c r="F67" s="66" t="s">
        <v>149</v>
      </c>
      <c r="G67" s="66">
        <v>725.42</v>
      </c>
      <c r="H67" s="66">
        <v>1327</v>
      </c>
      <c r="I67" s="66">
        <v>581</v>
      </c>
      <c r="J67" s="66">
        <v>580.41</v>
      </c>
      <c r="K67" s="66">
        <f t="shared" si="7"/>
        <v>80.010200987014429</v>
      </c>
      <c r="L67" s="66">
        <f t="shared" si="8"/>
        <v>99.89845094664372</v>
      </c>
    </row>
    <row r="68" spans="2:12" x14ac:dyDescent="0.25">
      <c r="B68" s="65"/>
      <c r="C68" s="65" t="s">
        <v>157</v>
      </c>
      <c r="D68" s="65"/>
      <c r="E68" s="65"/>
      <c r="F68" s="65" t="s">
        <v>158</v>
      </c>
      <c r="G68" s="65">
        <f>G69+G71</f>
        <v>4052.95</v>
      </c>
      <c r="H68" s="65">
        <f>H69+H71</f>
        <v>5176</v>
      </c>
      <c r="I68" s="65">
        <f>I69+I71</f>
        <v>3690</v>
      </c>
      <c r="J68" s="65">
        <f>J69+J71</f>
        <v>3691.18</v>
      </c>
      <c r="K68" s="65">
        <f t="shared" si="7"/>
        <v>91.07390912791918</v>
      </c>
      <c r="L68" s="65">
        <f t="shared" si="8"/>
        <v>100.03197831978319</v>
      </c>
    </row>
    <row r="69" spans="2:12" x14ac:dyDescent="0.25">
      <c r="B69" s="65"/>
      <c r="C69" s="65"/>
      <c r="D69" s="65" t="s">
        <v>159</v>
      </c>
      <c r="E69" s="65"/>
      <c r="F69" s="65" t="s">
        <v>160</v>
      </c>
      <c r="G69" s="65">
        <f>G70</f>
        <v>349.98</v>
      </c>
      <c r="H69" s="65">
        <f>H70</f>
        <v>1327</v>
      </c>
      <c r="I69" s="65">
        <f>I70</f>
        <v>267</v>
      </c>
      <c r="J69" s="65">
        <f>J70</f>
        <v>267.29000000000002</v>
      </c>
      <c r="K69" s="65">
        <f t="shared" si="7"/>
        <v>76.372935596319792</v>
      </c>
      <c r="L69" s="65">
        <f t="shared" si="8"/>
        <v>100.10861423220975</v>
      </c>
    </row>
    <row r="70" spans="2:12" x14ac:dyDescent="0.25">
      <c r="B70" s="66"/>
      <c r="C70" s="66"/>
      <c r="D70" s="66"/>
      <c r="E70" s="66" t="s">
        <v>161</v>
      </c>
      <c r="F70" s="66" t="s">
        <v>162</v>
      </c>
      <c r="G70" s="66">
        <v>349.98</v>
      </c>
      <c r="H70" s="66">
        <v>1327</v>
      </c>
      <c r="I70" s="66">
        <v>267</v>
      </c>
      <c r="J70" s="66">
        <v>267.29000000000002</v>
      </c>
      <c r="K70" s="66">
        <f t="shared" si="7"/>
        <v>76.372935596319792</v>
      </c>
      <c r="L70" s="66">
        <f t="shared" si="8"/>
        <v>100.10861423220975</v>
      </c>
    </row>
    <row r="71" spans="2:12" x14ac:dyDescent="0.25">
      <c r="B71" s="65"/>
      <c r="C71" s="65"/>
      <c r="D71" s="65" t="s">
        <v>163</v>
      </c>
      <c r="E71" s="65"/>
      <c r="F71" s="65" t="s">
        <v>164</v>
      </c>
      <c r="G71" s="65">
        <f>G72+G73</f>
        <v>3702.97</v>
      </c>
      <c r="H71" s="65">
        <f>H72+H73</f>
        <v>3849</v>
      </c>
      <c r="I71" s="65">
        <f>I72+I73</f>
        <v>3423</v>
      </c>
      <c r="J71" s="65">
        <f>J72+J73</f>
        <v>3423.89</v>
      </c>
      <c r="K71" s="65">
        <f t="shared" si="7"/>
        <v>92.463346989038527</v>
      </c>
      <c r="L71" s="65">
        <f t="shared" si="8"/>
        <v>100.0260005842828</v>
      </c>
    </row>
    <row r="72" spans="2:12" x14ac:dyDescent="0.25">
      <c r="B72" s="66"/>
      <c r="C72" s="66"/>
      <c r="D72" s="66"/>
      <c r="E72" s="66" t="s">
        <v>165</v>
      </c>
      <c r="F72" s="66" t="s">
        <v>166</v>
      </c>
      <c r="G72" s="66">
        <v>3702.97</v>
      </c>
      <c r="H72" s="66">
        <v>3584</v>
      </c>
      <c r="I72" s="66">
        <v>3380</v>
      </c>
      <c r="J72" s="66">
        <v>3380.1</v>
      </c>
      <c r="K72" s="66">
        <f t="shared" si="7"/>
        <v>91.280782723057442</v>
      </c>
      <c r="L72" s="66">
        <f t="shared" si="8"/>
        <v>100.00295857988165</v>
      </c>
    </row>
    <row r="73" spans="2:12" x14ac:dyDescent="0.25">
      <c r="B73" s="66"/>
      <c r="C73" s="66"/>
      <c r="D73" s="66"/>
      <c r="E73" s="66" t="s">
        <v>167</v>
      </c>
      <c r="F73" s="66" t="s">
        <v>168</v>
      </c>
      <c r="G73" s="66">
        <v>0</v>
      </c>
      <c r="H73" s="66">
        <v>265</v>
      </c>
      <c r="I73" s="66">
        <v>43</v>
      </c>
      <c r="J73" s="66">
        <v>43.79</v>
      </c>
      <c r="K73" s="66" t="e">
        <f t="shared" si="7"/>
        <v>#DIV/0!</v>
      </c>
      <c r="L73" s="66">
        <f t="shared" si="8"/>
        <v>101.83720930232558</v>
      </c>
    </row>
    <row r="74" spans="2:12" x14ac:dyDescent="0.25">
      <c r="B74" s="65" t="s">
        <v>169</v>
      </c>
      <c r="C74" s="65"/>
      <c r="D74" s="65"/>
      <c r="E74" s="65"/>
      <c r="F74" s="65" t="s">
        <v>170</v>
      </c>
      <c r="G74" s="65">
        <f>G75+G80</f>
        <v>2719.48</v>
      </c>
      <c r="H74" s="65">
        <f>H75+H80</f>
        <v>25881</v>
      </c>
      <c r="I74" s="65">
        <f>I75+I80</f>
        <v>11424</v>
      </c>
      <c r="J74" s="65">
        <f>J75+J80</f>
        <v>8767.19</v>
      </c>
      <c r="K74" s="65">
        <f t="shared" si="7"/>
        <v>322.38479415182314</v>
      </c>
      <c r="L74" s="65">
        <f t="shared" si="8"/>
        <v>76.743609943977589</v>
      </c>
    </row>
    <row r="75" spans="2:12" x14ac:dyDescent="0.25">
      <c r="B75" s="65"/>
      <c r="C75" s="65" t="s">
        <v>171</v>
      </c>
      <c r="D75" s="65"/>
      <c r="E75" s="65"/>
      <c r="F75" s="65" t="s">
        <v>172</v>
      </c>
      <c r="G75" s="65">
        <f>G76+G78</f>
        <v>2719.48</v>
      </c>
      <c r="H75" s="65">
        <f>H76+H78</f>
        <v>12609</v>
      </c>
      <c r="I75" s="65">
        <f>I76+I78</f>
        <v>8113</v>
      </c>
      <c r="J75" s="65">
        <f>J76+J78</f>
        <v>5456.4400000000005</v>
      </c>
      <c r="K75" s="65">
        <f t="shared" si="7"/>
        <v>200.64276994131231</v>
      </c>
      <c r="L75" s="65">
        <f t="shared" si="8"/>
        <v>67.255515838777271</v>
      </c>
    </row>
    <row r="76" spans="2:12" x14ac:dyDescent="0.25">
      <c r="B76" s="65"/>
      <c r="C76" s="65"/>
      <c r="D76" s="65" t="s">
        <v>173</v>
      </c>
      <c r="E76" s="65"/>
      <c r="F76" s="65" t="s">
        <v>174</v>
      </c>
      <c r="G76" s="65">
        <f>G77</f>
        <v>0</v>
      </c>
      <c r="H76" s="65">
        <f>H77</f>
        <v>5309</v>
      </c>
      <c r="I76" s="65">
        <f>I77</f>
        <v>5310</v>
      </c>
      <c r="J76" s="65">
        <f>J77</f>
        <v>2654.25</v>
      </c>
      <c r="K76" s="65" t="e">
        <f t="shared" si="7"/>
        <v>#DIV/0!</v>
      </c>
      <c r="L76" s="65">
        <f t="shared" si="8"/>
        <v>49.985875706214692</v>
      </c>
    </row>
    <row r="77" spans="2:12" x14ac:dyDescent="0.25">
      <c r="B77" s="66"/>
      <c r="C77" s="66"/>
      <c r="D77" s="66"/>
      <c r="E77" s="66" t="s">
        <v>175</v>
      </c>
      <c r="F77" s="66" t="s">
        <v>176</v>
      </c>
      <c r="G77" s="66">
        <v>0</v>
      </c>
      <c r="H77" s="66">
        <v>5309</v>
      </c>
      <c r="I77" s="66">
        <v>5310</v>
      </c>
      <c r="J77" s="66">
        <v>2654.25</v>
      </c>
      <c r="K77" s="66" t="e">
        <f t="shared" si="7"/>
        <v>#DIV/0!</v>
      </c>
      <c r="L77" s="66">
        <f t="shared" si="8"/>
        <v>49.985875706214692</v>
      </c>
    </row>
    <row r="78" spans="2:12" x14ac:dyDescent="0.25">
      <c r="B78" s="65"/>
      <c r="C78" s="65"/>
      <c r="D78" s="65" t="s">
        <v>177</v>
      </c>
      <c r="E78" s="65"/>
      <c r="F78" s="65" t="s">
        <v>178</v>
      </c>
      <c r="G78" s="65">
        <f>G79</f>
        <v>2719.48</v>
      </c>
      <c r="H78" s="65">
        <f>H79</f>
        <v>7300</v>
      </c>
      <c r="I78" s="65">
        <f>I79</f>
        <v>2803</v>
      </c>
      <c r="J78" s="65">
        <f>J79</f>
        <v>2802.19</v>
      </c>
      <c r="K78" s="65">
        <f t="shared" si="7"/>
        <v>103.04139026578611</v>
      </c>
      <c r="L78" s="65">
        <f t="shared" si="8"/>
        <v>99.97110239029611</v>
      </c>
    </row>
    <row r="79" spans="2:12" x14ac:dyDescent="0.25">
      <c r="B79" s="66"/>
      <c r="C79" s="66"/>
      <c r="D79" s="66"/>
      <c r="E79" s="66" t="s">
        <v>179</v>
      </c>
      <c r="F79" s="66" t="s">
        <v>180</v>
      </c>
      <c r="G79" s="66">
        <v>2719.48</v>
      </c>
      <c r="H79" s="66">
        <v>7300</v>
      </c>
      <c r="I79" s="66">
        <v>2803</v>
      </c>
      <c r="J79" s="66">
        <v>2802.19</v>
      </c>
      <c r="K79" s="66">
        <f t="shared" si="7"/>
        <v>103.04139026578611</v>
      </c>
      <c r="L79" s="66">
        <f t="shared" si="8"/>
        <v>99.97110239029611</v>
      </c>
    </row>
    <row r="80" spans="2:12" x14ac:dyDescent="0.25">
      <c r="B80" s="65"/>
      <c r="C80" s="65" t="s">
        <v>181</v>
      </c>
      <c r="D80" s="65"/>
      <c r="E80" s="65"/>
      <c r="F80" s="65" t="s">
        <v>182</v>
      </c>
      <c r="G80" s="65">
        <f t="shared" ref="G80:J81" si="9">G81</f>
        <v>0</v>
      </c>
      <c r="H80" s="65">
        <f t="shared" si="9"/>
        <v>13272</v>
      </c>
      <c r="I80" s="65">
        <f t="shared" si="9"/>
        <v>3311</v>
      </c>
      <c r="J80" s="65">
        <f t="shared" si="9"/>
        <v>3310.75</v>
      </c>
      <c r="K80" s="65" t="e">
        <f t="shared" si="7"/>
        <v>#DIV/0!</v>
      </c>
      <c r="L80" s="65">
        <f t="shared" si="8"/>
        <v>99.992449411054068</v>
      </c>
    </row>
    <row r="81" spans="2:12" x14ac:dyDescent="0.25">
      <c r="B81" s="65"/>
      <c r="C81" s="65"/>
      <c r="D81" s="65" t="s">
        <v>183</v>
      </c>
      <c r="E81" s="65"/>
      <c r="F81" s="65" t="s">
        <v>184</v>
      </c>
      <c r="G81" s="65">
        <f t="shared" si="9"/>
        <v>0</v>
      </c>
      <c r="H81" s="65">
        <f t="shared" si="9"/>
        <v>13272</v>
      </c>
      <c r="I81" s="65">
        <f t="shared" si="9"/>
        <v>3311</v>
      </c>
      <c r="J81" s="65">
        <f t="shared" si="9"/>
        <v>3310.75</v>
      </c>
      <c r="K81" s="65" t="e">
        <f t="shared" si="7"/>
        <v>#DIV/0!</v>
      </c>
      <c r="L81" s="65">
        <f t="shared" si="8"/>
        <v>99.992449411054068</v>
      </c>
    </row>
    <row r="82" spans="2:12" x14ac:dyDescent="0.25">
      <c r="B82" s="66"/>
      <c r="C82" s="66"/>
      <c r="D82" s="66"/>
      <c r="E82" s="66" t="s">
        <v>185</v>
      </c>
      <c r="F82" s="66" t="s">
        <v>184</v>
      </c>
      <c r="G82" s="66">
        <v>0</v>
      </c>
      <c r="H82" s="66">
        <v>13272</v>
      </c>
      <c r="I82" s="66">
        <v>3311</v>
      </c>
      <c r="J82" s="66">
        <v>3310.75</v>
      </c>
      <c r="K82" s="66" t="e">
        <f t="shared" si="7"/>
        <v>#DIV/0!</v>
      </c>
      <c r="L82" s="66">
        <f t="shared" si="8"/>
        <v>99.992449411054068</v>
      </c>
    </row>
    <row r="83" spans="2:12" x14ac:dyDescent="0.25">
      <c r="B83" s="65"/>
      <c r="C83" s="66"/>
      <c r="D83" s="67"/>
      <c r="E83" s="68"/>
      <c r="F83" s="8"/>
      <c r="G83" s="65"/>
      <c r="H83" s="65"/>
      <c r="I83" s="65"/>
      <c r="J83" s="65"/>
      <c r="K83" s="70"/>
      <c r="L83" s="70"/>
    </row>
  </sheetData>
  <mergeCells count="7">
    <mergeCell ref="B27:F27"/>
    <mergeCell ref="B28:F28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H23"/>
  <sheetViews>
    <sheetView zoomScaleNormal="100" workbookViewId="0">
      <selection activeCell="F14" sqref="F14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95" t="s">
        <v>16</v>
      </c>
      <c r="C2" s="95"/>
      <c r="D2" s="95"/>
      <c r="E2" s="95"/>
      <c r="F2" s="95"/>
      <c r="G2" s="95"/>
      <c r="H2" s="95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43</v>
      </c>
      <c r="C6" s="71">
        <f>C7+C9+C11+C13</f>
        <v>3240711.27</v>
      </c>
      <c r="D6" s="71">
        <f>D7+D9+D11+D13</f>
        <v>3946458</v>
      </c>
      <c r="E6" s="71">
        <f>E7+E9+E11+E13</f>
        <v>3995766</v>
      </c>
      <c r="F6" s="71">
        <f>F7+F9+F11+F13</f>
        <v>3978413.67</v>
      </c>
      <c r="G6" s="72">
        <f t="shared" ref="G6:G23" si="0">(F6*100)/C6</f>
        <v>122.76359535109093</v>
      </c>
      <c r="H6" s="72">
        <f t="shared" ref="H6:H23" si="1">(F6*100)/E6</f>
        <v>99.565732077403936</v>
      </c>
    </row>
    <row r="7" spans="1:8" x14ac:dyDescent="0.25">
      <c r="A7"/>
      <c r="B7" s="8" t="s">
        <v>186</v>
      </c>
      <c r="C7" s="71">
        <f>C8</f>
        <v>3233951.83</v>
      </c>
      <c r="D7" s="71">
        <f>D8</f>
        <v>3855651</v>
      </c>
      <c r="E7" s="71">
        <f>E8</f>
        <v>3915861</v>
      </c>
      <c r="F7" s="71">
        <f>F8</f>
        <v>3915849.23</v>
      </c>
      <c r="G7" s="72">
        <f t="shared" si="0"/>
        <v>121.08557689927001</v>
      </c>
      <c r="H7" s="72">
        <f t="shared" si="1"/>
        <v>99.999699427533301</v>
      </c>
    </row>
    <row r="8" spans="1:8" x14ac:dyDescent="0.25">
      <c r="A8"/>
      <c r="B8" s="16" t="s">
        <v>187</v>
      </c>
      <c r="C8" s="73">
        <v>3233951.83</v>
      </c>
      <c r="D8" s="73">
        <v>3855651</v>
      </c>
      <c r="E8" s="73">
        <v>3915861</v>
      </c>
      <c r="F8" s="74">
        <v>3915849.23</v>
      </c>
      <c r="G8" s="70">
        <f t="shared" si="0"/>
        <v>121.08557689927001</v>
      </c>
      <c r="H8" s="70">
        <f t="shared" si="1"/>
        <v>99.999699427533301</v>
      </c>
    </row>
    <row r="9" spans="1:8" x14ac:dyDescent="0.25">
      <c r="A9"/>
      <c r="B9" s="8" t="s">
        <v>188</v>
      </c>
      <c r="C9" s="71">
        <f>C10</f>
        <v>1450.53</v>
      </c>
      <c r="D9" s="71">
        <f>D10</f>
        <v>1726</v>
      </c>
      <c r="E9" s="71">
        <f>E10</f>
        <v>2213</v>
      </c>
      <c r="F9" s="71">
        <f>F10</f>
        <v>1253.3800000000001</v>
      </c>
      <c r="G9" s="72">
        <f t="shared" si="0"/>
        <v>86.408416234066181</v>
      </c>
      <c r="H9" s="72">
        <f t="shared" si="1"/>
        <v>56.6371441482151</v>
      </c>
    </row>
    <row r="10" spans="1:8" x14ac:dyDescent="0.25">
      <c r="A10"/>
      <c r="B10" s="16" t="s">
        <v>189</v>
      </c>
      <c r="C10" s="73">
        <v>1450.53</v>
      </c>
      <c r="D10" s="73">
        <v>1726</v>
      </c>
      <c r="E10" s="73">
        <v>2213</v>
      </c>
      <c r="F10" s="74">
        <v>1253.3800000000001</v>
      </c>
      <c r="G10" s="70">
        <f t="shared" si="0"/>
        <v>86.408416234066181</v>
      </c>
      <c r="H10" s="70">
        <f t="shared" si="1"/>
        <v>56.6371441482151</v>
      </c>
    </row>
    <row r="11" spans="1:8" x14ac:dyDescent="0.25">
      <c r="A11"/>
      <c r="B11" s="8" t="s">
        <v>190</v>
      </c>
      <c r="C11" s="71">
        <f>C12</f>
        <v>0</v>
      </c>
      <c r="D11" s="71">
        <f>D12</f>
        <v>75809</v>
      </c>
      <c r="E11" s="71">
        <f>E12</f>
        <v>55809</v>
      </c>
      <c r="F11" s="71">
        <f>F12</f>
        <v>49674.92</v>
      </c>
      <c r="G11" s="72" t="e">
        <f t="shared" si="0"/>
        <v>#DIV/0!</v>
      </c>
      <c r="H11" s="72">
        <f t="shared" si="1"/>
        <v>89.008797864143773</v>
      </c>
    </row>
    <row r="12" spans="1:8" x14ac:dyDescent="0.25">
      <c r="A12"/>
      <c r="B12" s="16" t="s">
        <v>191</v>
      </c>
      <c r="C12" s="73">
        <v>0</v>
      </c>
      <c r="D12" s="73">
        <v>75809</v>
      </c>
      <c r="E12" s="73">
        <v>55809</v>
      </c>
      <c r="F12" s="74">
        <v>49674.92</v>
      </c>
      <c r="G12" s="70" t="e">
        <f t="shared" si="0"/>
        <v>#DIV/0!</v>
      </c>
      <c r="H12" s="70">
        <f t="shared" si="1"/>
        <v>89.008797864143773</v>
      </c>
    </row>
    <row r="13" spans="1:8" x14ac:dyDescent="0.25">
      <c r="A13"/>
      <c r="B13" s="8" t="s">
        <v>192</v>
      </c>
      <c r="C13" s="71">
        <f>C14</f>
        <v>5308.91</v>
      </c>
      <c r="D13" s="71">
        <f>D14</f>
        <v>13272</v>
      </c>
      <c r="E13" s="71">
        <f>E14</f>
        <v>21883</v>
      </c>
      <c r="F13" s="71">
        <f>F14</f>
        <v>11636.14</v>
      </c>
      <c r="G13" s="72">
        <f t="shared" si="0"/>
        <v>219.18133854218664</v>
      </c>
      <c r="H13" s="72">
        <f t="shared" si="1"/>
        <v>53.174336242745511</v>
      </c>
    </row>
    <row r="14" spans="1:8" x14ac:dyDescent="0.25">
      <c r="A14"/>
      <c r="B14" s="16" t="s">
        <v>193</v>
      </c>
      <c r="C14" s="126">
        <v>5308.91</v>
      </c>
      <c r="D14" s="73">
        <v>13272</v>
      </c>
      <c r="E14" s="73">
        <v>21883</v>
      </c>
      <c r="F14" s="127">
        <v>11636.14</v>
      </c>
      <c r="G14" s="70">
        <f t="shared" si="0"/>
        <v>219.18133854218664</v>
      </c>
      <c r="H14" s="70">
        <f t="shared" si="1"/>
        <v>53.174336242745511</v>
      </c>
    </row>
    <row r="15" spans="1:8" x14ac:dyDescent="0.25">
      <c r="B15" s="8" t="s">
        <v>33</v>
      </c>
      <c r="C15" s="75">
        <f>C16+C18+C20+C22</f>
        <v>3244595.56</v>
      </c>
      <c r="D15" s="75">
        <f>D16+D18+D20+D22</f>
        <v>3946458</v>
      </c>
      <c r="E15" s="75">
        <f>E16+E18+E20+E22</f>
        <v>3995766</v>
      </c>
      <c r="F15" s="75">
        <f>F16+F18+F20+F22</f>
        <v>3980696.6199999996</v>
      </c>
      <c r="G15" s="72">
        <f t="shared" si="0"/>
        <v>122.68698968447086</v>
      </c>
      <c r="H15" s="72">
        <f t="shared" si="1"/>
        <v>99.622866303982747</v>
      </c>
    </row>
    <row r="16" spans="1:8" x14ac:dyDescent="0.25">
      <c r="A16"/>
      <c r="B16" s="8" t="s">
        <v>186</v>
      </c>
      <c r="C16" s="75">
        <f>C17</f>
        <v>3233951.83</v>
      </c>
      <c r="D16" s="75">
        <f>D17</f>
        <v>3855651</v>
      </c>
      <c r="E16" s="75">
        <f>E17</f>
        <v>3915861</v>
      </c>
      <c r="F16" s="75">
        <f>F17</f>
        <v>3915849.23</v>
      </c>
      <c r="G16" s="72">
        <f t="shared" si="0"/>
        <v>121.08557689927001</v>
      </c>
      <c r="H16" s="72">
        <f t="shared" si="1"/>
        <v>99.999699427533301</v>
      </c>
    </row>
    <row r="17" spans="1:8" x14ac:dyDescent="0.25">
      <c r="A17"/>
      <c r="B17" s="16" t="s">
        <v>187</v>
      </c>
      <c r="C17" s="73">
        <v>3233951.83</v>
      </c>
      <c r="D17" s="73">
        <v>3855651</v>
      </c>
      <c r="E17" s="76">
        <v>3915861</v>
      </c>
      <c r="F17" s="74">
        <v>3915849.23</v>
      </c>
      <c r="G17" s="70">
        <f t="shared" si="0"/>
        <v>121.08557689927001</v>
      </c>
      <c r="H17" s="70">
        <f t="shared" si="1"/>
        <v>99.999699427533301</v>
      </c>
    </row>
    <row r="18" spans="1:8" x14ac:dyDescent="0.25">
      <c r="A18"/>
      <c r="B18" s="8" t="s">
        <v>188</v>
      </c>
      <c r="C18" s="75">
        <f>C19</f>
        <v>1450.53</v>
      </c>
      <c r="D18" s="75">
        <f>D19</f>
        <v>1726</v>
      </c>
      <c r="E18" s="75">
        <f>E19</f>
        <v>2213</v>
      </c>
      <c r="F18" s="75">
        <f>F19</f>
        <v>1253.3800000000001</v>
      </c>
      <c r="G18" s="72">
        <f t="shared" si="0"/>
        <v>86.408416234066181</v>
      </c>
      <c r="H18" s="72">
        <f t="shared" si="1"/>
        <v>56.6371441482151</v>
      </c>
    </row>
    <row r="19" spans="1:8" x14ac:dyDescent="0.25">
      <c r="A19"/>
      <c r="B19" s="16" t="s">
        <v>189</v>
      </c>
      <c r="C19" s="73">
        <v>1450.53</v>
      </c>
      <c r="D19" s="73">
        <v>1726</v>
      </c>
      <c r="E19" s="76">
        <v>2213</v>
      </c>
      <c r="F19" s="74">
        <v>1253.3800000000001</v>
      </c>
      <c r="G19" s="70">
        <f t="shared" si="0"/>
        <v>86.408416234066181</v>
      </c>
      <c r="H19" s="70">
        <f t="shared" si="1"/>
        <v>56.6371441482151</v>
      </c>
    </row>
    <row r="20" spans="1:8" x14ac:dyDescent="0.25">
      <c r="A20"/>
      <c r="B20" s="8" t="s">
        <v>190</v>
      </c>
      <c r="C20" s="75">
        <f>C21</f>
        <v>0</v>
      </c>
      <c r="D20" s="75">
        <f>D21</f>
        <v>75809</v>
      </c>
      <c r="E20" s="75">
        <f>E21</f>
        <v>55809</v>
      </c>
      <c r="F20" s="75">
        <f>F21</f>
        <v>49674.92</v>
      </c>
      <c r="G20" s="72" t="e">
        <f t="shared" si="0"/>
        <v>#DIV/0!</v>
      </c>
      <c r="H20" s="72">
        <f t="shared" si="1"/>
        <v>89.008797864143773</v>
      </c>
    </row>
    <row r="21" spans="1:8" x14ac:dyDescent="0.25">
      <c r="A21"/>
      <c r="B21" s="16" t="s">
        <v>191</v>
      </c>
      <c r="C21" s="73">
        <v>0</v>
      </c>
      <c r="D21" s="73">
        <v>75809</v>
      </c>
      <c r="E21" s="76">
        <v>55809</v>
      </c>
      <c r="F21" s="74">
        <v>49674.92</v>
      </c>
      <c r="G21" s="70" t="e">
        <f t="shared" si="0"/>
        <v>#DIV/0!</v>
      </c>
      <c r="H21" s="70">
        <f t="shared" si="1"/>
        <v>89.008797864143773</v>
      </c>
    </row>
    <row r="22" spans="1:8" x14ac:dyDescent="0.25">
      <c r="A22"/>
      <c r="B22" s="8" t="s">
        <v>192</v>
      </c>
      <c r="C22" s="75">
        <f>C23</f>
        <v>9193.2000000000007</v>
      </c>
      <c r="D22" s="75">
        <f>D23</f>
        <v>13272</v>
      </c>
      <c r="E22" s="75">
        <f>E23</f>
        <v>21883</v>
      </c>
      <c r="F22" s="75">
        <f>F23</f>
        <v>13919.09</v>
      </c>
      <c r="G22" s="72">
        <f t="shared" si="0"/>
        <v>151.40636557455508</v>
      </c>
      <c r="H22" s="72">
        <f t="shared" si="1"/>
        <v>63.606863775533519</v>
      </c>
    </row>
    <row r="23" spans="1:8" x14ac:dyDescent="0.25">
      <c r="A23"/>
      <c r="B23" s="16" t="s">
        <v>193</v>
      </c>
      <c r="C23" s="73">
        <v>9193.2000000000007</v>
      </c>
      <c r="D23" s="73">
        <v>13272</v>
      </c>
      <c r="E23" s="76">
        <v>21883</v>
      </c>
      <c r="F23" s="74">
        <v>13919.09</v>
      </c>
      <c r="G23" s="70">
        <f t="shared" si="0"/>
        <v>151.40636557455508</v>
      </c>
      <c r="H23" s="70">
        <f t="shared" si="1"/>
        <v>63.606863775533519</v>
      </c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B1:H12"/>
  <sheetViews>
    <sheetView workbookViewId="0">
      <selection activeCell="C7" sqref="C7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5" t="s">
        <v>17</v>
      </c>
      <c r="C2" s="95"/>
      <c r="D2" s="95"/>
      <c r="E2" s="95"/>
      <c r="F2" s="95"/>
      <c r="G2" s="95"/>
      <c r="H2" s="95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5">
        <f t="shared" ref="C6:F7" si="0">C7</f>
        <v>3244595.56</v>
      </c>
      <c r="D6" s="75">
        <f t="shared" si="0"/>
        <v>3946458</v>
      </c>
      <c r="E6" s="75">
        <f t="shared" si="0"/>
        <v>3995766</v>
      </c>
      <c r="F6" s="75">
        <f t="shared" si="0"/>
        <v>3980696.62</v>
      </c>
      <c r="G6" s="70">
        <f>(F6*100)/C6</f>
        <v>122.68698968447087</v>
      </c>
      <c r="H6" s="70">
        <f>(F6*100)/E6</f>
        <v>99.622866303982761</v>
      </c>
    </row>
    <row r="7" spans="2:8" x14ac:dyDescent="0.25">
      <c r="B7" s="8" t="s">
        <v>194</v>
      </c>
      <c r="C7" s="75">
        <f t="shared" si="0"/>
        <v>3244595.56</v>
      </c>
      <c r="D7" s="75">
        <f t="shared" si="0"/>
        <v>3946458</v>
      </c>
      <c r="E7" s="75">
        <f t="shared" si="0"/>
        <v>3995766</v>
      </c>
      <c r="F7" s="75">
        <f t="shared" si="0"/>
        <v>3980696.62</v>
      </c>
      <c r="G7" s="70">
        <f>(F7*100)/C7</f>
        <v>122.68698968447087</v>
      </c>
      <c r="H7" s="70">
        <f>(F7*100)/E7</f>
        <v>99.622866303982761</v>
      </c>
    </row>
    <row r="8" spans="2:8" x14ac:dyDescent="0.25">
      <c r="B8" s="11" t="s">
        <v>195</v>
      </c>
      <c r="C8" s="73">
        <v>3244595.56</v>
      </c>
      <c r="D8" s="73">
        <v>3946458</v>
      </c>
      <c r="E8" s="73">
        <v>3995766</v>
      </c>
      <c r="F8" s="74">
        <v>3980696.62</v>
      </c>
      <c r="G8" s="70">
        <f>(F8*100)/C8</f>
        <v>122.68698968447087</v>
      </c>
      <c r="H8" s="70">
        <f>(F8*100)/E8</f>
        <v>99.622866303982761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B1:L15"/>
  <sheetViews>
    <sheetView workbookViewId="0">
      <selection activeCell="G9" sqref="G9:L1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5" t="s">
        <v>4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95" t="s">
        <v>25</v>
      </c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2:12" ht="15.75" customHeight="1" x14ac:dyDescent="0.25">
      <c r="B5" s="95" t="s">
        <v>18</v>
      </c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18" t="s">
        <v>3</v>
      </c>
      <c r="C7" s="119"/>
      <c r="D7" s="119"/>
      <c r="E7" s="119"/>
      <c r="F7" s="120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18">
        <v>1</v>
      </c>
      <c r="C8" s="119"/>
      <c r="D8" s="119"/>
      <c r="E8" s="119"/>
      <c r="F8" s="120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B1:H14"/>
  <sheetViews>
    <sheetView workbookViewId="0">
      <selection activeCell="C6" sqref="C6:H1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5" t="s">
        <v>19</v>
      </c>
      <c r="C2" s="95"/>
      <c r="D2" s="95"/>
      <c r="E2" s="95"/>
      <c r="F2" s="95"/>
      <c r="G2" s="95"/>
      <c r="H2" s="95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44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F7978"/>
  <sheetViews>
    <sheetView zoomScaleNormal="100" workbookViewId="0">
      <selection activeCell="C81" sqref="C81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6" width="14.42578125" style="40" bestFit="1" customWidth="1"/>
    <col min="7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196</v>
      </c>
      <c r="C1" s="39"/>
    </row>
    <row r="2" spans="1:6" ht="15" customHeight="1" x14ac:dyDescent="0.2">
      <c r="A2" s="41" t="s">
        <v>35</v>
      </c>
      <c r="B2" s="42" t="s">
        <v>197</v>
      </c>
      <c r="C2" s="39"/>
    </row>
    <row r="3" spans="1:6" s="39" customFormat="1" ht="43.5" customHeight="1" x14ac:dyDescent="0.2">
      <c r="A3" s="43" t="s">
        <v>36</v>
      </c>
      <c r="B3" s="37" t="s">
        <v>212</v>
      </c>
    </row>
    <row r="4" spans="1:6" s="39" customFormat="1" x14ac:dyDescent="0.2">
      <c r="A4" s="43" t="s">
        <v>37</v>
      </c>
      <c r="B4" s="44"/>
    </row>
    <row r="5" spans="1:6" s="39" customFormat="1" x14ac:dyDescent="0.2">
      <c r="A5" s="45"/>
      <c r="B5" s="46"/>
    </row>
    <row r="6" spans="1:6" s="39" customFormat="1" x14ac:dyDescent="0.2">
      <c r="A6" s="45" t="s">
        <v>38</v>
      </c>
      <c r="B6" s="46"/>
      <c r="C6" s="39">
        <f>C7+C8+C9+C10</f>
        <v>3946458</v>
      </c>
      <c r="D6" s="39">
        <f t="shared" ref="D6:E6" si="0">D7+D8+D9+D10</f>
        <v>3995766</v>
      </c>
      <c r="E6" s="39">
        <f t="shared" si="0"/>
        <v>3980696.62</v>
      </c>
    </row>
    <row r="7" spans="1:6" x14ac:dyDescent="0.2">
      <c r="A7" s="47" t="s">
        <v>198</v>
      </c>
      <c r="B7" s="46"/>
      <c r="C7" s="77">
        <f>C13+C113</f>
        <v>3855651</v>
      </c>
      <c r="D7" s="77">
        <f>D13+D113</f>
        <v>3915861</v>
      </c>
      <c r="E7" s="77">
        <f>E13+E113</f>
        <v>3915849.2300000004</v>
      </c>
      <c r="F7" s="77">
        <f>(E7*100)/D7</f>
        <v>99.999699427533315</v>
      </c>
    </row>
    <row r="8" spans="1:6" x14ac:dyDescent="0.2">
      <c r="A8" s="47" t="s">
        <v>85</v>
      </c>
      <c r="B8" s="46"/>
      <c r="C8" s="77">
        <f>C71</f>
        <v>1726</v>
      </c>
      <c r="D8" s="77">
        <f>D71</f>
        <v>2213</v>
      </c>
      <c r="E8" s="77">
        <f>E71</f>
        <v>1253.3800000000001</v>
      </c>
      <c r="F8" s="77">
        <f>(E8*100)/D8</f>
        <v>56.6371441482151</v>
      </c>
    </row>
    <row r="9" spans="1:6" x14ac:dyDescent="0.2">
      <c r="A9" s="47" t="s">
        <v>199</v>
      </c>
      <c r="B9" s="46"/>
      <c r="C9" s="77">
        <f>C82</f>
        <v>75809</v>
      </c>
      <c r="D9" s="77">
        <f>D82</f>
        <v>55809</v>
      </c>
      <c r="E9" s="77">
        <f>E82</f>
        <v>49674.92</v>
      </c>
      <c r="F9" s="77">
        <f>(E9*100)/D9</f>
        <v>89.008797864143773</v>
      </c>
    </row>
    <row r="10" spans="1:6" x14ac:dyDescent="0.2">
      <c r="A10" s="47" t="s">
        <v>200</v>
      </c>
      <c r="B10" s="46"/>
      <c r="C10" s="77">
        <f>C96</f>
        <v>13272</v>
      </c>
      <c r="D10" s="77">
        <f>D96</f>
        <v>21883</v>
      </c>
      <c r="E10" s="77">
        <f>E96</f>
        <v>13919.09</v>
      </c>
      <c r="F10" s="77">
        <f>(E10*100)/D10</f>
        <v>63.606863775533519</v>
      </c>
    </row>
    <row r="11" spans="1:6" s="57" customFormat="1" x14ac:dyDescent="0.2"/>
    <row r="12" spans="1:6" ht="25.5" x14ac:dyDescent="0.2">
      <c r="A12" s="47" t="s">
        <v>201</v>
      </c>
      <c r="B12" s="47" t="s">
        <v>202</v>
      </c>
      <c r="C12" s="47" t="s">
        <v>47</v>
      </c>
      <c r="D12" s="47" t="s">
        <v>203</v>
      </c>
      <c r="E12" s="47" t="s">
        <v>204</v>
      </c>
      <c r="F12" s="47" t="s">
        <v>205</v>
      </c>
    </row>
    <row r="13" spans="1:6" x14ac:dyDescent="0.2">
      <c r="A13" s="48" t="s">
        <v>198</v>
      </c>
      <c r="B13" s="48" t="s">
        <v>206</v>
      </c>
      <c r="C13" s="78">
        <f>C14+C57</f>
        <v>3809198</v>
      </c>
      <c r="D13" s="78">
        <f>D14+D57</f>
        <v>3869408</v>
      </c>
      <c r="E13" s="78">
        <f>E14+E57</f>
        <v>3869396.2300000004</v>
      </c>
      <c r="F13" s="79">
        <f>(E13*100)/D13</f>
        <v>99.999695819102058</v>
      </c>
    </row>
    <row r="14" spans="1:6" x14ac:dyDescent="0.2">
      <c r="A14" s="49" t="s">
        <v>83</v>
      </c>
      <c r="B14" s="50" t="s">
        <v>84</v>
      </c>
      <c r="C14" s="80">
        <f>C15+C23+C51</f>
        <v>3785972</v>
      </c>
      <c r="D14" s="80">
        <f>D15+D23+D51</f>
        <v>3860639</v>
      </c>
      <c r="E14" s="80">
        <f>E15+E23+E51</f>
        <v>3860629.0400000005</v>
      </c>
      <c r="F14" s="81">
        <f>(E14*100)/D14</f>
        <v>99.99974201162037</v>
      </c>
    </row>
    <row r="15" spans="1:6" ht="13.5" thickBot="1" x14ac:dyDescent="0.25">
      <c r="A15" s="51" t="s">
        <v>85</v>
      </c>
      <c r="B15" s="52" t="s">
        <v>86</v>
      </c>
      <c r="C15" s="82">
        <f>C16+C19+C21</f>
        <v>2957535</v>
      </c>
      <c r="D15" s="82">
        <f>D16+D19+D21</f>
        <v>2988792</v>
      </c>
      <c r="E15" s="82">
        <f>E16+E19+E21</f>
        <v>2988790.18</v>
      </c>
      <c r="F15" s="81">
        <f>(E15*100)/D15</f>
        <v>99.999939105832723</v>
      </c>
    </row>
    <row r="16" spans="1:6" ht="13.5" thickBot="1" x14ac:dyDescent="0.25">
      <c r="A16" s="53" t="s">
        <v>87</v>
      </c>
      <c r="B16" s="54" t="s">
        <v>88</v>
      </c>
      <c r="C16" s="83">
        <f>C17+C18</f>
        <v>2469469</v>
      </c>
      <c r="D16" s="83">
        <f>D17+D18</f>
        <v>2479012</v>
      </c>
      <c r="E16" s="83">
        <f>E17+E18</f>
        <v>2479010.79</v>
      </c>
      <c r="F16" s="83">
        <f>(E16*100)/D16</f>
        <v>99.999951190232238</v>
      </c>
    </row>
    <row r="17" spans="1:6" ht="13.5" thickTop="1" x14ac:dyDescent="0.2">
      <c r="A17" s="55" t="s">
        <v>89</v>
      </c>
      <c r="B17" s="56" t="s">
        <v>90</v>
      </c>
      <c r="C17" s="84">
        <v>2436288</v>
      </c>
      <c r="D17" s="84">
        <v>2448739</v>
      </c>
      <c r="E17" s="84">
        <v>2448738.4</v>
      </c>
      <c r="F17" s="84"/>
    </row>
    <row r="18" spans="1:6" x14ac:dyDescent="0.2">
      <c r="A18" s="55" t="s">
        <v>91</v>
      </c>
      <c r="B18" s="56" t="s">
        <v>92</v>
      </c>
      <c r="C18" s="84">
        <v>33181</v>
      </c>
      <c r="D18" s="84">
        <v>30273</v>
      </c>
      <c r="E18" s="84">
        <v>30272.39</v>
      </c>
      <c r="F18" s="84"/>
    </row>
    <row r="19" spans="1:6" ht="13.5" thickBot="1" x14ac:dyDescent="0.25">
      <c r="A19" s="53" t="s">
        <v>93</v>
      </c>
      <c r="B19" s="54" t="s">
        <v>94</v>
      </c>
      <c r="C19" s="83">
        <f>C20</f>
        <v>76979</v>
      </c>
      <c r="D19" s="83">
        <f>D20</f>
        <v>100743</v>
      </c>
      <c r="E19" s="83">
        <f>E20</f>
        <v>100742.45</v>
      </c>
      <c r="F19" s="83">
        <f>(E19*100)/D19</f>
        <v>99.99945405636123</v>
      </c>
    </row>
    <row r="20" spans="1:6" ht="13.5" thickTop="1" x14ac:dyDescent="0.2">
      <c r="A20" s="55" t="s">
        <v>95</v>
      </c>
      <c r="B20" s="56" t="s">
        <v>94</v>
      </c>
      <c r="C20" s="84">
        <v>76979</v>
      </c>
      <c r="D20" s="84">
        <v>100743</v>
      </c>
      <c r="E20" s="84">
        <v>100742.45</v>
      </c>
      <c r="F20" s="84"/>
    </row>
    <row r="21" spans="1:6" ht="13.5" thickBot="1" x14ac:dyDescent="0.25">
      <c r="A21" s="53" t="s">
        <v>96</v>
      </c>
      <c r="B21" s="54" t="s">
        <v>97</v>
      </c>
      <c r="C21" s="83">
        <f>C22</f>
        <v>411087</v>
      </c>
      <c r="D21" s="83">
        <f>D22</f>
        <v>409037</v>
      </c>
      <c r="E21" s="83">
        <f>E22</f>
        <v>409036.94</v>
      </c>
      <c r="F21" s="83">
        <f>(E21*100)/D21</f>
        <v>99.999985331400339</v>
      </c>
    </row>
    <row r="22" spans="1:6" ht="14.25" thickTop="1" thickBot="1" x14ac:dyDescent="0.25">
      <c r="A22" s="55" t="s">
        <v>98</v>
      </c>
      <c r="B22" s="56" t="s">
        <v>99</v>
      </c>
      <c r="C22" s="84">
        <v>411087</v>
      </c>
      <c r="D22" s="84">
        <v>409037</v>
      </c>
      <c r="E22" s="84">
        <v>409036.94</v>
      </c>
      <c r="F22" s="84"/>
    </row>
    <row r="23" spans="1:6" ht="13.5" thickBot="1" x14ac:dyDescent="0.25">
      <c r="A23" s="51" t="s">
        <v>100</v>
      </c>
      <c r="B23" s="52" t="s">
        <v>101</v>
      </c>
      <c r="C23" s="82">
        <f>C24+C29+C35+C45+C47</f>
        <v>823261</v>
      </c>
      <c r="D23" s="82">
        <f>D24+D29+D35+D45+D47</f>
        <v>868157</v>
      </c>
      <c r="E23" s="82">
        <f>E24+E29+E35+E45+E47</f>
        <v>868147.68000000017</v>
      </c>
      <c r="F23" s="81">
        <f>(E23*100)/D23</f>
        <v>99.998926461458026</v>
      </c>
    </row>
    <row r="24" spans="1:6" ht="13.5" thickBot="1" x14ac:dyDescent="0.25">
      <c r="A24" s="53" t="s">
        <v>102</v>
      </c>
      <c r="B24" s="54" t="s">
        <v>103</v>
      </c>
      <c r="C24" s="83">
        <f>C25+C26+C27+C28</f>
        <v>115735</v>
      </c>
      <c r="D24" s="83">
        <f>D25+D26+D27+D28</f>
        <v>95876</v>
      </c>
      <c r="E24" s="83">
        <f>E25+E26+E27+E28</f>
        <v>95873.99</v>
      </c>
      <c r="F24" s="83">
        <f>(E24*100)/D24</f>
        <v>99.997903542075179</v>
      </c>
    </row>
    <row r="25" spans="1:6" ht="13.5" thickTop="1" x14ac:dyDescent="0.2">
      <c r="A25" s="55" t="s">
        <v>104</v>
      </c>
      <c r="B25" s="56" t="s">
        <v>105</v>
      </c>
      <c r="C25" s="84">
        <v>4645</v>
      </c>
      <c r="D25" s="84">
        <v>5515</v>
      </c>
      <c r="E25" s="84">
        <v>5514.55</v>
      </c>
      <c r="F25" s="84"/>
    </row>
    <row r="26" spans="1:6" ht="25.5" x14ac:dyDescent="0.2">
      <c r="A26" s="55" t="s">
        <v>106</v>
      </c>
      <c r="B26" s="56" t="s">
        <v>107</v>
      </c>
      <c r="C26" s="84">
        <v>105515</v>
      </c>
      <c r="D26" s="84">
        <v>87171</v>
      </c>
      <c r="E26" s="84">
        <v>87170.33</v>
      </c>
      <c r="F26" s="84"/>
    </row>
    <row r="27" spans="1:6" x14ac:dyDescent="0.2">
      <c r="A27" s="55" t="s">
        <v>108</v>
      </c>
      <c r="B27" s="56" t="s">
        <v>109</v>
      </c>
      <c r="C27" s="84">
        <v>3584</v>
      </c>
      <c r="D27" s="84">
        <v>2110</v>
      </c>
      <c r="E27" s="84">
        <v>2109.11</v>
      </c>
      <c r="F27" s="84"/>
    </row>
    <row r="28" spans="1:6" x14ac:dyDescent="0.2">
      <c r="A28" s="55" t="s">
        <v>110</v>
      </c>
      <c r="B28" s="56" t="s">
        <v>111</v>
      </c>
      <c r="C28" s="84">
        <v>1991</v>
      </c>
      <c r="D28" s="84">
        <v>1080</v>
      </c>
      <c r="E28" s="84">
        <v>1080</v>
      </c>
      <c r="F28" s="84"/>
    </row>
    <row r="29" spans="1:6" ht="13.5" thickBot="1" x14ac:dyDescent="0.25">
      <c r="A29" s="53" t="s">
        <v>112</v>
      </c>
      <c r="B29" s="54" t="s">
        <v>113</v>
      </c>
      <c r="C29" s="83">
        <f>C30+C31+C32+C33+C34</f>
        <v>161632</v>
      </c>
      <c r="D29" s="83">
        <f>D30+D31+D32+D33+D34</f>
        <v>129457</v>
      </c>
      <c r="E29" s="83">
        <f>E30+E31+E32+E33+E34</f>
        <v>129455.12000000001</v>
      </c>
      <c r="F29" s="83">
        <f>(E29*100)/D29</f>
        <v>99.998547780344069</v>
      </c>
    </row>
    <row r="30" spans="1:6" ht="13.5" thickTop="1" x14ac:dyDescent="0.2">
      <c r="A30" s="55" t="s">
        <v>114</v>
      </c>
      <c r="B30" s="56" t="s">
        <v>115</v>
      </c>
      <c r="C30" s="84">
        <v>112923</v>
      </c>
      <c r="D30" s="84">
        <v>102504</v>
      </c>
      <c r="E30" s="84">
        <v>102503.42</v>
      </c>
      <c r="F30" s="84"/>
    </row>
    <row r="31" spans="1:6" x14ac:dyDescent="0.2">
      <c r="A31" s="55" t="s">
        <v>116</v>
      </c>
      <c r="B31" s="56" t="s">
        <v>117</v>
      </c>
      <c r="C31" s="84">
        <v>41144</v>
      </c>
      <c r="D31" s="84">
        <v>20417</v>
      </c>
      <c r="E31" s="84">
        <v>20416.689999999999</v>
      </c>
      <c r="F31" s="84"/>
    </row>
    <row r="32" spans="1:6" x14ac:dyDescent="0.2">
      <c r="A32" s="55" t="s">
        <v>118</v>
      </c>
      <c r="B32" s="56" t="s">
        <v>119</v>
      </c>
      <c r="C32" s="84">
        <v>3982</v>
      </c>
      <c r="D32" s="84">
        <v>4710</v>
      </c>
      <c r="E32" s="84">
        <v>4709.13</v>
      </c>
      <c r="F32" s="84"/>
    </row>
    <row r="33" spans="1:6" x14ac:dyDescent="0.2">
      <c r="A33" s="55" t="s">
        <v>120</v>
      </c>
      <c r="B33" s="56" t="s">
        <v>121</v>
      </c>
      <c r="C33" s="84">
        <v>2654</v>
      </c>
      <c r="D33" s="84">
        <v>626</v>
      </c>
      <c r="E33" s="84">
        <v>625.88</v>
      </c>
      <c r="F33" s="84"/>
    </row>
    <row r="34" spans="1:6" x14ac:dyDescent="0.2">
      <c r="A34" s="55" t="s">
        <v>122</v>
      </c>
      <c r="B34" s="56" t="s">
        <v>123</v>
      </c>
      <c r="C34" s="84">
        <v>929</v>
      </c>
      <c r="D34" s="84">
        <v>1200</v>
      </c>
      <c r="E34" s="84">
        <v>1200</v>
      </c>
      <c r="F34" s="84"/>
    </row>
    <row r="35" spans="1:6" ht="13.5" thickBot="1" x14ac:dyDescent="0.25">
      <c r="A35" s="53" t="s">
        <v>124</v>
      </c>
      <c r="B35" s="54" t="s">
        <v>125</v>
      </c>
      <c r="C35" s="83">
        <f>C36+C37+C38+C39+C40+C41+C42+C43+C44</f>
        <v>537931</v>
      </c>
      <c r="D35" s="83">
        <f>D36+D37+D38+D39+D40+D41+D42+D43+D44</f>
        <v>639415</v>
      </c>
      <c r="E35" s="83">
        <f>E36+E37+E38+E39+E40+E41+E42+E43+E44</f>
        <v>639410.2300000001</v>
      </c>
      <c r="F35" s="83">
        <f>(E35*100)/D35</f>
        <v>99.999254005614517</v>
      </c>
    </row>
    <row r="36" spans="1:6" ht="13.5" thickTop="1" x14ac:dyDescent="0.2">
      <c r="A36" s="55" t="s">
        <v>126</v>
      </c>
      <c r="B36" s="56" t="s">
        <v>127</v>
      </c>
      <c r="C36" s="84">
        <v>238901</v>
      </c>
      <c r="D36" s="84">
        <v>189598</v>
      </c>
      <c r="E36" s="84">
        <v>189597.66</v>
      </c>
      <c r="F36" s="84"/>
    </row>
    <row r="37" spans="1:6" x14ac:dyDescent="0.2">
      <c r="A37" s="55" t="s">
        <v>128</v>
      </c>
      <c r="B37" s="56" t="s">
        <v>129</v>
      </c>
      <c r="C37" s="84">
        <v>3849</v>
      </c>
      <c r="D37" s="84">
        <v>8062</v>
      </c>
      <c r="E37" s="84">
        <v>8061.23</v>
      </c>
      <c r="F37" s="84"/>
    </row>
    <row r="38" spans="1:6" x14ac:dyDescent="0.2">
      <c r="A38" s="55" t="s">
        <v>130</v>
      </c>
      <c r="B38" s="56" t="s">
        <v>131</v>
      </c>
      <c r="C38" s="84">
        <v>3716</v>
      </c>
      <c r="D38" s="84">
        <v>3450</v>
      </c>
      <c r="E38" s="84">
        <v>3449.19</v>
      </c>
      <c r="F38" s="84"/>
    </row>
    <row r="39" spans="1:6" x14ac:dyDescent="0.2">
      <c r="A39" s="55" t="s">
        <v>132</v>
      </c>
      <c r="B39" s="56" t="s">
        <v>133</v>
      </c>
      <c r="C39" s="84">
        <v>9291</v>
      </c>
      <c r="D39" s="84">
        <v>8140</v>
      </c>
      <c r="E39" s="84">
        <v>8139.63</v>
      </c>
      <c r="F39" s="84"/>
    </row>
    <row r="40" spans="1:6" x14ac:dyDescent="0.2">
      <c r="A40" s="55" t="s">
        <v>134</v>
      </c>
      <c r="B40" s="56" t="s">
        <v>135</v>
      </c>
      <c r="C40" s="84">
        <v>8760</v>
      </c>
      <c r="D40" s="84">
        <v>5746</v>
      </c>
      <c r="E40" s="84">
        <v>5745.87</v>
      </c>
      <c r="F40" s="84"/>
    </row>
    <row r="41" spans="1:6" x14ac:dyDescent="0.2">
      <c r="A41" s="55" t="s">
        <v>136</v>
      </c>
      <c r="B41" s="56" t="s">
        <v>137</v>
      </c>
      <c r="C41" s="84">
        <v>18979</v>
      </c>
      <c r="D41" s="84">
        <v>18011</v>
      </c>
      <c r="E41" s="84">
        <v>18010.36</v>
      </c>
      <c r="F41" s="84"/>
    </row>
    <row r="42" spans="1:6" x14ac:dyDescent="0.2">
      <c r="A42" s="55" t="s">
        <v>138</v>
      </c>
      <c r="B42" s="56" t="s">
        <v>139</v>
      </c>
      <c r="C42" s="84">
        <v>244074</v>
      </c>
      <c r="D42" s="84">
        <v>394465</v>
      </c>
      <c r="E42" s="84">
        <v>394464.18</v>
      </c>
      <c r="F42" s="84"/>
    </row>
    <row r="43" spans="1:6" x14ac:dyDescent="0.2">
      <c r="A43" s="55" t="s">
        <v>140</v>
      </c>
      <c r="B43" s="56" t="s">
        <v>141</v>
      </c>
      <c r="C43" s="84">
        <v>398</v>
      </c>
      <c r="D43" s="84">
        <v>102</v>
      </c>
      <c r="E43" s="84">
        <v>101.93</v>
      </c>
      <c r="F43" s="84"/>
    </row>
    <row r="44" spans="1:6" x14ac:dyDescent="0.2">
      <c r="A44" s="55" t="s">
        <v>142</v>
      </c>
      <c r="B44" s="56" t="s">
        <v>143</v>
      </c>
      <c r="C44" s="84">
        <v>9963</v>
      </c>
      <c r="D44" s="84">
        <v>11841</v>
      </c>
      <c r="E44" s="84">
        <v>11840.18</v>
      </c>
      <c r="F44" s="84"/>
    </row>
    <row r="45" spans="1:6" ht="13.5" thickBot="1" x14ac:dyDescent="0.25">
      <c r="A45" s="53" t="s">
        <v>144</v>
      </c>
      <c r="B45" s="54" t="s">
        <v>145</v>
      </c>
      <c r="C45" s="83">
        <f>C46</f>
        <v>3982</v>
      </c>
      <c r="D45" s="83">
        <f>D46</f>
        <v>2328</v>
      </c>
      <c r="E45" s="83">
        <f>E46</f>
        <v>2327.9299999999998</v>
      </c>
      <c r="F45" s="83">
        <f>(E45*100)/D45</f>
        <v>99.996993127147761</v>
      </c>
    </row>
    <row r="46" spans="1:6" ht="26.25" thickTop="1" x14ac:dyDescent="0.2">
      <c r="A46" s="55" t="s">
        <v>146</v>
      </c>
      <c r="B46" s="56" t="s">
        <v>147</v>
      </c>
      <c r="C46" s="84">
        <v>3982</v>
      </c>
      <c r="D46" s="84">
        <v>2328</v>
      </c>
      <c r="E46" s="84">
        <v>2327.9299999999998</v>
      </c>
      <c r="F46" s="84"/>
    </row>
    <row r="47" spans="1:6" ht="13.5" thickBot="1" x14ac:dyDescent="0.25">
      <c r="A47" s="53" t="s">
        <v>148</v>
      </c>
      <c r="B47" s="54" t="s">
        <v>149</v>
      </c>
      <c r="C47" s="83">
        <f>C48+C49+C50</f>
        <v>3981</v>
      </c>
      <c r="D47" s="83">
        <f>D48+D49+D50</f>
        <v>1081</v>
      </c>
      <c r="E47" s="83">
        <f>E48+E49+E50</f>
        <v>1080.4099999999999</v>
      </c>
      <c r="F47" s="83">
        <f>(E47*100)/D47</f>
        <v>99.945420906567975</v>
      </c>
    </row>
    <row r="48" spans="1:6" ht="13.5" thickTop="1" x14ac:dyDescent="0.2">
      <c r="A48" s="55" t="s">
        <v>152</v>
      </c>
      <c r="B48" s="56" t="s">
        <v>153</v>
      </c>
      <c r="C48" s="84">
        <v>1327</v>
      </c>
      <c r="D48" s="84">
        <v>500</v>
      </c>
      <c r="E48" s="84">
        <v>500</v>
      </c>
      <c r="F48" s="84"/>
    </row>
    <row r="49" spans="1:6" x14ac:dyDescent="0.2">
      <c r="A49" s="55" t="s">
        <v>154</v>
      </c>
      <c r="B49" s="56" t="s">
        <v>155</v>
      </c>
      <c r="C49" s="84">
        <v>1327</v>
      </c>
      <c r="D49" s="84">
        <v>0</v>
      </c>
      <c r="E49" s="84">
        <v>0</v>
      </c>
      <c r="F49" s="84"/>
    </row>
    <row r="50" spans="1:6" ht="13.5" thickBot="1" x14ac:dyDescent="0.25">
      <c r="A50" s="55" t="s">
        <v>156</v>
      </c>
      <c r="B50" s="56" t="s">
        <v>149</v>
      </c>
      <c r="C50" s="84">
        <v>1327</v>
      </c>
      <c r="D50" s="84">
        <v>581</v>
      </c>
      <c r="E50" s="84">
        <v>580.41</v>
      </c>
      <c r="F50" s="84"/>
    </row>
    <row r="51" spans="1:6" ht="13.5" thickBot="1" x14ac:dyDescent="0.25">
      <c r="A51" s="51" t="s">
        <v>157</v>
      </c>
      <c r="B51" s="52" t="s">
        <v>158</v>
      </c>
      <c r="C51" s="82">
        <f>C52+C54</f>
        <v>5176</v>
      </c>
      <c r="D51" s="82">
        <f>D52+D54</f>
        <v>3690</v>
      </c>
      <c r="E51" s="82">
        <f>E52+E54</f>
        <v>3691.18</v>
      </c>
      <c r="F51" s="81">
        <f>(E51*100)/D51</f>
        <v>100.03197831978319</v>
      </c>
    </row>
    <row r="52" spans="1:6" ht="13.5" thickBot="1" x14ac:dyDescent="0.25">
      <c r="A52" s="53" t="s">
        <v>159</v>
      </c>
      <c r="B52" s="54" t="s">
        <v>160</v>
      </c>
      <c r="C52" s="83">
        <f>C53</f>
        <v>1327</v>
      </c>
      <c r="D52" s="83">
        <f>D53</f>
        <v>267</v>
      </c>
      <c r="E52" s="83">
        <f>E53</f>
        <v>267.29000000000002</v>
      </c>
      <c r="F52" s="83">
        <f>(E52*100)/D52</f>
        <v>100.10861423220975</v>
      </c>
    </row>
    <row r="53" spans="1:6" ht="26.25" thickTop="1" x14ac:dyDescent="0.2">
      <c r="A53" s="55" t="s">
        <v>161</v>
      </c>
      <c r="B53" s="56" t="s">
        <v>162</v>
      </c>
      <c r="C53" s="84">
        <v>1327</v>
      </c>
      <c r="D53" s="84">
        <v>267</v>
      </c>
      <c r="E53" s="84">
        <v>267.29000000000002</v>
      </c>
      <c r="F53" s="84"/>
    </row>
    <row r="54" spans="1:6" ht="13.5" thickBot="1" x14ac:dyDescent="0.25">
      <c r="A54" s="53" t="s">
        <v>163</v>
      </c>
      <c r="B54" s="54" t="s">
        <v>164</v>
      </c>
      <c r="C54" s="83">
        <f>C55+C56</f>
        <v>3849</v>
      </c>
      <c r="D54" s="83">
        <f>D55+D56</f>
        <v>3423</v>
      </c>
      <c r="E54" s="83">
        <f>E55+E56</f>
        <v>3423.89</v>
      </c>
      <c r="F54" s="83">
        <f>(E54*100)/D54</f>
        <v>100.0260005842828</v>
      </c>
    </row>
    <row r="55" spans="1:6" ht="13.5" thickTop="1" x14ac:dyDescent="0.2">
      <c r="A55" s="55" t="s">
        <v>165</v>
      </c>
      <c r="B55" s="56" t="s">
        <v>166</v>
      </c>
      <c r="C55" s="84">
        <v>3584</v>
      </c>
      <c r="D55" s="84">
        <v>3380</v>
      </c>
      <c r="E55" s="84">
        <v>3380.1</v>
      </c>
      <c r="F55" s="84"/>
    </row>
    <row r="56" spans="1:6" ht="13.5" thickBot="1" x14ac:dyDescent="0.25">
      <c r="A56" s="55" t="s">
        <v>167</v>
      </c>
      <c r="B56" s="56" t="s">
        <v>168</v>
      </c>
      <c r="C56" s="84">
        <v>265</v>
      </c>
      <c r="D56" s="84">
        <v>43</v>
      </c>
      <c r="E56" s="84">
        <v>43.79</v>
      </c>
      <c r="F56" s="84"/>
    </row>
    <row r="57" spans="1:6" ht="13.5" thickBot="1" x14ac:dyDescent="0.25">
      <c r="A57" s="49" t="s">
        <v>169</v>
      </c>
      <c r="B57" s="50" t="s">
        <v>170</v>
      </c>
      <c r="C57" s="80">
        <f>C58+C63</f>
        <v>23226</v>
      </c>
      <c r="D57" s="80">
        <f>D58+D63</f>
        <v>8769</v>
      </c>
      <c r="E57" s="80">
        <f>E58+E63</f>
        <v>8767.19</v>
      </c>
      <c r="F57" s="81">
        <f>(E57*100)/D57</f>
        <v>99.979359105941384</v>
      </c>
    </row>
    <row r="58" spans="1:6" ht="13.5" thickBot="1" x14ac:dyDescent="0.25">
      <c r="A58" s="51" t="s">
        <v>171</v>
      </c>
      <c r="B58" s="52" t="s">
        <v>172</v>
      </c>
      <c r="C58" s="82">
        <f>C59+C61</f>
        <v>9954</v>
      </c>
      <c r="D58" s="82">
        <f>D59+D61</f>
        <v>5458</v>
      </c>
      <c r="E58" s="82">
        <f>E59+E61</f>
        <v>5456.4400000000005</v>
      </c>
      <c r="F58" s="81">
        <f>(E58*100)/D58</f>
        <v>99.971418101868821</v>
      </c>
    </row>
    <row r="59" spans="1:6" ht="13.5" thickBot="1" x14ac:dyDescent="0.25">
      <c r="A59" s="53" t="s">
        <v>173</v>
      </c>
      <c r="B59" s="54" t="s">
        <v>174</v>
      </c>
      <c r="C59" s="83">
        <f>C60</f>
        <v>2654</v>
      </c>
      <c r="D59" s="83">
        <f>D60</f>
        <v>2655</v>
      </c>
      <c r="E59" s="83">
        <f>E60</f>
        <v>2654.25</v>
      </c>
      <c r="F59" s="83">
        <f>(E59*100)/D59</f>
        <v>99.971751412429384</v>
      </c>
    </row>
    <row r="60" spans="1:6" ht="13.5" thickTop="1" x14ac:dyDescent="0.2">
      <c r="A60" s="55" t="s">
        <v>175</v>
      </c>
      <c r="B60" s="56" t="s">
        <v>176</v>
      </c>
      <c r="C60" s="84">
        <v>2654</v>
      </c>
      <c r="D60" s="84">
        <v>2655</v>
      </c>
      <c r="E60" s="84">
        <v>2654.25</v>
      </c>
      <c r="F60" s="84"/>
    </row>
    <row r="61" spans="1:6" ht="13.5" thickBot="1" x14ac:dyDescent="0.25">
      <c r="A61" s="53" t="s">
        <v>177</v>
      </c>
      <c r="B61" s="54" t="s">
        <v>178</v>
      </c>
      <c r="C61" s="83">
        <f>C62</f>
        <v>7300</v>
      </c>
      <c r="D61" s="83">
        <f>D62</f>
        <v>2803</v>
      </c>
      <c r="E61" s="83">
        <f>E62</f>
        <v>2802.19</v>
      </c>
      <c r="F61" s="83">
        <f>(E61*100)/D61</f>
        <v>99.97110239029611</v>
      </c>
    </row>
    <row r="62" spans="1:6" ht="14.25" thickTop="1" thickBot="1" x14ac:dyDescent="0.25">
      <c r="A62" s="55" t="s">
        <v>179</v>
      </c>
      <c r="B62" s="56" t="s">
        <v>180</v>
      </c>
      <c r="C62" s="84">
        <v>7300</v>
      </c>
      <c r="D62" s="84">
        <v>2803</v>
      </c>
      <c r="E62" s="84">
        <v>2802.19</v>
      </c>
      <c r="F62" s="84"/>
    </row>
    <row r="63" spans="1:6" ht="13.5" thickBot="1" x14ac:dyDescent="0.25">
      <c r="A63" s="51" t="s">
        <v>181</v>
      </c>
      <c r="B63" s="52" t="s">
        <v>182</v>
      </c>
      <c r="C63" s="82">
        <f t="shared" ref="C63:E64" si="1">C64</f>
        <v>13272</v>
      </c>
      <c r="D63" s="82">
        <f t="shared" si="1"/>
        <v>3311</v>
      </c>
      <c r="E63" s="82">
        <f t="shared" si="1"/>
        <v>3310.75</v>
      </c>
      <c r="F63" s="81">
        <f>(E63*100)/D63</f>
        <v>99.992449411054068</v>
      </c>
    </row>
    <row r="64" spans="1:6" ht="26.25" thickBot="1" x14ac:dyDescent="0.25">
      <c r="A64" s="53" t="s">
        <v>183</v>
      </c>
      <c r="B64" s="54" t="s">
        <v>184</v>
      </c>
      <c r="C64" s="83">
        <f t="shared" si="1"/>
        <v>13272</v>
      </c>
      <c r="D64" s="83">
        <f t="shared" si="1"/>
        <v>3311</v>
      </c>
      <c r="E64" s="83">
        <f t="shared" si="1"/>
        <v>3310.75</v>
      </c>
      <c r="F64" s="83">
        <f>(E64*100)/D64</f>
        <v>99.992449411054068</v>
      </c>
    </row>
    <row r="65" spans="1:6" ht="14.25" thickTop="1" thickBot="1" x14ac:dyDescent="0.25">
      <c r="A65" s="55" t="s">
        <v>185</v>
      </c>
      <c r="B65" s="56" t="s">
        <v>184</v>
      </c>
      <c r="C65" s="84">
        <v>13272</v>
      </c>
      <c r="D65" s="84">
        <v>3311</v>
      </c>
      <c r="E65" s="84">
        <v>3310.75</v>
      </c>
      <c r="F65" s="84"/>
    </row>
    <row r="66" spans="1:6" ht="13.5" thickBot="1" x14ac:dyDescent="0.25">
      <c r="A66" s="49" t="s">
        <v>55</v>
      </c>
      <c r="B66" s="50" t="s">
        <v>56</v>
      </c>
      <c r="C66" s="80">
        <f t="shared" ref="C66:E67" si="2">C67</f>
        <v>3809198</v>
      </c>
      <c r="D66" s="80">
        <f t="shared" si="2"/>
        <v>3869408</v>
      </c>
      <c r="E66" s="80">
        <f t="shared" si="2"/>
        <v>3869396.23</v>
      </c>
      <c r="F66" s="81">
        <f>(E66*100)/D66</f>
        <v>99.999695819102044</v>
      </c>
    </row>
    <row r="67" spans="1:6" ht="13.5" thickBot="1" x14ac:dyDescent="0.25">
      <c r="A67" s="51" t="s">
        <v>75</v>
      </c>
      <c r="B67" s="52" t="s">
        <v>76</v>
      </c>
      <c r="C67" s="82">
        <f t="shared" si="2"/>
        <v>3809198</v>
      </c>
      <c r="D67" s="82">
        <f t="shared" si="2"/>
        <v>3869408</v>
      </c>
      <c r="E67" s="82">
        <f t="shared" si="2"/>
        <v>3869396.23</v>
      </c>
      <c r="F67" s="81">
        <f>(E67*100)/D67</f>
        <v>99.999695819102044</v>
      </c>
    </row>
    <row r="68" spans="1:6" ht="26.25" thickBot="1" x14ac:dyDescent="0.25">
      <c r="A68" s="53" t="s">
        <v>77</v>
      </c>
      <c r="B68" s="54" t="s">
        <v>78</v>
      </c>
      <c r="C68" s="83">
        <f>C69+C70</f>
        <v>3809198</v>
      </c>
      <c r="D68" s="83">
        <f>D69+D70</f>
        <v>3869408</v>
      </c>
      <c r="E68" s="83">
        <f>E69+E70</f>
        <v>3869396.23</v>
      </c>
      <c r="F68" s="83">
        <f>(E68*100)/D68</f>
        <v>99.999695819102044</v>
      </c>
    </row>
    <row r="69" spans="1:6" ht="13.5" thickTop="1" x14ac:dyDescent="0.2">
      <c r="A69" s="55" t="s">
        <v>79</v>
      </c>
      <c r="B69" s="56" t="s">
        <v>80</v>
      </c>
      <c r="C69" s="84">
        <v>3785972</v>
      </c>
      <c r="D69" s="84">
        <v>3860639</v>
      </c>
      <c r="E69" s="84">
        <v>3860629.04</v>
      </c>
      <c r="F69" s="84"/>
    </row>
    <row r="70" spans="1:6" ht="25.5" x14ac:dyDescent="0.2">
      <c r="A70" s="55" t="s">
        <v>81</v>
      </c>
      <c r="B70" s="56" t="s">
        <v>82</v>
      </c>
      <c r="C70" s="84">
        <v>23226</v>
      </c>
      <c r="D70" s="84">
        <v>8769</v>
      </c>
      <c r="E70" s="84">
        <v>8767.19</v>
      </c>
      <c r="F70" s="84"/>
    </row>
    <row r="71" spans="1:6" ht="13.5" thickBot="1" x14ac:dyDescent="0.25">
      <c r="A71" s="48" t="s">
        <v>85</v>
      </c>
      <c r="B71" s="48" t="s">
        <v>207</v>
      </c>
      <c r="C71" s="78">
        <f t="shared" ref="C71:E72" si="3">C72</f>
        <v>1726</v>
      </c>
      <c r="D71" s="78">
        <f t="shared" si="3"/>
        <v>2213</v>
      </c>
      <c r="E71" s="78">
        <f t="shared" si="3"/>
        <v>1253.3800000000001</v>
      </c>
      <c r="F71" s="79">
        <f>(E71*100)/D71</f>
        <v>56.6371441482151</v>
      </c>
    </row>
    <row r="72" spans="1:6" ht="13.5" thickBot="1" x14ac:dyDescent="0.25">
      <c r="A72" s="49" t="s">
        <v>83</v>
      </c>
      <c r="B72" s="50" t="s">
        <v>84</v>
      </c>
      <c r="C72" s="80">
        <f t="shared" si="3"/>
        <v>1726</v>
      </c>
      <c r="D72" s="80">
        <f t="shared" si="3"/>
        <v>2213</v>
      </c>
      <c r="E72" s="80">
        <f t="shared" si="3"/>
        <v>1253.3800000000001</v>
      </c>
      <c r="F72" s="81">
        <f>(E72*100)/D72</f>
        <v>56.6371441482151</v>
      </c>
    </row>
    <row r="73" spans="1:6" ht="13.5" thickBot="1" x14ac:dyDescent="0.25">
      <c r="A73" s="51" t="s">
        <v>100</v>
      </c>
      <c r="B73" s="52" t="s">
        <v>101</v>
      </c>
      <c r="C73" s="82">
        <f>C74+C76</f>
        <v>1726</v>
      </c>
      <c r="D73" s="82">
        <f>D74+D76</f>
        <v>2213</v>
      </c>
      <c r="E73" s="82">
        <f>E74+E76</f>
        <v>1253.3800000000001</v>
      </c>
      <c r="F73" s="81">
        <f>(E73*100)/D73</f>
        <v>56.6371441482151</v>
      </c>
    </row>
    <row r="74" spans="1:6" ht="13.5" thickBot="1" x14ac:dyDescent="0.25">
      <c r="A74" s="53" t="s">
        <v>112</v>
      </c>
      <c r="B74" s="54" t="s">
        <v>113</v>
      </c>
      <c r="C74" s="83">
        <f>C75</f>
        <v>664</v>
      </c>
      <c r="D74" s="83">
        <f>D75</f>
        <v>1151</v>
      </c>
      <c r="E74" s="83">
        <f>E75</f>
        <v>1153.3800000000001</v>
      </c>
      <c r="F74" s="83">
        <f>(E74*100)/D74</f>
        <v>100.20677671589922</v>
      </c>
    </row>
    <row r="75" spans="1:6" ht="13.5" thickTop="1" x14ac:dyDescent="0.2">
      <c r="A75" s="55" t="s">
        <v>114</v>
      </c>
      <c r="B75" s="56" t="s">
        <v>115</v>
      </c>
      <c r="C75" s="84">
        <v>664</v>
      </c>
      <c r="D75" s="84">
        <v>1151</v>
      </c>
      <c r="E75" s="84">
        <v>1153.3800000000001</v>
      </c>
      <c r="F75" s="84"/>
    </row>
    <row r="76" spans="1:6" ht="13.5" thickBot="1" x14ac:dyDescent="0.25">
      <c r="A76" s="53" t="s">
        <v>124</v>
      </c>
      <c r="B76" s="54" t="s">
        <v>125</v>
      </c>
      <c r="C76" s="83">
        <f>C77</f>
        <v>1062</v>
      </c>
      <c r="D76" s="83">
        <f>D77</f>
        <v>1062</v>
      </c>
      <c r="E76" s="83">
        <f>E77</f>
        <v>100</v>
      </c>
      <c r="F76" s="83">
        <f>(E76*100)/D76</f>
        <v>9.4161958568738235</v>
      </c>
    </row>
    <row r="77" spans="1:6" ht="14.25" thickTop="1" thickBot="1" x14ac:dyDescent="0.25">
      <c r="A77" s="55" t="s">
        <v>134</v>
      </c>
      <c r="B77" s="56" t="s">
        <v>135</v>
      </c>
      <c r="C77" s="84">
        <v>1062</v>
      </c>
      <c r="D77" s="84">
        <v>1062</v>
      </c>
      <c r="E77" s="84">
        <v>100</v>
      </c>
      <c r="F77" s="84"/>
    </row>
    <row r="78" spans="1:6" ht="13.5" thickBot="1" x14ac:dyDescent="0.25">
      <c r="A78" s="49" t="s">
        <v>55</v>
      </c>
      <c r="B78" s="50" t="s">
        <v>56</v>
      </c>
      <c r="C78" s="80">
        <f t="shared" ref="C78:E80" si="4">C79</f>
        <v>1726</v>
      </c>
      <c r="D78" s="80">
        <f t="shared" si="4"/>
        <v>2213</v>
      </c>
      <c r="E78" s="80">
        <f t="shared" si="4"/>
        <v>1253.3800000000001</v>
      </c>
      <c r="F78" s="81">
        <f>(E78*100)/D78</f>
        <v>56.6371441482151</v>
      </c>
    </row>
    <row r="79" spans="1:6" ht="13.5" thickBot="1" x14ac:dyDescent="0.25">
      <c r="A79" s="51" t="s">
        <v>69</v>
      </c>
      <c r="B79" s="52" t="s">
        <v>70</v>
      </c>
      <c r="C79" s="82">
        <f t="shared" si="4"/>
        <v>1726</v>
      </c>
      <c r="D79" s="82">
        <f t="shared" si="4"/>
        <v>2213</v>
      </c>
      <c r="E79" s="82">
        <f t="shared" si="4"/>
        <v>1253.3800000000001</v>
      </c>
      <c r="F79" s="81">
        <f>(E79*100)/D79</f>
        <v>56.6371441482151</v>
      </c>
    </row>
    <row r="80" spans="1:6" ht="13.5" thickBot="1" x14ac:dyDescent="0.25">
      <c r="A80" s="53" t="s">
        <v>71</v>
      </c>
      <c r="B80" s="54" t="s">
        <v>72</v>
      </c>
      <c r="C80" s="83">
        <f t="shared" si="4"/>
        <v>1726</v>
      </c>
      <c r="D80" s="83">
        <f t="shared" si="4"/>
        <v>2213</v>
      </c>
      <c r="E80" s="83">
        <f t="shared" si="4"/>
        <v>1253.3800000000001</v>
      </c>
      <c r="F80" s="83">
        <f>(E80*100)/D80</f>
        <v>56.6371441482151</v>
      </c>
    </row>
    <row r="81" spans="1:6" ht="13.5" thickTop="1" x14ac:dyDescent="0.2">
      <c r="A81" s="55" t="s">
        <v>73</v>
      </c>
      <c r="B81" s="56" t="s">
        <v>74</v>
      </c>
      <c r="C81" s="124">
        <v>1726</v>
      </c>
      <c r="D81" s="84">
        <v>2213</v>
      </c>
      <c r="E81" s="84">
        <v>1253.3800000000001</v>
      </c>
      <c r="F81" s="84"/>
    </row>
    <row r="82" spans="1:6" ht="13.5" thickBot="1" x14ac:dyDescent="0.25">
      <c r="A82" s="48" t="s">
        <v>199</v>
      </c>
      <c r="B82" s="48" t="s">
        <v>208</v>
      </c>
      <c r="C82" s="78">
        <f>C83+C88</f>
        <v>75809</v>
      </c>
      <c r="D82" s="78">
        <f>D83+D88</f>
        <v>55809</v>
      </c>
      <c r="E82" s="78">
        <f>E83+E88</f>
        <v>49674.92</v>
      </c>
      <c r="F82" s="79">
        <f>(E82*100)/D82</f>
        <v>89.008797864143773</v>
      </c>
    </row>
    <row r="83" spans="1:6" ht="13.5" thickBot="1" x14ac:dyDescent="0.25">
      <c r="A83" s="49" t="s">
        <v>83</v>
      </c>
      <c r="B83" s="50" t="s">
        <v>84</v>
      </c>
      <c r="C83" s="80">
        <f t="shared" ref="C83:E84" si="5">C84</f>
        <v>73154</v>
      </c>
      <c r="D83" s="80">
        <f t="shared" si="5"/>
        <v>53154</v>
      </c>
      <c r="E83" s="80">
        <f t="shared" si="5"/>
        <v>49674.92</v>
      </c>
      <c r="F83" s="81">
        <f>(E83*100)/D83</f>
        <v>93.45471648417805</v>
      </c>
    </row>
    <row r="84" spans="1:6" ht="13.5" thickBot="1" x14ac:dyDescent="0.25">
      <c r="A84" s="51" t="s">
        <v>100</v>
      </c>
      <c r="B84" s="52" t="s">
        <v>101</v>
      </c>
      <c r="C84" s="82">
        <f t="shared" si="5"/>
        <v>73154</v>
      </c>
      <c r="D84" s="82">
        <f t="shared" si="5"/>
        <v>53154</v>
      </c>
      <c r="E84" s="82">
        <f t="shared" si="5"/>
        <v>49674.92</v>
      </c>
      <c r="F84" s="81">
        <f>(E84*100)/D84</f>
        <v>93.45471648417805</v>
      </c>
    </row>
    <row r="85" spans="1:6" ht="13.5" thickBot="1" x14ac:dyDescent="0.25">
      <c r="A85" s="53" t="s">
        <v>124</v>
      </c>
      <c r="B85" s="54" t="s">
        <v>125</v>
      </c>
      <c r="C85" s="83">
        <f>C86+C87</f>
        <v>73154</v>
      </c>
      <c r="D85" s="83">
        <f>D86+D87</f>
        <v>53154</v>
      </c>
      <c r="E85" s="83">
        <f>E86+E87</f>
        <v>49674.92</v>
      </c>
      <c r="F85" s="83">
        <f>(E85*100)/D85</f>
        <v>93.45471648417805</v>
      </c>
    </row>
    <row r="86" spans="1:6" ht="13.5" thickTop="1" x14ac:dyDescent="0.2">
      <c r="A86" s="55" t="s">
        <v>134</v>
      </c>
      <c r="B86" s="56" t="s">
        <v>135</v>
      </c>
      <c r="C86" s="84">
        <v>3154</v>
      </c>
      <c r="D86" s="84">
        <v>3154</v>
      </c>
      <c r="E86" s="84">
        <v>0</v>
      </c>
      <c r="F86" s="84"/>
    </row>
    <row r="87" spans="1:6" ht="13.5" thickBot="1" x14ac:dyDescent="0.25">
      <c r="A87" s="55" t="s">
        <v>138</v>
      </c>
      <c r="B87" s="56" t="s">
        <v>139</v>
      </c>
      <c r="C87" s="84">
        <v>70000</v>
      </c>
      <c r="D87" s="84">
        <v>50000</v>
      </c>
      <c r="E87" s="84">
        <v>49674.92</v>
      </c>
      <c r="F87" s="84"/>
    </row>
    <row r="88" spans="1:6" ht="13.5" thickBot="1" x14ac:dyDescent="0.25">
      <c r="A88" s="49" t="s">
        <v>169</v>
      </c>
      <c r="B88" s="50" t="s">
        <v>170</v>
      </c>
      <c r="C88" s="80">
        <f t="shared" ref="C88:E90" si="6">C89</f>
        <v>2655</v>
      </c>
      <c r="D88" s="80">
        <f t="shared" si="6"/>
        <v>2655</v>
      </c>
      <c r="E88" s="80">
        <f t="shared" si="6"/>
        <v>0</v>
      </c>
      <c r="F88" s="81">
        <f>(E88*100)/D88</f>
        <v>0</v>
      </c>
    </row>
    <row r="89" spans="1:6" ht="13.5" thickBot="1" x14ac:dyDescent="0.25">
      <c r="A89" s="51" t="s">
        <v>171</v>
      </c>
      <c r="B89" s="52" t="s">
        <v>172</v>
      </c>
      <c r="C89" s="82">
        <f t="shared" si="6"/>
        <v>2655</v>
      </c>
      <c r="D89" s="82">
        <f t="shared" si="6"/>
        <v>2655</v>
      </c>
      <c r="E89" s="82">
        <f t="shared" si="6"/>
        <v>0</v>
      </c>
      <c r="F89" s="81">
        <f>(E89*100)/D89</f>
        <v>0</v>
      </c>
    </row>
    <row r="90" spans="1:6" ht="13.5" thickBot="1" x14ac:dyDescent="0.25">
      <c r="A90" s="53" t="s">
        <v>173</v>
      </c>
      <c r="B90" s="54" t="s">
        <v>174</v>
      </c>
      <c r="C90" s="83">
        <f t="shared" si="6"/>
        <v>2655</v>
      </c>
      <c r="D90" s="83">
        <f t="shared" si="6"/>
        <v>2655</v>
      </c>
      <c r="E90" s="83">
        <f t="shared" si="6"/>
        <v>0</v>
      </c>
      <c r="F90" s="83">
        <f>(E90*100)/D90</f>
        <v>0</v>
      </c>
    </row>
    <row r="91" spans="1:6" ht="14.25" thickTop="1" thickBot="1" x14ac:dyDescent="0.25">
      <c r="A91" s="55" t="s">
        <v>175</v>
      </c>
      <c r="B91" s="56" t="s">
        <v>176</v>
      </c>
      <c r="C91" s="84">
        <v>2655</v>
      </c>
      <c r="D91" s="84">
        <v>2655</v>
      </c>
      <c r="E91" s="84">
        <v>0</v>
      </c>
      <c r="F91" s="84"/>
    </row>
    <row r="92" spans="1:6" ht="13.5" thickBot="1" x14ac:dyDescent="0.25">
      <c r="A92" s="49" t="s">
        <v>55</v>
      </c>
      <c r="B92" s="50" t="s">
        <v>56</v>
      </c>
      <c r="C92" s="80">
        <f t="shared" ref="C92:E94" si="7">C93</f>
        <v>75809</v>
      </c>
      <c r="D92" s="80">
        <f t="shared" si="7"/>
        <v>55809</v>
      </c>
      <c r="E92" s="80">
        <f t="shared" si="7"/>
        <v>49674.92</v>
      </c>
      <c r="F92" s="81">
        <f>(E92*100)/D92</f>
        <v>89.008797864143773</v>
      </c>
    </row>
    <row r="93" spans="1:6" ht="13.5" thickBot="1" x14ac:dyDescent="0.25">
      <c r="A93" s="51" t="s">
        <v>63</v>
      </c>
      <c r="B93" s="52" t="s">
        <v>64</v>
      </c>
      <c r="C93" s="82">
        <v>75809</v>
      </c>
      <c r="D93" s="82">
        <f t="shared" si="7"/>
        <v>55809</v>
      </c>
      <c r="E93" s="82">
        <f t="shared" si="7"/>
        <v>49674.92</v>
      </c>
      <c r="F93" s="81">
        <f>(E93*100)/D93</f>
        <v>89.008797864143773</v>
      </c>
    </row>
    <row r="94" spans="1:6" ht="13.5" thickBot="1" x14ac:dyDescent="0.25">
      <c r="A94" s="53" t="s">
        <v>65</v>
      </c>
      <c r="B94" s="54" t="s">
        <v>66</v>
      </c>
      <c r="C94" s="83">
        <f t="shared" si="7"/>
        <v>75809</v>
      </c>
      <c r="D94" s="83">
        <f t="shared" si="7"/>
        <v>55809</v>
      </c>
      <c r="E94" s="83">
        <f t="shared" si="7"/>
        <v>49674.92</v>
      </c>
      <c r="F94" s="83">
        <f>(E94*100)/D94</f>
        <v>89.008797864143773</v>
      </c>
    </row>
    <row r="95" spans="1:6" ht="13.5" thickTop="1" x14ac:dyDescent="0.2">
      <c r="A95" s="55" t="s">
        <v>67</v>
      </c>
      <c r="B95" s="56" t="s">
        <v>68</v>
      </c>
      <c r="C95" s="84">
        <v>75809</v>
      </c>
      <c r="D95" s="84">
        <v>55809</v>
      </c>
      <c r="E95" s="84">
        <v>49674.92</v>
      </c>
      <c r="F95" s="84"/>
    </row>
    <row r="96" spans="1:6" ht="13.5" thickBot="1" x14ac:dyDescent="0.25">
      <c r="A96" s="48" t="s">
        <v>200</v>
      </c>
      <c r="B96" s="48" t="s">
        <v>209</v>
      </c>
      <c r="C96" s="78">
        <f>C97</f>
        <v>13272</v>
      </c>
      <c r="D96" s="78">
        <f>D97</f>
        <v>21883</v>
      </c>
      <c r="E96" s="78">
        <f>E97</f>
        <v>13919.09</v>
      </c>
      <c r="F96" s="79">
        <f>(E96*100)/D96</f>
        <v>63.606863775533519</v>
      </c>
    </row>
    <row r="97" spans="1:6" ht="13.5" thickBot="1" x14ac:dyDescent="0.25">
      <c r="A97" s="49" t="s">
        <v>83</v>
      </c>
      <c r="B97" s="50" t="s">
        <v>84</v>
      </c>
      <c r="C97" s="80">
        <f>C98+C101</f>
        <v>13272</v>
      </c>
      <c r="D97" s="80">
        <f>D98+D101</f>
        <v>21883</v>
      </c>
      <c r="E97" s="80">
        <f>E98+E101</f>
        <v>13919.09</v>
      </c>
      <c r="F97" s="81">
        <f>(E97*100)/D97</f>
        <v>63.606863775533519</v>
      </c>
    </row>
    <row r="98" spans="1:6" ht="13.5" thickBot="1" x14ac:dyDescent="0.25">
      <c r="A98" s="51" t="s">
        <v>85</v>
      </c>
      <c r="B98" s="52" t="s">
        <v>86</v>
      </c>
      <c r="C98" s="82">
        <f t="shared" ref="C98:E99" si="8">C99</f>
        <v>6636</v>
      </c>
      <c r="D98" s="82">
        <f t="shared" si="8"/>
        <v>6636</v>
      </c>
      <c r="E98" s="82">
        <f t="shared" si="8"/>
        <v>0</v>
      </c>
      <c r="F98" s="81">
        <f>(E98*100)/D98</f>
        <v>0</v>
      </c>
    </row>
    <row r="99" spans="1:6" ht="13.5" thickBot="1" x14ac:dyDescent="0.25">
      <c r="A99" s="53" t="s">
        <v>87</v>
      </c>
      <c r="B99" s="54" t="s">
        <v>88</v>
      </c>
      <c r="C99" s="83">
        <f t="shared" si="8"/>
        <v>6636</v>
      </c>
      <c r="D99" s="83">
        <f t="shared" si="8"/>
        <v>6636</v>
      </c>
      <c r="E99" s="83">
        <f t="shared" si="8"/>
        <v>0</v>
      </c>
      <c r="F99" s="83">
        <f>(E99*100)/D99</f>
        <v>0</v>
      </c>
    </row>
    <row r="100" spans="1:6" ht="14.25" thickTop="1" thickBot="1" x14ac:dyDescent="0.25">
      <c r="A100" s="55" t="s">
        <v>91</v>
      </c>
      <c r="B100" s="56" t="s">
        <v>92</v>
      </c>
      <c r="C100" s="84">
        <v>6636</v>
      </c>
      <c r="D100" s="84">
        <v>6636</v>
      </c>
      <c r="E100" s="84">
        <v>0</v>
      </c>
      <c r="F100" s="84"/>
    </row>
    <row r="101" spans="1:6" ht="13.5" thickBot="1" x14ac:dyDescent="0.25">
      <c r="A101" s="51" t="s">
        <v>100</v>
      </c>
      <c r="B101" s="52" t="s">
        <v>101</v>
      </c>
      <c r="C101" s="82">
        <f>C102+C104+C106</f>
        <v>6636</v>
      </c>
      <c r="D101" s="82">
        <f>D102+D104+D106</f>
        <v>15247</v>
      </c>
      <c r="E101" s="82">
        <f>E102+E104+E106</f>
        <v>13919.09</v>
      </c>
      <c r="F101" s="81">
        <f>(E101*100)/D101</f>
        <v>91.290680133796812</v>
      </c>
    </row>
    <row r="102" spans="1:6" ht="13.5" thickBot="1" x14ac:dyDescent="0.25">
      <c r="A102" s="53" t="s">
        <v>112</v>
      </c>
      <c r="B102" s="54" t="s">
        <v>113</v>
      </c>
      <c r="C102" s="83">
        <f>C103</f>
        <v>5309</v>
      </c>
      <c r="D102" s="83">
        <f>D103</f>
        <v>8920</v>
      </c>
      <c r="E102" s="83">
        <f>E103</f>
        <v>8919.09</v>
      </c>
      <c r="F102" s="83">
        <f>(E102*100)/D102</f>
        <v>99.989798206278024</v>
      </c>
    </row>
    <row r="103" spans="1:6" ht="13.5" thickTop="1" x14ac:dyDescent="0.2">
      <c r="A103" s="55" t="s">
        <v>114</v>
      </c>
      <c r="B103" s="56" t="s">
        <v>115</v>
      </c>
      <c r="C103" s="84">
        <v>5309</v>
      </c>
      <c r="D103" s="84">
        <v>8920</v>
      </c>
      <c r="E103" s="84">
        <v>8919.09</v>
      </c>
      <c r="F103" s="84"/>
    </row>
    <row r="104" spans="1:6" ht="13.5" thickBot="1" x14ac:dyDescent="0.25">
      <c r="A104" s="53" t="s">
        <v>124</v>
      </c>
      <c r="B104" s="54" t="s">
        <v>125</v>
      </c>
      <c r="C104" s="83">
        <f>C105</f>
        <v>1327</v>
      </c>
      <c r="D104" s="83">
        <f>D105</f>
        <v>1327</v>
      </c>
      <c r="E104" s="83">
        <f>E105</f>
        <v>0</v>
      </c>
      <c r="F104" s="83">
        <f>(E104*100)/D104</f>
        <v>0</v>
      </c>
    </row>
    <row r="105" spans="1:6" ht="13.5" thickTop="1" x14ac:dyDescent="0.2">
      <c r="A105" s="55" t="s">
        <v>126</v>
      </c>
      <c r="B105" s="56" t="s">
        <v>127</v>
      </c>
      <c r="C105" s="84">
        <v>1327</v>
      </c>
      <c r="D105" s="84">
        <v>1327</v>
      </c>
      <c r="E105" s="84">
        <v>0</v>
      </c>
      <c r="F105" s="84"/>
    </row>
    <row r="106" spans="1:6" ht="13.5" thickBot="1" x14ac:dyDescent="0.25">
      <c r="A106" s="53" t="s">
        <v>148</v>
      </c>
      <c r="B106" s="54" t="s">
        <v>149</v>
      </c>
      <c r="C106" s="83">
        <f>C107</f>
        <v>0</v>
      </c>
      <c r="D106" s="83">
        <f>D107</f>
        <v>5000</v>
      </c>
      <c r="E106" s="83">
        <f>E107</f>
        <v>5000</v>
      </c>
      <c r="F106" s="83">
        <f>(E106*100)/D106</f>
        <v>100</v>
      </c>
    </row>
    <row r="107" spans="1:6" ht="14.25" thickTop="1" thickBot="1" x14ac:dyDescent="0.25">
      <c r="A107" s="55" t="s">
        <v>150</v>
      </c>
      <c r="B107" s="56" t="s">
        <v>151</v>
      </c>
      <c r="C107" s="84">
        <v>0</v>
      </c>
      <c r="D107" s="84">
        <v>5000</v>
      </c>
      <c r="E107" s="84">
        <v>5000</v>
      </c>
      <c r="F107" s="84"/>
    </row>
    <row r="108" spans="1:6" ht="13.5" thickBot="1" x14ac:dyDescent="0.25">
      <c r="A108" s="49" t="s">
        <v>55</v>
      </c>
      <c r="B108" s="50" t="s">
        <v>56</v>
      </c>
      <c r="C108" s="80">
        <f t="shared" ref="C108:E110" si="9">C109</f>
        <v>13272</v>
      </c>
      <c r="D108" s="80">
        <f t="shared" si="9"/>
        <v>21883</v>
      </c>
      <c r="E108" s="80">
        <f t="shared" si="9"/>
        <v>13919.09</v>
      </c>
      <c r="F108" s="81">
        <f>(E108*100)/D108</f>
        <v>63.606863775533519</v>
      </c>
    </row>
    <row r="109" spans="1:6" ht="13.5" thickBot="1" x14ac:dyDescent="0.25">
      <c r="A109" s="51" t="s">
        <v>57</v>
      </c>
      <c r="B109" s="52" t="s">
        <v>58</v>
      </c>
      <c r="C109" s="82">
        <f t="shared" si="9"/>
        <v>13272</v>
      </c>
      <c r="D109" s="82">
        <f t="shared" si="9"/>
        <v>21883</v>
      </c>
      <c r="E109" s="82">
        <f t="shared" si="9"/>
        <v>13919.09</v>
      </c>
      <c r="F109" s="81">
        <f>(E109*100)/D109</f>
        <v>63.606863775533519</v>
      </c>
    </row>
    <row r="110" spans="1:6" ht="26.25" thickBot="1" x14ac:dyDescent="0.25">
      <c r="A110" s="53" t="s">
        <v>59</v>
      </c>
      <c r="B110" s="54" t="s">
        <v>60</v>
      </c>
      <c r="C110" s="83">
        <f t="shared" si="9"/>
        <v>13272</v>
      </c>
      <c r="D110" s="83">
        <f t="shared" si="9"/>
        <v>21883</v>
      </c>
      <c r="E110" s="83">
        <f t="shared" si="9"/>
        <v>13919.09</v>
      </c>
      <c r="F110" s="83">
        <f>(E110*100)/D110</f>
        <v>63.606863775533519</v>
      </c>
    </row>
    <row r="111" spans="1:6" ht="26.25" thickTop="1" x14ac:dyDescent="0.2">
      <c r="A111" s="55" t="s">
        <v>61</v>
      </c>
      <c r="B111" s="56" t="s">
        <v>62</v>
      </c>
      <c r="C111" s="84">
        <v>13272</v>
      </c>
      <c r="D111" s="84">
        <v>21883</v>
      </c>
      <c r="E111" s="84">
        <v>13919.09</v>
      </c>
      <c r="F111" s="84"/>
    </row>
    <row r="112" spans="1:6" ht="25.5" x14ac:dyDescent="0.2">
      <c r="A112" s="47" t="s">
        <v>210</v>
      </c>
      <c r="B112" s="47" t="s">
        <v>211</v>
      </c>
      <c r="C112" s="47" t="s">
        <v>47</v>
      </c>
      <c r="D112" s="47" t="s">
        <v>203</v>
      </c>
      <c r="E112" s="47" t="s">
        <v>204</v>
      </c>
      <c r="F112" s="47" t="s">
        <v>205</v>
      </c>
    </row>
    <row r="113" spans="1:6" ht="13.5" thickBot="1" x14ac:dyDescent="0.25">
      <c r="A113" s="48" t="s">
        <v>198</v>
      </c>
      <c r="B113" s="48" t="s">
        <v>206</v>
      </c>
      <c r="C113" s="78">
        <f t="shared" ref="C113:E115" si="10">C114</f>
        <v>46453</v>
      </c>
      <c r="D113" s="78">
        <f t="shared" si="10"/>
        <v>46453</v>
      </c>
      <c r="E113" s="78">
        <f t="shared" si="10"/>
        <v>46453</v>
      </c>
      <c r="F113" s="79">
        <f>(E113*100)/D113</f>
        <v>100</v>
      </c>
    </row>
    <row r="114" spans="1:6" ht="13.5" thickBot="1" x14ac:dyDescent="0.25">
      <c r="A114" s="49" t="s">
        <v>83</v>
      </c>
      <c r="B114" s="50" t="s">
        <v>84</v>
      </c>
      <c r="C114" s="80">
        <f t="shared" si="10"/>
        <v>46453</v>
      </c>
      <c r="D114" s="80">
        <f t="shared" si="10"/>
        <v>46453</v>
      </c>
      <c r="E114" s="80">
        <f t="shared" si="10"/>
        <v>46453</v>
      </c>
      <c r="F114" s="81">
        <f>(E114*100)/D114</f>
        <v>100</v>
      </c>
    </row>
    <row r="115" spans="1:6" ht="13.5" thickBot="1" x14ac:dyDescent="0.25">
      <c r="A115" s="51" t="s">
        <v>100</v>
      </c>
      <c r="B115" s="52" t="s">
        <v>101</v>
      </c>
      <c r="C115" s="82">
        <f t="shared" si="10"/>
        <v>46453</v>
      </c>
      <c r="D115" s="82">
        <f t="shared" si="10"/>
        <v>46453</v>
      </c>
      <c r="E115" s="82">
        <f t="shared" si="10"/>
        <v>46453</v>
      </c>
      <c r="F115" s="81">
        <f>(E115*100)/D115</f>
        <v>100</v>
      </c>
    </row>
    <row r="116" spans="1:6" ht="13.5" thickBot="1" x14ac:dyDescent="0.25">
      <c r="A116" s="53" t="s">
        <v>124</v>
      </c>
      <c r="B116" s="54" t="s">
        <v>125</v>
      </c>
      <c r="C116" s="83">
        <f>C117+C118</f>
        <v>46453</v>
      </c>
      <c r="D116" s="83">
        <f>D117+D118</f>
        <v>46453</v>
      </c>
      <c r="E116" s="83">
        <f>E117+E118</f>
        <v>46453</v>
      </c>
      <c r="F116" s="83">
        <f>(E116*100)/D116</f>
        <v>100</v>
      </c>
    </row>
    <row r="117" spans="1:6" ht="13.5" thickTop="1" x14ac:dyDescent="0.2">
      <c r="A117" s="55" t="s">
        <v>126</v>
      </c>
      <c r="B117" s="56" t="s">
        <v>127</v>
      </c>
      <c r="C117" s="84">
        <v>39817</v>
      </c>
      <c r="D117" s="84">
        <v>39817</v>
      </c>
      <c r="E117" s="84">
        <v>39817</v>
      </c>
      <c r="F117" s="84"/>
    </row>
    <row r="118" spans="1:6" ht="13.5" thickBot="1" x14ac:dyDescent="0.25">
      <c r="A118" s="55" t="s">
        <v>138</v>
      </c>
      <c r="B118" s="56" t="s">
        <v>139</v>
      </c>
      <c r="C118" s="84">
        <v>6636</v>
      </c>
      <c r="D118" s="84">
        <v>6636</v>
      </c>
      <c r="E118" s="84">
        <v>6636</v>
      </c>
      <c r="F118" s="84"/>
    </row>
    <row r="119" spans="1:6" ht="13.5" thickBot="1" x14ac:dyDescent="0.25">
      <c r="A119" s="49" t="s">
        <v>55</v>
      </c>
      <c r="B119" s="50" t="s">
        <v>56</v>
      </c>
      <c r="C119" s="80">
        <f t="shared" ref="C119:E121" si="11">C120</f>
        <v>46453</v>
      </c>
      <c r="D119" s="80">
        <f t="shared" si="11"/>
        <v>46453</v>
      </c>
      <c r="E119" s="80">
        <f t="shared" si="11"/>
        <v>46453</v>
      </c>
      <c r="F119" s="81">
        <f>(E119*100)/D119</f>
        <v>100</v>
      </c>
    </row>
    <row r="120" spans="1:6" ht="13.5" thickBot="1" x14ac:dyDescent="0.25">
      <c r="A120" s="51" t="s">
        <v>75</v>
      </c>
      <c r="B120" s="52" t="s">
        <v>76</v>
      </c>
      <c r="C120" s="82">
        <f t="shared" si="11"/>
        <v>46453</v>
      </c>
      <c r="D120" s="82">
        <f t="shared" si="11"/>
        <v>46453</v>
      </c>
      <c r="E120" s="82">
        <f t="shared" si="11"/>
        <v>46453</v>
      </c>
      <c r="F120" s="81">
        <f>(E120*100)/D120</f>
        <v>100</v>
      </c>
    </row>
    <row r="121" spans="1:6" ht="26.25" thickBot="1" x14ac:dyDescent="0.25">
      <c r="A121" s="53" t="s">
        <v>77</v>
      </c>
      <c r="B121" s="54" t="s">
        <v>78</v>
      </c>
      <c r="C121" s="83">
        <f t="shared" si="11"/>
        <v>46453</v>
      </c>
      <c r="D121" s="83">
        <f t="shared" si="11"/>
        <v>46453</v>
      </c>
      <c r="E121" s="83">
        <f t="shared" si="11"/>
        <v>46453</v>
      </c>
      <c r="F121" s="83">
        <f>(E121*100)/D121</f>
        <v>100</v>
      </c>
    </row>
    <row r="122" spans="1:6" x14ac:dyDescent="0.2">
      <c r="A122" s="55" t="s">
        <v>79</v>
      </c>
      <c r="B122" s="56" t="s">
        <v>80</v>
      </c>
      <c r="C122" s="84">
        <v>46453</v>
      </c>
      <c r="D122" s="84">
        <v>46453</v>
      </c>
      <c r="E122" s="84">
        <v>46453</v>
      </c>
      <c r="F122" s="84"/>
    </row>
    <row r="123" spans="1:6" s="57" customFormat="1" x14ac:dyDescent="0.2"/>
    <row r="124" spans="1:6" s="57" customFormat="1" x14ac:dyDescent="0.2"/>
    <row r="125" spans="1:6" s="57" customFormat="1" x14ac:dyDescent="0.2"/>
    <row r="126" spans="1:6" s="57" customFormat="1" x14ac:dyDescent="0.2"/>
    <row r="127" spans="1:6" s="57" customFormat="1" x14ac:dyDescent="0.2"/>
    <row r="128" spans="1:6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="57" customFormat="1" x14ac:dyDescent="0.2"/>
    <row r="1218" s="57" customFormat="1" x14ac:dyDescent="0.2"/>
    <row r="1219" s="57" customFormat="1" x14ac:dyDescent="0.2"/>
    <row r="1220" s="57" customFormat="1" x14ac:dyDescent="0.2"/>
    <row r="1221" s="57" customFormat="1" x14ac:dyDescent="0.2"/>
    <row r="1222" s="57" customFormat="1" x14ac:dyDescent="0.2"/>
    <row r="1223" s="57" customFormat="1" x14ac:dyDescent="0.2"/>
    <row r="1224" s="57" customFormat="1" x14ac:dyDescent="0.2"/>
    <row r="1225" s="57" customFormat="1" x14ac:dyDescent="0.2"/>
    <row r="1226" s="57" customFormat="1" x14ac:dyDescent="0.2"/>
    <row r="1227" s="57" customFormat="1" x14ac:dyDescent="0.2"/>
    <row r="1228" s="57" customFormat="1" x14ac:dyDescent="0.2"/>
    <row r="1229" s="57" customFormat="1" x14ac:dyDescent="0.2"/>
    <row r="1230" s="57" customFormat="1" x14ac:dyDescent="0.2"/>
    <row r="1231" s="57" customFormat="1" x14ac:dyDescent="0.2"/>
    <row r="1232" s="57" customFormat="1" x14ac:dyDescent="0.2"/>
    <row r="1233" s="57" customFormat="1" x14ac:dyDescent="0.2"/>
    <row r="1234" s="57" customFormat="1" x14ac:dyDescent="0.2"/>
    <row r="1235" s="57" customFormat="1" x14ac:dyDescent="0.2"/>
    <row r="1236" s="57" customFormat="1" x14ac:dyDescent="0.2"/>
    <row r="1237" s="57" customFormat="1" x14ac:dyDescent="0.2"/>
    <row r="1238" s="57" customFormat="1" x14ac:dyDescent="0.2"/>
    <row r="1239" s="57" customFormat="1" x14ac:dyDescent="0.2"/>
    <row r="1240" s="57" customFormat="1" x14ac:dyDescent="0.2"/>
    <row r="1241" s="57" customFormat="1" x14ac:dyDescent="0.2"/>
    <row r="1242" s="57" customFormat="1" x14ac:dyDescent="0.2"/>
    <row r="1243" s="57" customFormat="1" x14ac:dyDescent="0.2"/>
    <row r="1244" s="57" customFormat="1" x14ac:dyDescent="0.2"/>
    <row r="1245" s="57" customFormat="1" x14ac:dyDescent="0.2"/>
    <row r="1246" s="57" customFormat="1" x14ac:dyDescent="0.2"/>
    <row r="1247" s="57" customFormat="1" x14ac:dyDescent="0.2"/>
    <row r="1248" s="57" customFormat="1" x14ac:dyDescent="0.2"/>
    <row r="1249" spans="1:3" s="57" customFormat="1" x14ac:dyDescent="0.2"/>
    <row r="1250" spans="1:3" s="57" customFormat="1" x14ac:dyDescent="0.2"/>
    <row r="1251" spans="1:3" s="57" customFormat="1" x14ac:dyDescent="0.2"/>
    <row r="1252" spans="1:3" s="57" customFormat="1" x14ac:dyDescent="0.2"/>
    <row r="1253" spans="1:3" s="57" customFormat="1" x14ac:dyDescent="0.2"/>
    <row r="1254" spans="1:3" s="57" customFormat="1" x14ac:dyDescent="0.2"/>
    <row r="1255" spans="1:3" s="57" customFormat="1" x14ac:dyDescent="0.2"/>
    <row r="1256" spans="1:3" s="57" customFormat="1" x14ac:dyDescent="0.2"/>
    <row r="1257" spans="1:3" s="57" customFormat="1" x14ac:dyDescent="0.2"/>
    <row r="1258" spans="1:3" s="57" customFormat="1" x14ac:dyDescent="0.2"/>
    <row r="1259" spans="1:3" s="57" customFormat="1" x14ac:dyDescent="0.2"/>
    <row r="1260" spans="1:3" s="57" customFormat="1" x14ac:dyDescent="0.2"/>
    <row r="1261" spans="1:3" s="57" customFormat="1" x14ac:dyDescent="0.2"/>
    <row r="1262" spans="1:3" s="57" customFormat="1" x14ac:dyDescent="0.2"/>
    <row r="1263" spans="1:3" x14ac:dyDescent="0.2">
      <c r="A1263" s="57"/>
      <c r="B1263" s="57"/>
      <c r="C1263" s="57"/>
    </row>
    <row r="1264" spans="1:3" x14ac:dyDescent="0.2">
      <c r="A1264" s="57"/>
      <c r="B1264" s="57"/>
      <c r="C1264" s="57"/>
    </row>
    <row r="1265" spans="1:3" x14ac:dyDescent="0.2">
      <c r="A1265" s="57"/>
      <c r="B1265" s="57"/>
      <c r="C1265" s="57"/>
    </row>
    <row r="1266" spans="1:3" x14ac:dyDescent="0.2">
      <c r="A1266" s="57"/>
      <c r="B1266" s="57"/>
      <c r="C1266" s="57"/>
    </row>
    <row r="1267" spans="1:3" x14ac:dyDescent="0.2">
      <c r="A1267" s="57"/>
      <c r="B1267" s="57"/>
      <c r="C1267" s="57"/>
    </row>
    <row r="1268" spans="1:3" x14ac:dyDescent="0.2">
      <c r="A1268" s="57"/>
      <c r="B1268" s="57"/>
      <c r="C1268" s="57"/>
    </row>
    <row r="1269" spans="1:3" x14ac:dyDescent="0.2">
      <c r="A1269" s="57"/>
      <c r="B1269" s="57"/>
      <c r="C1269" s="57"/>
    </row>
    <row r="1270" spans="1:3" x14ac:dyDescent="0.2">
      <c r="A1270" s="57"/>
      <c r="B1270" s="57"/>
      <c r="C1270" s="57"/>
    </row>
    <row r="1271" spans="1:3" x14ac:dyDescent="0.2">
      <c r="A1271" s="57"/>
      <c r="B1271" s="57"/>
      <c r="C1271" s="57"/>
    </row>
    <row r="1272" spans="1:3" x14ac:dyDescent="0.2">
      <c r="A1272" s="57"/>
      <c r="B1272" s="57"/>
      <c r="C1272" s="57"/>
    </row>
    <row r="1273" spans="1:3" x14ac:dyDescent="0.2">
      <c r="A1273" s="57"/>
      <c r="B1273" s="57"/>
      <c r="C1273" s="57"/>
    </row>
    <row r="1274" spans="1:3" x14ac:dyDescent="0.2">
      <c r="A1274" s="57"/>
      <c r="B1274" s="57"/>
      <c r="C1274" s="57"/>
    </row>
    <row r="1275" spans="1:3" x14ac:dyDescent="0.2">
      <c r="A1275" s="57"/>
      <c r="B1275" s="57"/>
      <c r="C1275" s="57"/>
    </row>
    <row r="1276" spans="1:3" x14ac:dyDescent="0.2">
      <c r="A1276" s="57"/>
      <c r="B1276" s="57"/>
      <c r="C1276" s="57"/>
    </row>
    <row r="1277" spans="1:3" x14ac:dyDescent="0.2">
      <c r="A1277" s="57"/>
      <c r="B1277" s="57"/>
      <c r="C1277" s="57"/>
    </row>
    <row r="1278" spans="1:3" x14ac:dyDescent="0.2">
      <c r="A1278" s="57"/>
      <c r="B1278" s="57"/>
      <c r="C1278" s="57"/>
    </row>
    <row r="1279" spans="1:3" x14ac:dyDescent="0.2">
      <c r="A1279" s="57"/>
      <c r="B1279" s="57"/>
      <c r="C1279" s="57"/>
    </row>
    <row r="1280" spans="1:3" x14ac:dyDescent="0.2">
      <c r="A1280" s="57"/>
      <c r="B1280" s="57"/>
      <c r="C1280" s="57"/>
    </row>
    <row r="1281" spans="1:3" x14ac:dyDescent="0.2">
      <c r="A1281" s="57"/>
      <c r="B1281" s="57"/>
      <c r="C1281" s="57"/>
    </row>
    <row r="1282" spans="1:3" x14ac:dyDescent="0.2">
      <c r="A1282" s="57"/>
      <c r="B1282" s="57"/>
      <c r="C1282" s="57"/>
    </row>
    <row r="1283" spans="1:3" x14ac:dyDescent="0.2">
      <c r="A1283" s="57"/>
      <c r="B1283" s="57"/>
      <c r="C1283" s="57"/>
    </row>
    <row r="1284" spans="1:3" x14ac:dyDescent="0.2">
      <c r="A1284" s="57"/>
      <c r="B1284" s="57"/>
      <c r="C1284" s="57"/>
    </row>
    <row r="1285" spans="1:3" x14ac:dyDescent="0.2">
      <c r="A1285" s="57"/>
      <c r="B1285" s="57"/>
      <c r="C1285" s="57"/>
    </row>
    <row r="1286" spans="1:3" x14ac:dyDescent="0.2">
      <c r="A1286" s="57"/>
      <c r="B1286" s="57"/>
      <c r="C1286" s="57"/>
    </row>
    <row r="1287" spans="1:3" x14ac:dyDescent="0.2">
      <c r="A1287" s="57"/>
      <c r="B1287" s="57"/>
      <c r="C1287" s="57"/>
    </row>
    <row r="1288" spans="1:3" x14ac:dyDescent="0.2">
      <c r="A1288" s="57"/>
      <c r="B1288" s="57"/>
      <c r="C1288" s="57"/>
    </row>
    <row r="1289" spans="1:3" x14ac:dyDescent="0.2">
      <c r="A1289" s="57"/>
      <c r="B1289" s="57"/>
      <c r="C1289" s="57"/>
    </row>
    <row r="1290" spans="1:3" x14ac:dyDescent="0.2">
      <c r="A1290" s="57"/>
      <c r="B1290" s="57"/>
      <c r="C1290" s="57"/>
    </row>
    <row r="1291" spans="1:3" x14ac:dyDescent="0.2">
      <c r="A1291" s="57"/>
      <c r="B1291" s="57"/>
      <c r="C1291" s="57"/>
    </row>
    <row r="1292" spans="1:3" x14ac:dyDescent="0.2">
      <c r="A1292" s="57"/>
      <c r="B1292" s="57"/>
      <c r="C1292" s="57"/>
    </row>
    <row r="1293" spans="1:3" x14ac:dyDescent="0.2">
      <c r="A1293" s="57"/>
      <c r="B1293" s="57"/>
      <c r="C1293" s="57"/>
    </row>
    <row r="1294" spans="1:3" x14ac:dyDescent="0.2">
      <c r="A1294" s="57"/>
      <c r="B1294" s="57"/>
      <c r="C1294" s="57"/>
    </row>
    <row r="1295" spans="1:3" x14ac:dyDescent="0.2">
      <c r="A1295" s="57"/>
      <c r="B1295" s="57"/>
      <c r="C1295" s="57"/>
    </row>
    <row r="1296" spans="1:3" x14ac:dyDescent="0.2">
      <c r="A1296" s="57"/>
      <c r="B1296" s="57"/>
      <c r="C1296" s="57"/>
    </row>
    <row r="1297" spans="1:3" x14ac:dyDescent="0.2">
      <c r="A1297" s="57"/>
      <c r="B1297" s="57"/>
      <c r="C1297" s="57"/>
    </row>
    <row r="1298" spans="1:3" x14ac:dyDescent="0.2">
      <c r="A1298" s="57"/>
      <c r="B1298" s="57"/>
      <c r="C1298" s="57"/>
    </row>
    <row r="1299" spans="1:3" x14ac:dyDescent="0.2">
      <c r="A1299" s="57"/>
      <c r="B1299" s="57"/>
      <c r="C1299" s="57"/>
    </row>
    <row r="1300" spans="1:3" x14ac:dyDescent="0.2">
      <c r="A1300" s="40"/>
      <c r="B1300" s="40"/>
      <c r="C1300" s="40"/>
    </row>
    <row r="1301" spans="1:3" x14ac:dyDescent="0.2">
      <c r="A1301" s="40"/>
      <c r="B1301" s="40"/>
      <c r="C1301" s="40"/>
    </row>
    <row r="1302" spans="1:3" x14ac:dyDescent="0.2">
      <c r="A1302" s="40"/>
      <c r="B1302" s="40"/>
      <c r="C1302" s="40"/>
    </row>
    <row r="1303" spans="1:3" x14ac:dyDescent="0.2">
      <c r="A1303" s="40"/>
      <c r="B1303" s="40"/>
      <c r="C1303" s="40"/>
    </row>
    <row r="1304" spans="1:3" x14ac:dyDescent="0.2">
      <c r="A1304" s="40"/>
      <c r="B1304" s="40"/>
      <c r="C1304" s="40"/>
    </row>
    <row r="1305" spans="1:3" x14ac:dyDescent="0.2">
      <c r="A1305" s="40"/>
      <c r="B1305" s="40"/>
      <c r="C1305" s="40"/>
    </row>
    <row r="1306" spans="1:3" x14ac:dyDescent="0.2">
      <c r="A1306" s="40"/>
      <c r="B1306" s="40"/>
      <c r="C1306" s="40"/>
    </row>
    <row r="1307" spans="1:3" x14ac:dyDescent="0.2">
      <c r="A1307" s="40"/>
      <c r="B1307" s="40"/>
      <c r="C1307" s="40"/>
    </row>
    <row r="1308" spans="1:3" x14ac:dyDescent="0.2">
      <c r="A1308" s="40"/>
      <c r="B1308" s="40"/>
      <c r="C1308" s="40"/>
    </row>
    <row r="1309" spans="1:3" x14ac:dyDescent="0.2">
      <c r="A1309" s="40"/>
      <c r="B1309" s="40"/>
      <c r="C1309" s="40"/>
    </row>
    <row r="1310" spans="1:3" x14ac:dyDescent="0.2">
      <c r="A1310" s="40"/>
      <c r="B1310" s="40"/>
      <c r="C1310" s="40"/>
    </row>
    <row r="1311" spans="1:3" x14ac:dyDescent="0.2">
      <c r="A1311" s="40"/>
      <c r="B1311" s="40"/>
      <c r="C1311" s="40"/>
    </row>
    <row r="1312" spans="1:3" x14ac:dyDescent="0.2">
      <c r="A1312" s="40"/>
      <c r="B1312" s="40"/>
      <c r="C1312" s="40"/>
    </row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  <row r="7932" s="40" customFormat="1" x14ac:dyDescent="0.2"/>
    <row r="7933" s="40" customFormat="1" x14ac:dyDescent="0.2"/>
    <row r="7934" s="40" customFormat="1" x14ac:dyDescent="0.2"/>
    <row r="7935" s="40" customFormat="1" x14ac:dyDescent="0.2"/>
    <row r="7936" s="40" customFormat="1" x14ac:dyDescent="0.2"/>
    <row r="7937" s="40" customFormat="1" x14ac:dyDescent="0.2"/>
    <row r="7938" s="40" customFormat="1" x14ac:dyDescent="0.2"/>
    <row r="7939" s="40" customFormat="1" x14ac:dyDescent="0.2"/>
    <row r="7940" s="40" customFormat="1" x14ac:dyDescent="0.2"/>
    <row r="7941" s="40" customFormat="1" x14ac:dyDescent="0.2"/>
    <row r="7942" s="40" customFormat="1" x14ac:dyDescent="0.2"/>
    <row r="7943" s="40" customFormat="1" x14ac:dyDescent="0.2"/>
    <row r="7944" s="40" customFormat="1" x14ac:dyDescent="0.2"/>
    <row r="7945" s="40" customFormat="1" x14ac:dyDescent="0.2"/>
    <row r="7946" s="40" customFormat="1" x14ac:dyDescent="0.2"/>
    <row r="7947" s="40" customFormat="1" x14ac:dyDescent="0.2"/>
    <row r="7948" s="40" customFormat="1" x14ac:dyDescent="0.2"/>
    <row r="7949" s="40" customFormat="1" x14ac:dyDescent="0.2"/>
    <row r="7950" s="40" customFormat="1" x14ac:dyDescent="0.2"/>
    <row r="7951" s="40" customFormat="1" x14ac:dyDescent="0.2"/>
    <row r="7952" s="40" customFormat="1" x14ac:dyDescent="0.2"/>
    <row r="7953" s="40" customFormat="1" x14ac:dyDescent="0.2"/>
    <row r="7954" s="40" customFormat="1" x14ac:dyDescent="0.2"/>
    <row r="7955" s="40" customFormat="1" x14ac:dyDescent="0.2"/>
    <row r="7956" s="40" customFormat="1" x14ac:dyDescent="0.2"/>
    <row r="7957" s="40" customFormat="1" x14ac:dyDescent="0.2"/>
    <row r="7958" s="40" customFormat="1" x14ac:dyDescent="0.2"/>
    <row r="7959" s="40" customFormat="1" x14ac:dyDescent="0.2"/>
    <row r="7960" s="40" customFormat="1" x14ac:dyDescent="0.2"/>
    <row r="7961" s="40" customFormat="1" x14ac:dyDescent="0.2"/>
    <row r="7962" s="40" customFormat="1" x14ac:dyDescent="0.2"/>
    <row r="7963" s="40" customFormat="1" x14ac:dyDescent="0.2"/>
    <row r="7964" s="40" customFormat="1" x14ac:dyDescent="0.2"/>
    <row r="7965" s="40" customFormat="1" x14ac:dyDescent="0.2"/>
    <row r="7966" s="40" customFormat="1" x14ac:dyDescent="0.2"/>
    <row r="7967" s="40" customFormat="1" x14ac:dyDescent="0.2"/>
    <row r="7968" s="40" customFormat="1" x14ac:dyDescent="0.2"/>
    <row r="7969" s="40" customFormat="1" x14ac:dyDescent="0.2"/>
    <row r="7970" s="40" customFormat="1" x14ac:dyDescent="0.2"/>
    <row r="7971" s="40" customFormat="1" x14ac:dyDescent="0.2"/>
    <row r="7972" s="40" customFormat="1" x14ac:dyDescent="0.2"/>
    <row r="7973" s="40" customFormat="1" x14ac:dyDescent="0.2"/>
    <row r="7974" s="40" customFormat="1" x14ac:dyDescent="0.2"/>
    <row r="7975" s="40" customFormat="1" x14ac:dyDescent="0.2"/>
    <row r="7976" s="40" customFormat="1" x14ac:dyDescent="0.2"/>
    <row r="7977" s="40" customFormat="1" x14ac:dyDescent="0.2"/>
    <row r="7978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Ivana Gregurin</cp:lastModifiedBy>
  <cp:lastPrinted>2024-03-26T13:34:58Z</cp:lastPrinted>
  <dcterms:created xsi:type="dcterms:W3CDTF">2022-08-12T12:51:27Z</dcterms:created>
  <dcterms:modified xsi:type="dcterms:W3CDTF">2024-03-29T11:52:22Z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