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480" yWindow="-120" windowWidth="24240" windowHeight="1374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rashoda'!$B$1:$I$22</definedName>
    <definedName name="_xlnm.Print_Area" localSheetId="6">'Posebni dio'!$A$1:$C$9</definedName>
    <definedName name="_xlnm.Print_Area" localSheetId="0">SAŽETAK!$B$1:$K$27</definedName>
  </definedNames>
  <calcPr calcId="145621"/>
  <extLst>
    <ext uri="{140A7094-0E35-4892-8432-C4D2E57EDEB5}">
      <x15:workbookPr xmlns:x15="http://schemas.microsoft.com/office/spreadsheetml/2010/11/main" chartTrackingRefBase="1"/>
    </ext>
  </extLst>
</workbook>
</file>

<file path=xl/calcChain.xml><?xml version="1.0" encoding="utf-8"?>
<calcChain xmlns="http://schemas.openxmlformats.org/spreadsheetml/2006/main">
  <c r="G41" i="3" l="1"/>
  <c r="H47" i="3" l="1"/>
  <c r="G12" i="1" l="1"/>
  <c r="K12" i="1" s="1"/>
  <c r="H12" i="1"/>
  <c r="I12" i="1"/>
  <c r="J12" i="1"/>
  <c r="L12" i="1"/>
  <c r="G15" i="1"/>
  <c r="H15" i="1"/>
  <c r="I15" i="1"/>
  <c r="J15" i="1"/>
  <c r="J16" i="1" s="1"/>
  <c r="I16" i="1"/>
  <c r="I27" i="1"/>
  <c r="H16" i="1" l="1"/>
  <c r="H27" i="1" s="1"/>
  <c r="G16" i="1"/>
  <c r="K16" i="1" s="1"/>
  <c r="L16" i="1"/>
  <c r="J27" i="1"/>
  <c r="L15" i="1"/>
  <c r="K15" i="1"/>
  <c r="L27" i="1"/>
  <c r="L26" i="1"/>
  <c r="K26" i="1"/>
  <c r="H26" i="1"/>
  <c r="I26" i="1"/>
  <c r="J26" i="1"/>
  <c r="G26" i="1"/>
  <c r="L23" i="1"/>
  <c r="K23" i="1"/>
  <c r="H23" i="1"/>
  <c r="I23" i="1"/>
  <c r="J23" i="1"/>
  <c r="G23" i="1"/>
  <c r="G27" i="1" l="1"/>
  <c r="K27" i="1" s="1"/>
  <c r="F82" i="15"/>
  <c r="E82" i="15"/>
  <c r="D82" i="15"/>
  <c r="C82" i="15"/>
  <c r="C81" i="15" s="1"/>
  <c r="C80" i="15" s="1"/>
  <c r="F81" i="15"/>
  <c r="E81" i="15"/>
  <c r="D81" i="15"/>
  <c r="F80" i="15"/>
  <c r="E80" i="15"/>
  <c r="D80" i="15"/>
  <c r="F78" i="15"/>
  <c r="E78" i="15"/>
  <c r="D78" i="15"/>
  <c r="C78" i="15"/>
  <c r="C77" i="15" s="1"/>
  <c r="C76" i="15" s="1"/>
  <c r="C75" i="15" s="1"/>
  <c r="C9" i="15" s="1"/>
  <c r="F77" i="15"/>
  <c r="E77" i="15"/>
  <c r="D77" i="15"/>
  <c r="F76" i="15"/>
  <c r="E76" i="15"/>
  <c r="D76" i="15"/>
  <c r="F75" i="15"/>
  <c r="E75" i="15"/>
  <c r="D75" i="15"/>
  <c r="F73" i="15"/>
  <c r="E73" i="15"/>
  <c r="D73" i="15"/>
  <c r="C73" i="15"/>
  <c r="C72" i="15" s="1"/>
  <c r="C71" i="15" s="1"/>
  <c r="F72" i="15"/>
  <c r="E72" i="15"/>
  <c r="D72" i="15"/>
  <c r="F71" i="15"/>
  <c r="E71" i="15"/>
  <c r="D71" i="15"/>
  <c r="F68" i="15"/>
  <c r="E68" i="15"/>
  <c r="D68" i="15"/>
  <c r="C68" i="15"/>
  <c r="F67" i="15"/>
  <c r="E67" i="15"/>
  <c r="D67" i="15"/>
  <c r="C67" i="15"/>
  <c r="F66" i="15"/>
  <c r="E66" i="15"/>
  <c r="D66" i="15"/>
  <c r="C66" i="15"/>
  <c r="F64" i="15"/>
  <c r="E64" i="15"/>
  <c r="D64" i="15"/>
  <c r="C64" i="15"/>
  <c r="F63" i="15"/>
  <c r="E63" i="15"/>
  <c r="D63" i="15"/>
  <c r="C63" i="15"/>
  <c r="F62" i="15"/>
  <c r="E62" i="15"/>
  <c r="D62" i="15"/>
  <c r="C62" i="15"/>
  <c r="F61" i="15"/>
  <c r="E61" i="15"/>
  <c r="D61" i="15"/>
  <c r="C61" i="15"/>
  <c r="F58" i="15"/>
  <c r="E58" i="15"/>
  <c r="D58" i="15"/>
  <c r="C58" i="15"/>
  <c r="C57" i="15" s="1"/>
  <c r="C56" i="15" s="1"/>
  <c r="F57" i="15"/>
  <c r="E57" i="15"/>
  <c r="D57" i="15"/>
  <c r="F56" i="15"/>
  <c r="E56" i="15"/>
  <c r="D56" i="15"/>
  <c r="F54" i="15"/>
  <c r="E54" i="15"/>
  <c r="D54" i="15"/>
  <c r="C54" i="15"/>
  <c r="F52" i="15"/>
  <c r="E52" i="15"/>
  <c r="D52" i="15"/>
  <c r="C52" i="15"/>
  <c r="F51" i="15"/>
  <c r="E51" i="15"/>
  <c r="D51" i="15"/>
  <c r="C51" i="15"/>
  <c r="F50" i="15"/>
  <c r="E50" i="15"/>
  <c r="D50" i="15"/>
  <c r="C50" i="15"/>
  <c r="F48" i="15"/>
  <c r="E48" i="15"/>
  <c r="D48" i="15"/>
  <c r="C48" i="15"/>
  <c r="F46" i="15"/>
  <c r="E46" i="15"/>
  <c r="D46" i="15"/>
  <c r="C46" i="15"/>
  <c r="F45" i="15"/>
  <c r="E45" i="15"/>
  <c r="D45" i="15"/>
  <c r="C45" i="15"/>
  <c r="F40" i="15"/>
  <c r="E40" i="15"/>
  <c r="D40" i="15"/>
  <c r="C40" i="15"/>
  <c r="F31" i="15"/>
  <c r="E31" i="15"/>
  <c r="D31" i="15"/>
  <c r="C31" i="15"/>
  <c r="F26" i="15"/>
  <c r="E26" i="15"/>
  <c r="D26" i="15"/>
  <c r="C26" i="15"/>
  <c r="F22" i="15"/>
  <c r="E22" i="15"/>
  <c r="D22" i="15"/>
  <c r="C22" i="15"/>
  <c r="F21" i="15"/>
  <c r="E21" i="15"/>
  <c r="D21" i="15"/>
  <c r="C21" i="15"/>
  <c r="F19" i="15"/>
  <c r="E19" i="15"/>
  <c r="D19" i="15"/>
  <c r="C19" i="15"/>
  <c r="F17" i="15"/>
  <c r="E17" i="15"/>
  <c r="D17" i="15"/>
  <c r="C17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9" i="15"/>
  <c r="E9" i="15"/>
  <c r="D9" i="15"/>
  <c r="F8" i="15"/>
  <c r="E8" i="15"/>
  <c r="D8" i="15"/>
  <c r="C8" i="15"/>
  <c r="F7" i="15"/>
  <c r="E7" i="15"/>
  <c r="D7" i="15"/>
  <c r="C7" i="15"/>
  <c r="H8" i="8"/>
  <c r="G8" i="8"/>
  <c r="H7" i="8"/>
  <c r="F7" i="8"/>
  <c r="E7" i="8"/>
  <c r="D7" i="8"/>
  <c r="C7" i="8"/>
  <c r="G7" i="8" s="1"/>
  <c r="H6" i="8"/>
  <c r="F6" i="8"/>
  <c r="E6" i="8"/>
  <c r="D6" i="8"/>
  <c r="C6" i="8"/>
  <c r="G6" i="8" s="1"/>
  <c r="H19" i="5"/>
  <c r="G19" i="5"/>
  <c r="H18" i="5"/>
  <c r="G18" i="5"/>
  <c r="F18" i="5"/>
  <c r="E18" i="5"/>
  <c r="D18" i="5"/>
  <c r="C18" i="5"/>
  <c r="H17" i="5"/>
  <c r="G17" i="5"/>
  <c r="H16" i="5"/>
  <c r="F16" i="5"/>
  <c r="E16" i="5"/>
  <c r="D16" i="5"/>
  <c r="C16" i="5"/>
  <c r="G16" i="5" s="1"/>
  <c r="H15" i="5"/>
  <c r="G15" i="5"/>
  <c r="H14" i="5"/>
  <c r="F14" i="5"/>
  <c r="E14" i="5"/>
  <c r="D14" i="5"/>
  <c r="C14" i="5"/>
  <c r="G14" i="5" s="1"/>
  <c r="H13" i="5"/>
  <c r="F13" i="5"/>
  <c r="E13" i="5"/>
  <c r="D13" i="5"/>
  <c r="H12" i="5"/>
  <c r="G12" i="5"/>
  <c r="H11" i="5"/>
  <c r="G11" i="5"/>
  <c r="F11" i="5"/>
  <c r="E11" i="5"/>
  <c r="D11" i="5"/>
  <c r="C11" i="5"/>
  <c r="H10" i="5"/>
  <c r="G10" i="5"/>
  <c r="H9" i="5"/>
  <c r="F9" i="5"/>
  <c r="E9" i="5"/>
  <c r="D9" i="5"/>
  <c r="C9" i="5"/>
  <c r="G9" i="5" s="1"/>
  <c r="H8" i="5"/>
  <c r="G8" i="5"/>
  <c r="H7" i="5"/>
  <c r="F7" i="5"/>
  <c r="E7" i="5"/>
  <c r="D7" i="5"/>
  <c r="C7" i="5"/>
  <c r="G7" i="5" s="1"/>
  <c r="H6" i="5"/>
  <c r="F6" i="5"/>
  <c r="E6" i="5"/>
  <c r="L70" i="3"/>
  <c r="K70" i="3"/>
  <c r="L69" i="3"/>
  <c r="J69" i="3"/>
  <c r="I69" i="3"/>
  <c r="H69" i="3"/>
  <c r="G69" i="3"/>
  <c r="K69" i="3" s="1"/>
  <c r="L68" i="3"/>
  <c r="K68" i="3"/>
  <c r="L67" i="3"/>
  <c r="K67" i="3"/>
  <c r="L66" i="3"/>
  <c r="J66" i="3"/>
  <c r="I66" i="3"/>
  <c r="H66" i="3"/>
  <c r="G66" i="3"/>
  <c r="K66" i="3" s="1"/>
  <c r="L65" i="3"/>
  <c r="J65" i="3"/>
  <c r="I65" i="3"/>
  <c r="H65" i="3"/>
  <c r="G65" i="3"/>
  <c r="K65" i="3" s="1"/>
  <c r="L64" i="3"/>
  <c r="J64" i="3"/>
  <c r="I64" i="3"/>
  <c r="H64" i="3"/>
  <c r="L63" i="3"/>
  <c r="K63" i="3"/>
  <c r="L62" i="3"/>
  <c r="J62" i="3"/>
  <c r="I62" i="3"/>
  <c r="H62" i="3"/>
  <c r="G62" i="3"/>
  <c r="K62" i="3" s="1"/>
  <c r="L61" i="3"/>
  <c r="K61" i="3"/>
  <c r="L60" i="3"/>
  <c r="J60" i="3"/>
  <c r="I60" i="3"/>
  <c r="H60" i="3"/>
  <c r="G60" i="3"/>
  <c r="L59" i="3"/>
  <c r="J59" i="3"/>
  <c r="I59" i="3"/>
  <c r="H59" i="3"/>
  <c r="L58" i="3"/>
  <c r="K58" i="3"/>
  <c r="L57" i="3"/>
  <c r="K57" i="3"/>
  <c r="L56" i="3"/>
  <c r="K56" i="3"/>
  <c r="L55" i="3"/>
  <c r="K55" i="3"/>
  <c r="L54" i="3"/>
  <c r="J54" i="3"/>
  <c r="I54" i="3"/>
  <c r="H54" i="3"/>
  <c r="G54" i="3"/>
  <c r="K54" i="3" s="1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J45" i="3"/>
  <c r="I45" i="3"/>
  <c r="H45" i="3"/>
  <c r="G45" i="3"/>
  <c r="K45" i="3" s="1"/>
  <c r="L44" i="3"/>
  <c r="K44" i="3"/>
  <c r="L43" i="3"/>
  <c r="K43" i="3"/>
  <c r="L42" i="3"/>
  <c r="K42" i="3"/>
  <c r="L41" i="3"/>
  <c r="K41" i="3"/>
  <c r="L40" i="3"/>
  <c r="J40" i="3"/>
  <c r="I40" i="3"/>
  <c r="H40" i="3"/>
  <c r="G40" i="3"/>
  <c r="K40" i="3" s="1"/>
  <c r="L39" i="3"/>
  <c r="K39" i="3"/>
  <c r="L38" i="3"/>
  <c r="K38" i="3"/>
  <c r="L37" i="3"/>
  <c r="K37" i="3"/>
  <c r="L36" i="3"/>
  <c r="J36" i="3"/>
  <c r="I36" i="3"/>
  <c r="H36" i="3"/>
  <c r="G36" i="3"/>
  <c r="L35" i="3"/>
  <c r="J35" i="3"/>
  <c r="I35" i="3"/>
  <c r="H35" i="3"/>
  <c r="H27" i="3" s="1"/>
  <c r="H26" i="3" s="1"/>
  <c r="L34" i="3"/>
  <c r="K34" i="3"/>
  <c r="L33" i="3"/>
  <c r="J33" i="3"/>
  <c r="I33" i="3"/>
  <c r="H33" i="3"/>
  <c r="G33" i="3"/>
  <c r="G28" i="3" s="1"/>
  <c r="L32" i="3"/>
  <c r="K32" i="3"/>
  <c r="L31" i="3"/>
  <c r="J31" i="3"/>
  <c r="I31" i="3"/>
  <c r="H31" i="3"/>
  <c r="G31" i="3"/>
  <c r="K31" i="3" s="1"/>
  <c r="L30" i="3"/>
  <c r="K30" i="3"/>
  <c r="L29" i="3"/>
  <c r="J29" i="3"/>
  <c r="I29" i="3"/>
  <c r="H29" i="3"/>
  <c r="G29" i="3"/>
  <c r="K29" i="3" s="1"/>
  <c r="L28" i="3"/>
  <c r="J28" i="3"/>
  <c r="I28" i="3"/>
  <c r="H28" i="3"/>
  <c r="L27" i="3"/>
  <c r="J27" i="3"/>
  <c r="I27" i="3"/>
  <c r="L26" i="3"/>
  <c r="J26" i="3"/>
  <c r="I26" i="3"/>
  <c r="L21" i="3"/>
  <c r="K21" i="3"/>
  <c r="L20" i="3"/>
  <c r="K20" i="3"/>
  <c r="L19" i="3"/>
  <c r="J19" i="3"/>
  <c r="I19" i="3"/>
  <c r="H19" i="3"/>
  <c r="H18" i="3" s="1"/>
  <c r="G19" i="3"/>
  <c r="G18" i="3" s="1"/>
  <c r="K18" i="3" s="1"/>
  <c r="L18" i="3"/>
  <c r="J18" i="3"/>
  <c r="I18" i="3"/>
  <c r="L17" i="3"/>
  <c r="K17" i="3"/>
  <c r="L16" i="3"/>
  <c r="J16" i="3"/>
  <c r="I16" i="3"/>
  <c r="H16" i="3"/>
  <c r="H15" i="3" s="1"/>
  <c r="G16" i="3"/>
  <c r="K16" i="3" s="1"/>
  <c r="L15" i="3"/>
  <c r="J15" i="3"/>
  <c r="I15" i="3"/>
  <c r="L14" i="3"/>
  <c r="K14" i="3"/>
  <c r="L13" i="3"/>
  <c r="K13" i="3"/>
  <c r="J13" i="3"/>
  <c r="I13" i="3"/>
  <c r="H13" i="3"/>
  <c r="H12" i="3" s="1"/>
  <c r="G13" i="3"/>
  <c r="L12" i="3"/>
  <c r="K12" i="3"/>
  <c r="J12" i="3"/>
  <c r="I12" i="3"/>
  <c r="G12" i="3"/>
  <c r="L11" i="3"/>
  <c r="J11" i="3"/>
  <c r="I11" i="3"/>
  <c r="L10" i="3"/>
  <c r="J10" i="3"/>
  <c r="I10" i="3"/>
  <c r="C13" i="5" l="1"/>
  <c r="G13" i="5" s="1"/>
  <c r="C6" i="5"/>
  <c r="G6" i="5" s="1"/>
  <c r="G64" i="3"/>
  <c r="K64" i="3" s="1"/>
  <c r="G59" i="3"/>
  <c r="K59" i="3" s="1"/>
  <c r="K60" i="3"/>
  <c r="G35" i="3"/>
  <c r="K35" i="3" s="1"/>
  <c r="K36" i="3"/>
  <c r="K33" i="3"/>
  <c r="K28" i="3"/>
  <c r="K19" i="3"/>
  <c r="G15" i="3"/>
  <c r="D6" i="5"/>
  <c r="H11" i="3"/>
  <c r="H10" i="3" s="1"/>
  <c r="G27" i="3" l="1"/>
  <c r="G26" i="3" s="1"/>
  <c r="K26" i="3" s="1"/>
  <c r="K15" i="3"/>
  <c r="G11" i="3"/>
  <c r="K27" i="3" l="1"/>
  <c r="K11" i="3"/>
  <c r="G10" i="3"/>
  <c r="K10" i="3" s="1"/>
</calcChain>
</file>

<file path=xl/sharedStrings.xml><?xml version="1.0" encoding="utf-8"?>
<sst xmlns="http://schemas.openxmlformats.org/spreadsheetml/2006/main" count="397" uniqueCount="185">
  <si>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</si>
  <si>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</si>
  <si>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</si>
  <si>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</si>
  <si>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</si>
  <si>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</si>
  <si>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</si>
  <si>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</si>
  <si>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</si>
  <si>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</si>
  <si>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</si>
  <si>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</si>
  <si>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</si>
  <si>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</si>
  <si>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</si>
  <si>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</si>
  <si>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</si>
  <si>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</si>
  <si>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</si>
  <si>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</si>
  <si>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</si>
  <si>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</si>
  <si>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</si>
  <si>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</si>
  <si>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</si>
  <si>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</si>
  <si>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</si>
  <si>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</si>
  <si>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</si>
  <si>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</si>
  <si>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</si>
  <si>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</si>
  <si>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</si>
  <si>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</si>
  <si>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</si>
  <si>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</si>
  <si>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</si>
  <si>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</si>
  <si>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</si>
  <si>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</si>
  <si>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</si>
  <si>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</si>
  <si>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</si>
  <si>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</si>
  <si>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</si>
  <si>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</si>
  <si>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</si>
  <si>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</si>
  <si>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</si>
  <si>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</si>
  <si>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</si>
  <si>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</si>
  <si>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</si>
  <si>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</si>
  <si>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</si>
  <si>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</si>
  <si>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</si>
  <si>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</si>
  <si>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</si>
  <si>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</si>
  <si>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</si>
  <si>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</si>
  <si>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</si>
  <si>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</si>
  <si>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</si>
  <si>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</si>
  <si>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</si>
  <si>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</si>
  <si>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</si>
  <si>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</si>
  <si>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</si>
  <si>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</si>
  <si>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</si>
  <si>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</si>
  <si>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</si>
  <si>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</si>
  <si>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</si>
  <si>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</si>
  <si>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</si>
  <si>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</si>
  <si>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</si>
  <si>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</si>
  <si>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</si>
  <si>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</si>
  <si>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</si>
  <si>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</si>
  <si>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</si>
  <si>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</si>
  <si>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</si>
  <si>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</si>
  <si>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</si>
  <si>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</si>
  <si>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</si>
  <si>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</si>
  <si>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</si>
  <si>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</si>
  <si>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</si>
  <si>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</si>
  <si>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</si>
  <si>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</si>
  <si>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</si>
  <si>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</si>
  <si>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</si>
  <si>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</si>
  <si>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</si>
  <si>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</si>
  <si>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</si>
  <si>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</si>
  <si>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</si>
  <si>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</si>
  <si>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</si>
  <si>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</si>
  <si>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</si>
  <si>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</si>
  <si>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</si>
  <si>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</si>
  <si>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</si>
  <si>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</si>
  <si>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</si>
  <si>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</si>
  <si>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</si>
  <si>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</si>
  <si>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</si>
  <si>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</si>
  <si>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</si>
  <si>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</si>
  <si>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</si>
  <si>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</si>
  <si>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</si>
  <si>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</si>
  <si>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</si>
  <si>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</si>
  <si>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</si>
  <si>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</si>
  <si>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</si>
  <si>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</si>
  <si>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</si>
  <si>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</si>
  <si>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</si>
  <si>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</si>
  <si>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</si>
  <si>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</si>
  <si>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</si>
  <si>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</si>
  <si>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</si>
  <si>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</si>
  <si>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</si>
  <si>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</si>
  <si>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</si>
  <si>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</si>
  <si>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</si>
  <si>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</si>
  <si>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</si>
  <si>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</si>
  <si>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</si>
  <si>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</si>
  <si>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</si>
  <si>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</si>
  <si>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</si>
  <si>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423</t>
  </si>
  <si>
    <t>PRIJEVOZNA SREDSTVA</t>
  </si>
  <si>
    <t>4231</t>
  </si>
  <si>
    <t>PRIJEVOZNA SREDSTVA U CESTOVNOM PROMETU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</si>
  <si>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</si>
  <si>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</si>
  <si>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</si>
  <si>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</si>
  <si>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</si>
  <si>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</si>
  <si>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</si>
  <si>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</si>
  <si>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057 - OSIJEK TRGOVAČKI SUD</t>
  </si>
  <si>
    <t>11</t>
  </si>
  <si>
    <t>43</t>
  </si>
  <si>
    <t>A639000</t>
  </si>
  <si>
    <t>Vođenje sudskih postupaka iz nadležnosti trgovačkih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</si>
  <si>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</si>
  <si>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</si>
  <si>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</si>
  <si>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</si>
  <si>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</si>
  <si>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</si>
  <si>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3531 TRGOVAČKI SUD U OSIJEKU</t>
  </si>
  <si>
    <t>70 TRGOVAČKI SUDOVI</t>
  </si>
  <si>
    <t>2803 Vođenje sudskih postupaka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</si>
</sst>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9" fillId="0" borderId="3" xfId="0" applyNumberFormat="1" applyFont="1" applyBorder="1" applyAlignment="1">
      <alignment vertical="center"/>
    </xf>
    <xf numFmtId="4" fontId="3" fillId="3" borderId="3" xfId="0" quotePrefix="1" applyNumberFormat="1" applyFont="1" applyFill="1" applyBorder="1" applyAlignment="1">
      <alignment wrapText="1"/>
    </xf>
    <xf numFmtId="4" fontId="3" fillId="3" borderId="3" xfId="0" quotePrefix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workbookViewId="0">
      <selection activeCell="K12" sqref="K12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8" t="s">
        <v>45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0"/>
    </row>
    <row r="2" spans="2:13" ht="18" customHeight="1" x14ac:dyDescent="0.5500000000000000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8" t="s">
        <v>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9"/>
    </row>
    <row r="4" spans="2:13" ht="17.649999999999999" x14ac:dyDescent="0.5500000000000000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8" t="s">
        <v>24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8"/>
    </row>
    <row r="6" spans="2:13" ht="18" customHeight="1" x14ac:dyDescent="0.6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8" t="s">
        <v>32</v>
      </c>
      <c r="C7" s="98"/>
      <c r="D7" s="98"/>
      <c r="E7" s="98"/>
      <c r="F7" s="98"/>
      <c r="G7" s="5"/>
      <c r="H7" s="6"/>
      <c r="I7" s="6"/>
      <c r="J7" s="6"/>
      <c r="K7" s="22"/>
      <c r="L7" s="22"/>
    </row>
    <row r="8" spans="2:13" ht="25.5" x14ac:dyDescent="0.25">
      <c r="B8" s="101" t="s">
        <v>3</v>
      </c>
      <c r="C8" s="101"/>
      <c r="D8" s="101"/>
      <c r="E8" s="101"/>
      <c r="F8" s="101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55000000000000004">
      <c r="B9" s="115">
        <v>1</v>
      </c>
      <c r="C9" s="115"/>
      <c r="D9" s="115"/>
      <c r="E9" s="115"/>
      <c r="F9" s="116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99" t="s">
        <v>8</v>
      </c>
      <c r="C10" s="100"/>
      <c r="D10" s="100"/>
      <c r="E10" s="100"/>
      <c r="F10" s="113"/>
      <c r="G10" s="94">
        <v>1379907.88</v>
      </c>
      <c r="H10" s="85">
        <v>1693132.16</v>
      </c>
      <c r="I10" s="85">
        <v>1674305</v>
      </c>
      <c r="J10" s="85">
        <v>1670522.83</v>
      </c>
      <c r="K10" s="85"/>
      <c r="L10" s="85"/>
    </row>
    <row r="11" spans="2:13" x14ac:dyDescent="0.25">
      <c r="B11" s="114" t="s">
        <v>7</v>
      </c>
      <c r="C11" s="113"/>
      <c r="D11" s="113"/>
      <c r="E11" s="113"/>
      <c r="F11" s="113"/>
      <c r="G11" s="94">
        <v>0</v>
      </c>
      <c r="H11" s="85">
        <v>0</v>
      </c>
      <c r="I11" s="85">
        <v>0</v>
      </c>
      <c r="J11" s="85">
        <v>0</v>
      </c>
      <c r="K11" s="85"/>
      <c r="L11" s="85"/>
    </row>
    <row r="12" spans="2:13" x14ac:dyDescent="0.25">
      <c r="B12" s="110" t="s">
        <v>0</v>
      </c>
      <c r="C12" s="111"/>
      <c r="D12" s="111"/>
      <c r="E12" s="111"/>
      <c r="F12" s="112"/>
      <c r="G12" s="86">
        <f>G10+G11</f>
        <v>1379907.88</v>
      </c>
      <c r="H12" s="86">
        <f t="shared" ref="H12:J12" si="0">H10+H11</f>
        <v>1693132.16</v>
      </c>
      <c r="I12" s="86">
        <f t="shared" si="0"/>
        <v>1674305</v>
      </c>
      <c r="J12" s="86">
        <f t="shared" si="0"/>
        <v>1670522.83</v>
      </c>
      <c r="K12" s="87">
        <f>J12/G12*100</f>
        <v>121.06046020985113</v>
      </c>
      <c r="L12" s="87">
        <f>J12/I12*100</f>
        <v>99.774105076434708</v>
      </c>
    </row>
    <row r="13" spans="2:13" x14ac:dyDescent="0.25">
      <c r="B13" s="119" t="s">
        <v>9</v>
      </c>
      <c r="C13" s="100"/>
      <c r="D13" s="100"/>
      <c r="E13" s="100"/>
      <c r="F13" s="100"/>
      <c r="G13" s="90">
        <v>1377712.16</v>
      </c>
      <c r="H13" s="85">
        <v>1688885.16</v>
      </c>
      <c r="I13" s="85">
        <v>1669432</v>
      </c>
      <c r="J13" s="85">
        <v>1665769.63</v>
      </c>
      <c r="K13" s="85"/>
      <c r="L13" s="85"/>
    </row>
    <row r="14" spans="2:13" x14ac:dyDescent="0.25">
      <c r="B14" s="114" t="s">
        <v>10</v>
      </c>
      <c r="C14" s="113"/>
      <c r="D14" s="113"/>
      <c r="E14" s="113"/>
      <c r="F14" s="113"/>
      <c r="G14" s="94">
        <v>2195.7199999999998</v>
      </c>
      <c r="H14" s="85">
        <v>4247</v>
      </c>
      <c r="I14" s="85">
        <v>4873</v>
      </c>
      <c r="J14" s="85">
        <v>4753.2</v>
      </c>
      <c r="K14" s="85"/>
      <c r="L14" s="85"/>
    </row>
    <row r="15" spans="2:13" x14ac:dyDescent="0.25">
      <c r="B15" s="14" t="s">
        <v>1</v>
      </c>
      <c r="C15" s="15"/>
      <c r="D15" s="15"/>
      <c r="E15" s="15"/>
      <c r="F15" s="15"/>
      <c r="G15" s="86">
        <f>G13+G14</f>
        <v>1379907.88</v>
      </c>
      <c r="H15" s="86">
        <f t="shared" ref="H15:J15" si="1">H13+H14</f>
        <v>1693132.16</v>
      </c>
      <c r="I15" s="86">
        <f t="shared" si="1"/>
        <v>1674305</v>
      </c>
      <c r="J15" s="86">
        <f t="shared" si="1"/>
        <v>1670522.8299999998</v>
      </c>
      <c r="K15" s="87">
        <f>J15/G15*100</f>
        <v>121.0604602098511</v>
      </c>
      <c r="L15" s="87">
        <f>J15/I15*100</f>
        <v>99.774105076434708</v>
      </c>
    </row>
    <row r="16" spans="2:13" x14ac:dyDescent="0.25">
      <c r="B16" s="118" t="s">
        <v>2</v>
      </c>
      <c r="C16" s="111"/>
      <c r="D16" s="111"/>
      <c r="E16" s="111"/>
      <c r="F16" s="111"/>
      <c r="G16" s="89">
        <f>G12-G15</f>
        <v>0</v>
      </c>
      <c r="H16" s="89">
        <f t="shared" ref="H16:J16" si="2">H12-H15</f>
        <v>0</v>
      </c>
      <c r="I16" s="89">
        <f t="shared" si="2"/>
        <v>0</v>
      </c>
      <c r="J16" s="89">
        <f t="shared" si="2"/>
        <v>2.3283064365386963E-10</v>
      </c>
      <c r="K16" s="87" t="e">
        <f>J16/G16*100</f>
        <v>#DIV/0!</v>
      </c>
      <c r="L16" s="87" t="e">
        <f>J16/I16*100</f>
        <v>#DIV/0!</v>
      </c>
    </row>
    <row r="17" spans="1:49" ht="17.649999999999999" x14ac:dyDescent="0.55000000000000004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8" t="s">
        <v>29</v>
      </c>
      <c r="C18" s="98"/>
      <c r="D18" s="98"/>
      <c r="E18" s="98"/>
      <c r="F18" s="98"/>
      <c r="G18" s="7"/>
      <c r="H18" s="7"/>
      <c r="I18" s="7"/>
      <c r="J18" s="7"/>
      <c r="K18" s="1"/>
      <c r="L18" s="1"/>
      <c r="M18" s="1"/>
    </row>
    <row r="19" spans="1:49" ht="25.5" x14ac:dyDescent="0.25">
      <c r="B19" s="101" t="s">
        <v>3</v>
      </c>
      <c r="C19" s="101"/>
      <c r="D19" s="101"/>
      <c r="E19" s="101"/>
      <c r="F19" s="101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55000000000000004">
      <c r="B20" s="102">
        <v>1</v>
      </c>
      <c r="C20" s="103"/>
      <c r="D20" s="103"/>
      <c r="E20" s="103"/>
      <c r="F20" s="103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9" t="s">
        <v>11</v>
      </c>
      <c r="C21" s="104"/>
      <c r="D21" s="104"/>
      <c r="E21" s="104"/>
      <c r="F21" s="104"/>
      <c r="G21" s="90">
        <v>0</v>
      </c>
      <c r="H21" s="85">
        <v>0</v>
      </c>
      <c r="I21" s="85">
        <v>0</v>
      </c>
      <c r="J21" s="85">
        <v>0</v>
      </c>
      <c r="K21" s="85"/>
      <c r="L21" s="85"/>
    </row>
    <row r="22" spans="1:49" x14ac:dyDescent="0.25">
      <c r="B22" s="99" t="s">
        <v>12</v>
      </c>
      <c r="C22" s="100"/>
      <c r="D22" s="100"/>
      <c r="E22" s="100"/>
      <c r="F22" s="100"/>
      <c r="G22" s="90">
        <v>0</v>
      </c>
      <c r="H22" s="85">
        <v>0</v>
      </c>
      <c r="I22" s="85">
        <v>0</v>
      </c>
      <c r="J22" s="85">
        <v>0</v>
      </c>
      <c r="K22" s="85"/>
      <c r="L22" s="85"/>
    </row>
    <row r="23" spans="1:49" ht="15" customHeight="1" x14ac:dyDescent="0.25">
      <c r="B23" s="105" t="s">
        <v>23</v>
      </c>
      <c r="C23" s="106"/>
      <c r="D23" s="106"/>
      <c r="E23" s="106"/>
      <c r="F23" s="107"/>
      <c r="G23" s="95">
        <f>G21-G22</f>
        <v>0</v>
      </c>
      <c r="H23" s="91">
        <f t="shared" ref="H23:J23" si="3">H21-H22</f>
        <v>0</v>
      </c>
      <c r="I23" s="91">
        <f t="shared" si="3"/>
        <v>0</v>
      </c>
      <c r="J23" s="91">
        <f t="shared" si="3"/>
        <v>0</v>
      </c>
      <c r="K23" s="92" t="e">
        <f>J23/G23*100</f>
        <v>#DIV/0!</v>
      </c>
      <c r="L23" s="92" t="e">
        <f>J23/I23*100</f>
        <v>#DIV/0!</v>
      </c>
    </row>
    <row r="24" spans="1:49" s="29" customFormat="1" ht="15" customHeight="1" x14ac:dyDescent="0.25">
      <c r="A24"/>
      <c r="B24" s="99" t="s">
        <v>5</v>
      </c>
      <c r="C24" s="100"/>
      <c r="D24" s="100"/>
      <c r="E24" s="100"/>
      <c r="F24" s="100"/>
      <c r="G24" s="90">
        <v>0</v>
      </c>
      <c r="H24" s="85">
        <v>0</v>
      </c>
      <c r="I24" s="85">
        <v>0</v>
      </c>
      <c r="J24" s="85">
        <v>0</v>
      </c>
      <c r="K24" s="85"/>
      <c r="L24" s="8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9" t="s">
        <v>28</v>
      </c>
      <c r="C25" s="100"/>
      <c r="D25" s="100"/>
      <c r="E25" s="100"/>
      <c r="F25" s="100"/>
      <c r="G25" s="88">
        <v>0</v>
      </c>
      <c r="H25" s="85">
        <v>0</v>
      </c>
      <c r="I25" s="85">
        <v>0</v>
      </c>
      <c r="J25" s="85">
        <v>0</v>
      </c>
      <c r="K25" s="85"/>
      <c r="L25" s="8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5" t="s">
        <v>30</v>
      </c>
      <c r="C26" s="106"/>
      <c r="D26" s="106"/>
      <c r="E26" s="106"/>
      <c r="F26" s="107"/>
      <c r="G26" s="96">
        <f>G24+G25</f>
        <v>0</v>
      </c>
      <c r="H26" s="93">
        <f t="shared" ref="H26:J26" si="4">H24+H25</f>
        <v>0</v>
      </c>
      <c r="I26" s="93">
        <f t="shared" si="4"/>
        <v>0</v>
      </c>
      <c r="J26" s="93">
        <f t="shared" si="4"/>
        <v>0</v>
      </c>
      <c r="K26" s="92" t="e">
        <f>J26/G26*100</f>
        <v>#DIV/0!</v>
      </c>
      <c r="L26" s="92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7" t="s">
        <v>31</v>
      </c>
      <c r="C27" s="117"/>
      <c r="D27" s="117"/>
      <c r="E27" s="117"/>
      <c r="F27" s="117"/>
      <c r="G27" s="93">
        <f>G16+G26</f>
        <v>0</v>
      </c>
      <c r="H27" s="93">
        <f t="shared" ref="H27:J27" si="5">H16+H26</f>
        <v>0</v>
      </c>
      <c r="I27" s="93">
        <f t="shared" si="5"/>
        <v>0</v>
      </c>
      <c r="J27" s="93">
        <f t="shared" si="5"/>
        <v>2.3283064365386963E-10</v>
      </c>
      <c r="K27" s="92" t="e">
        <f>J27/G27*100</f>
        <v>#DIV/0!</v>
      </c>
      <c r="L27" s="92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7" t="s">
        <v>39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49" ht="15" customHeight="1" x14ac:dyDescent="0.25"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49" ht="15" customHeight="1" x14ac:dyDescent="0.25">
      <c r="B32" s="97" t="s">
        <v>27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36.75" customHeight="1" x14ac:dyDescent="0.2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 ht="15" customHeight="1" x14ac:dyDescent="0.25">
      <c r="B34" s="109" t="s">
        <v>41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x14ac:dyDescent="0.25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1"/>
  <sheetViews>
    <sheetView zoomScale="90" zoomScaleNormal="90" workbookViewId="0">
      <selection activeCell="J66" sqref="J6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8" t="s">
        <v>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8" t="s">
        <v>26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8" t="s">
        <v>15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0" t="s">
        <v>3</v>
      </c>
      <c r="C8" s="121"/>
      <c r="D8" s="121"/>
      <c r="E8" s="121"/>
      <c r="F8" s="122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3">
        <v>1</v>
      </c>
      <c r="C9" s="124"/>
      <c r="D9" s="124"/>
      <c r="E9" s="124"/>
      <c r="F9" s="125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1379907.88</v>
      </c>
      <c r="H10" s="65">
        <f>H11</f>
        <v>1693132.16</v>
      </c>
      <c r="I10" s="65">
        <f>I11</f>
        <v>1674305</v>
      </c>
      <c r="J10" s="65">
        <f>J11</f>
        <v>1670522.8299999998</v>
      </c>
      <c r="K10" s="69">
        <f t="shared" ref="K10:K21" si="0">(J10*100)/G10</f>
        <v>121.0604602098511</v>
      </c>
      <c r="L10" s="69">
        <f t="shared" ref="L10:L21" si="1">(J10*100)/I10</f>
        <v>99.774105076434694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G12+G15+G18</f>
        <v>1379907.88</v>
      </c>
      <c r="H11" s="65">
        <f>H12+H15+H18</f>
        <v>1693132.16</v>
      </c>
      <c r="I11" s="65">
        <f>I12+I15+I18</f>
        <v>1674305</v>
      </c>
      <c r="J11" s="65">
        <f>J12+J15+J18</f>
        <v>1670522.8299999998</v>
      </c>
      <c r="K11" s="65">
        <f t="shared" si="0"/>
        <v>121.0604602098511</v>
      </c>
      <c r="L11" s="65">
        <f t="shared" si="1"/>
        <v>99.774105076434694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0</v>
      </c>
      <c r="H12" s="65">
        <f t="shared" si="2"/>
        <v>24494.16</v>
      </c>
      <c r="I12" s="65">
        <f t="shared" si="2"/>
        <v>9180</v>
      </c>
      <c r="J12" s="65">
        <f t="shared" si="2"/>
        <v>9152.17</v>
      </c>
      <c r="K12" s="65" t="e">
        <f t="shared" si="0"/>
        <v>#DIV/0!</v>
      </c>
      <c r="L12" s="65">
        <f t="shared" si="1"/>
        <v>99.696840958605662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0</v>
      </c>
      <c r="H13" s="65">
        <f t="shared" si="2"/>
        <v>24494.16</v>
      </c>
      <c r="I13" s="65">
        <f t="shared" si="2"/>
        <v>9180</v>
      </c>
      <c r="J13" s="65">
        <f t="shared" si="2"/>
        <v>9152.17</v>
      </c>
      <c r="K13" s="65" t="e">
        <f t="shared" si="0"/>
        <v>#DIV/0!</v>
      </c>
      <c r="L13" s="65">
        <f t="shared" si="1"/>
        <v>99.696840958605662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0</v>
      </c>
      <c r="H14" s="66">
        <v>24494.16</v>
      </c>
      <c r="I14" s="66">
        <v>9180</v>
      </c>
      <c r="J14" s="66">
        <v>9152.17</v>
      </c>
      <c r="K14" s="66" t="e">
        <f t="shared" si="0"/>
        <v>#DIV/0!</v>
      </c>
      <c r="L14" s="66">
        <f t="shared" si="1"/>
        <v>99.696840958605662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707.68</v>
      </c>
      <c r="H15" s="65">
        <f t="shared" si="3"/>
        <v>398</v>
      </c>
      <c r="I15" s="65">
        <f t="shared" si="3"/>
        <v>858</v>
      </c>
      <c r="J15" s="65">
        <f t="shared" si="3"/>
        <v>777.99</v>
      </c>
      <c r="K15" s="65">
        <f t="shared" si="0"/>
        <v>109.93528148315623</v>
      </c>
      <c r="L15" s="65">
        <f t="shared" si="1"/>
        <v>90.674825174825173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 t="shared" si="3"/>
        <v>707.68</v>
      </c>
      <c r="H16" s="65">
        <f t="shared" si="3"/>
        <v>398</v>
      </c>
      <c r="I16" s="65">
        <f t="shared" si="3"/>
        <v>858</v>
      </c>
      <c r="J16" s="65">
        <f t="shared" si="3"/>
        <v>777.99</v>
      </c>
      <c r="K16" s="65">
        <f t="shared" si="0"/>
        <v>109.93528148315623</v>
      </c>
      <c r="L16" s="65">
        <f t="shared" si="1"/>
        <v>90.674825174825173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707.68</v>
      </c>
      <c r="H17" s="66">
        <v>398</v>
      </c>
      <c r="I17" s="66">
        <v>858</v>
      </c>
      <c r="J17" s="66">
        <v>777.99</v>
      </c>
      <c r="K17" s="66">
        <f t="shared" si="0"/>
        <v>109.93528148315623</v>
      </c>
      <c r="L17" s="66">
        <f t="shared" si="1"/>
        <v>90.674825174825173</v>
      </c>
    </row>
    <row r="18" spans="2:12" x14ac:dyDescent="0.25">
      <c r="B18" s="65"/>
      <c r="C18" s="65" t="s">
        <v>69</v>
      </c>
      <c r="D18" s="65"/>
      <c r="E18" s="65"/>
      <c r="F18" s="65" t="s">
        <v>70</v>
      </c>
      <c r="G18" s="65">
        <f>G19</f>
        <v>1379200.2</v>
      </c>
      <c r="H18" s="65">
        <f>H19</f>
        <v>1668240</v>
      </c>
      <c r="I18" s="65">
        <f>I19</f>
        <v>1664267</v>
      </c>
      <c r="J18" s="65">
        <f>J19</f>
        <v>1660592.67</v>
      </c>
      <c r="K18" s="65">
        <f t="shared" si="0"/>
        <v>120.40258332329128</v>
      </c>
      <c r="L18" s="65">
        <f t="shared" si="1"/>
        <v>99.779222324302538</v>
      </c>
    </row>
    <row r="19" spans="2:12" x14ac:dyDescent="0.25">
      <c r="B19" s="65"/>
      <c r="C19" s="65"/>
      <c r="D19" s="65" t="s">
        <v>71</v>
      </c>
      <c r="E19" s="65"/>
      <c r="F19" s="65" t="s">
        <v>72</v>
      </c>
      <c r="G19" s="65">
        <f>G20+G21</f>
        <v>1379200.2</v>
      </c>
      <c r="H19" s="65">
        <f>H20+H21</f>
        <v>1668240</v>
      </c>
      <c r="I19" s="65">
        <f>I20+I21</f>
        <v>1664267</v>
      </c>
      <c r="J19" s="65">
        <f>J20+J21</f>
        <v>1660592.67</v>
      </c>
      <c r="K19" s="65">
        <f t="shared" si="0"/>
        <v>120.40258332329128</v>
      </c>
      <c r="L19" s="65">
        <f t="shared" si="1"/>
        <v>99.779222324302538</v>
      </c>
    </row>
    <row r="20" spans="2:12" x14ac:dyDescent="0.25">
      <c r="B20" s="66"/>
      <c r="C20" s="66"/>
      <c r="D20" s="66"/>
      <c r="E20" s="66" t="s">
        <v>73</v>
      </c>
      <c r="F20" s="66" t="s">
        <v>74</v>
      </c>
      <c r="G20" s="66">
        <v>1377638.63</v>
      </c>
      <c r="H20" s="66">
        <v>1664258</v>
      </c>
      <c r="I20" s="66">
        <v>1660172</v>
      </c>
      <c r="J20" s="66">
        <v>1656617.46</v>
      </c>
      <c r="K20" s="66">
        <f t="shared" si="0"/>
        <v>120.25050865479869</v>
      </c>
      <c r="L20" s="66">
        <f t="shared" si="1"/>
        <v>99.785893268890206</v>
      </c>
    </row>
    <row r="21" spans="2:12" x14ac:dyDescent="0.25">
      <c r="B21" s="66"/>
      <c r="C21" s="66"/>
      <c r="D21" s="66"/>
      <c r="E21" s="66" t="s">
        <v>75</v>
      </c>
      <c r="F21" s="66" t="s">
        <v>76</v>
      </c>
      <c r="G21" s="66">
        <v>1561.57</v>
      </c>
      <c r="H21" s="66">
        <v>3982</v>
      </c>
      <c r="I21" s="66">
        <v>4095</v>
      </c>
      <c r="J21" s="66">
        <v>3975.21</v>
      </c>
      <c r="K21" s="66">
        <f t="shared" si="0"/>
        <v>254.56495706244357</v>
      </c>
      <c r="L21" s="66">
        <f t="shared" si="1"/>
        <v>97.074725274725282</v>
      </c>
    </row>
    <row r="22" spans="2:12" x14ac:dyDescent="0.25">
      <c r="F22" s="35"/>
    </row>
    <row r="23" spans="2:12" x14ac:dyDescent="0.25">
      <c r="F23" s="35"/>
    </row>
    <row r="24" spans="2:12" ht="36.75" customHeight="1" x14ac:dyDescent="0.25">
      <c r="B24" s="120" t="s">
        <v>3</v>
      </c>
      <c r="C24" s="121"/>
      <c r="D24" s="121"/>
      <c r="E24" s="121"/>
      <c r="F24" s="122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x14ac:dyDescent="0.25">
      <c r="B25" s="123">
        <v>1</v>
      </c>
      <c r="C25" s="124"/>
      <c r="D25" s="124"/>
      <c r="E25" s="124"/>
      <c r="F25" s="125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x14ac:dyDescent="0.25">
      <c r="B26" s="65"/>
      <c r="C26" s="66"/>
      <c r="D26" s="67"/>
      <c r="E26" s="68"/>
      <c r="F26" s="8" t="s">
        <v>21</v>
      </c>
      <c r="G26" s="65">
        <f>G27+G64</f>
        <v>1379907.8800000001</v>
      </c>
      <c r="H26" s="65">
        <f>H27+H64</f>
        <v>1693132.16</v>
      </c>
      <c r="I26" s="65">
        <f>I27+I64</f>
        <v>1674305</v>
      </c>
      <c r="J26" s="65">
        <f>J27+J64</f>
        <v>1670522.8299999998</v>
      </c>
      <c r="K26" s="70">
        <f t="shared" ref="K26:K70" si="4">(J26*100)/G26</f>
        <v>121.06046020985107</v>
      </c>
      <c r="L26" s="70">
        <f t="shared" ref="L26:L70" si="5">(J26*100)/I26</f>
        <v>99.774105076434694</v>
      </c>
    </row>
    <row r="27" spans="2:12" x14ac:dyDescent="0.25">
      <c r="B27" s="65" t="s">
        <v>77</v>
      </c>
      <c r="C27" s="65"/>
      <c r="D27" s="65"/>
      <c r="E27" s="65"/>
      <c r="F27" s="65" t="s">
        <v>78</v>
      </c>
      <c r="G27" s="65">
        <f>G28+G35+G59</f>
        <v>1377712.1600000001</v>
      </c>
      <c r="H27" s="65">
        <f>H28+H35+H59</f>
        <v>1688885.16</v>
      </c>
      <c r="I27" s="65">
        <f>I28+I35+I59</f>
        <v>1669432</v>
      </c>
      <c r="J27" s="65">
        <f>J28+J35+J59</f>
        <v>1665769.63</v>
      </c>
      <c r="K27" s="65">
        <f t="shared" si="4"/>
        <v>120.9083927951975</v>
      </c>
      <c r="L27" s="65">
        <f t="shared" si="5"/>
        <v>99.780621792322179</v>
      </c>
    </row>
    <row r="28" spans="2:12" x14ac:dyDescent="0.25">
      <c r="B28" s="65"/>
      <c r="C28" s="65" t="s">
        <v>79</v>
      </c>
      <c r="D28" s="65"/>
      <c r="E28" s="65"/>
      <c r="F28" s="65" t="s">
        <v>80</v>
      </c>
      <c r="G28" s="65">
        <f>G29+G31+G33</f>
        <v>1231165.57</v>
      </c>
      <c r="H28" s="65">
        <f>H29+H31+H33</f>
        <v>1510098</v>
      </c>
      <c r="I28" s="65">
        <f>I29+I31+I33</f>
        <v>1519597</v>
      </c>
      <c r="J28" s="65">
        <f>J29+J31+J33</f>
        <v>1516170.1099999999</v>
      </c>
      <c r="K28" s="65">
        <f t="shared" si="4"/>
        <v>123.14916425091387</v>
      </c>
      <c r="L28" s="65">
        <f t="shared" si="5"/>
        <v>99.774486919887309</v>
      </c>
    </row>
    <row r="29" spans="2:12" x14ac:dyDescent="0.25">
      <c r="B29" s="65"/>
      <c r="C29" s="65"/>
      <c r="D29" s="65" t="s">
        <v>81</v>
      </c>
      <c r="E29" s="65"/>
      <c r="F29" s="65" t="s">
        <v>82</v>
      </c>
      <c r="G29" s="65">
        <f>G30</f>
        <v>1018184.8</v>
      </c>
      <c r="H29" s="65">
        <f>H30</f>
        <v>1253741</v>
      </c>
      <c r="I29" s="65">
        <f>I30</f>
        <v>1258241</v>
      </c>
      <c r="J29" s="65">
        <f>J30</f>
        <v>1257955.1000000001</v>
      </c>
      <c r="K29" s="65">
        <f t="shared" si="4"/>
        <v>123.54879978565778</v>
      </c>
      <c r="L29" s="65">
        <f t="shared" si="5"/>
        <v>99.977277802901028</v>
      </c>
    </row>
    <row r="30" spans="2:12" x14ac:dyDescent="0.25">
      <c r="B30" s="66"/>
      <c r="C30" s="66"/>
      <c r="D30" s="66"/>
      <c r="E30" s="66" t="s">
        <v>83</v>
      </c>
      <c r="F30" s="66" t="s">
        <v>84</v>
      </c>
      <c r="G30" s="66">
        <v>1018184.8</v>
      </c>
      <c r="H30" s="66">
        <v>1253741</v>
      </c>
      <c r="I30" s="66">
        <v>1258241</v>
      </c>
      <c r="J30" s="66">
        <v>1257955.1000000001</v>
      </c>
      <c r="K30" s="66">
        <f t="shared" si="4"/>
        <v>123.54879978565778</v>
      </c>
      <c r="L30" s="66">
        <f t="shared" si="5"/>
        <v>99.977277802901028</v>
      </c>
    </row>
    <row r="31" spans="2:12" x14ac:dyDescent="0.25">
      <c r="B31" s="65"/>
      <c r="C31" s="65"/>
      <c r="D31" s="65" t="s">
        <v>85</v>
      </c>
      <c r="E31" s="65"/>
      <c r="F31" s="65" t="s">
        <v>86</v>
      </c>
      <c r="G31" s="65">
        <f>G32</f>
        <v>44978.57</v>
      </c>
      <c r="H31" s="65">
        <f>H32</f>
        <v>49817</v>
      </c>
      <c r="I31" s="65">
        <f>I32</f>
        <v>53766</v>
      </c>
      <c r="J31" s="65">
        <f>J32</f>
        <v>50652.38</v>
      </c>
      <c r="K31" s="65">
        <f t="shared" si="4"/>
        <v>112.61447395948782</v>
      </c>
      <c r="L31" s="65">
        <f t="shared" si="5"/>
        <v>94.20894245433918</v>
      </c>
    </row>
    <row r="32" spans="2:12" x14ac:dyDescent="0.25">
      <c r="B32" s="66"/>
      <c r="C32" s="66"/>
      <c r="D32" s="66"/>
      <c r="E32" s="66" t="s">
        <v>87</v>
      </c>
      <c r="F32" s="66" t="s">
        <v>86</v>
      </c>
      <c r="G32" s="66">
        <v>44978.57</v>
      </c>
      <c r="H32" s="66">
        <v>49817</v>
      </c>
      <c r="I32" s="66">
        <v>53766</v>
      </c>
      <c r="J32" s="66">
        <v>50652.38</v>
      </c>
      <c r="K32" s="66">
        <f t="shared" si="4"/>
        <v>112.61447395948782</v>
      </c>
      <c r="L32" s="66">
        <f t="shared" si="5"/>
        <v>94.20894245433918</v>
      </c>
    </row>
    <row r="33" spans="2:12" x14ac:dyDescent="0.25">
      <c r="B33" s="65"/>
      <c r="C33" s="65"/>
      <c r="D33" s="65" t="s">
        <v>88</v>
      </c>
      <c r="E33" s="65"/>
      <c r="F33" s="65" t="s">
        <v>89</v>
      </c>
      <c r="G33" s="65">
        <f>G34</f>
        <v>168002.2</v>
      </c>
      <c r="H33" s="65">
        <f>H34</f>
        <v>206540</v>
      </c>
      <c r="I33" s="65">
        <f>I34</f>
        <v>207590</v>
      </c>
      <c r="J33" s="65">
        <f>J34</f>
        <v>207562.63</v>
      </c>
      <c r="K33" s="65">
        <f t="shared" si="4"/>
        <v>123.54756663900829</v>
      </c>
      <c r="L33" s="65">
        <f t="shared" si="5"/>
        <v>99.986815357194473</v>
      </c>
    </row>
    <row r="34" spans="2:12" x14ac:dyDescent="0.25">
      <c r="B34" s="66"/>
      <c r="C34" s="66"/>
      <c r="D34" s="66"/>
      <c r="E34" s="66" t="s">
        <v>90</v>
      </c>
      <c r="F34" s="66" t="s">
        <v>91</v>
      </c>
      <c r="G34" s="66">
        <v>168002.2</v>
      </c>
      <c r="H34" s="66">
        <v>206540</v>
      </c>
      <c r="I34" s="66">
        <v>207590</v>
      </c>
      <c r="J34" s="66">
        <v>207562.63</v>
      </c>
      <c r="K34" s="66">
        <f t="shared" si="4"/>
        <v>123.54756663900829</v>
      </c>
      <c r="L34" s="66">
        <f t="shared" si="5"/>
        <v>99.986815357194473</v>
      </c>
    </row>
    <row r="35" spans="2:12" x14ac:dyDescent="0.25">
      <c r="B35" s="65"/>
      <c r="C35" s="65" t="s">
        <v>92</v>
      </c>
      <c r="D35" s="65"/>
      <c r="E35" s="65"/>
      <c r="F35" s="65" t="s">
        <v>93</v>
      </c>
      <c r="G35" s="65">
        <f>G36+G40+G45+G54</f>
        <v>142050.29000000004</v>
      </c>
      <c r="H35" s="65">
        <f>H36+H40+H45+H54</f>
        <v>174009.16</v>
      </c>
      <c r="I35" s="65">
        <f>I36+I40+I45+I54</f>
        <v>144742</v>
      </c>
      <c r="J35" s="65">
        <f>J36+J40+J45+J54</f>
        <v>144530.29</v>
      </c>
      <c r="K35" s="65">
        <f t="shared" si="4"/>
        <v>101.74586056811286</v>
      </c>
      <c r="L35" s="65">
        <f t="shared" si="5"/>
        <v>99.85373284879303</v>
      </c>
    </row>
    <row r="36" spans="2:12" x14ac:dyDescent="0.25">
      <c r="B36" s="65"/>
      <c r="C36" s="65"/>
      <c r="D36" s="65" t="s">
        <v>94</v>
      </c>
      <c r="E36" s="65"/>
      <c r="F36" s="65" t="s">
        <v>95</v>
      </c>
      <c r="G36" s="65">
        <f>G37+G38+G39</f>
        <v>35340.089999999997</v>
      </c>
      <c r="H36" s="65">
        <f>H37+H38+H39</f>
        <v>39407</v>
      </c>
      <c r="I36" s="65">
        <f>I37+I38+I39</f>
        <v>40607</v>
      </c>
      <c r="J36" s="65">
        <f>J37+J38+J39</f>
        <v>40559.170000000006</v>
      </c>
      <c r="K36" s="65">
        <f t="shared" si="4"/>
        <v>114.76815707034139</v>
      </c>
      <c r="L36" s="65">
        <f t="shared" si="5"/>
        <v>99.882212426428936</v>
      </c>
    </row>
    <row r="37" spans="2:12" x14ac:dyDescent="0.25">
      <c r="B37" s="66"/>
      <c r="C37" s="66"/>
      <c r="D37" s="66"/>
      <c r="E37" s="66" t="s">
        <v>96</v>
      </c>
      <c r="F37" s="66" t="s">
        <v>97</v>
      </c>
      <c r="G37" s="66">
        <v>2389.0100000000002</v>
      </c>
      <c r="H37" s="66">
        <v>1062</v>
      </c>
      <c r="I37" s="66">
        <v>3331</v>
      </c>
      <c r="J37" s="66">
        <v>3330.9</v>
      </c>
      <c r="K37" s="66">
        <f t="shared" si="4"/>
        <v>139.42595468415786</v>
      </c>
      <c r="L37" s="66">
        <f t="shared" si="5"/>
        <v>99.996997898528974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32420.19</v>
      </c>
      <c r="H38" s="66">
        <v>35181</v>
      </c>
      <c r="I38" s="66">
        <v>36445</v>
      </c>
      <c r="J38" s="66">
        <v>36397.370000000003</v>
      </c>
      <c r="K38" s="66">
        <f t="shared" si="4"/>
        <v>112.26760237987503</v>
      </c>
      <c r="L38" s="66">
        <f t="shared" si="5"/>
        <v>99.869309919056107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530.89</v>
      </c>
      <c r="H39" s="66">
        <v>3164</v>
      </c>
      <c r="I39" s="66">
        <v>831</v>
      </c>
      <c r="J39" s="66">
        <v>830.9</v>
      </c>
      <c r="K39" s="66">
        <f t="shared" si="4"/>
        <v>156.51076494189005</v>
      </c>
      <c r="L39" s="66">
        <f t="shared" si="5"/>
        <v>99.987966305655831</v>
      </c>
    </row>
    <row r="40" spans="2:12" x14ac:dyDescent="0.25">
      <c r="B40" s="65"/>
      <c r="C40" s="65"/>
      <c r="D40" s="65" t="s">
        <v>102</v>
      </c>
      <c r="E40" s="65"/>
      <c r="F40" s="65" t="s">
        <v>103</v>
      </c>
      <c r="G40" s="65">
        <f>G41+G42+G43+G44</f>
        <v>57091.48</v>
      </c>
      <c r="H40" s="65">
        <f>H41+H42+H43+H44</f>
        <v>60256</v>
      </c>
      <c r="I40" s="65">
        <f>I41+I42+I43+I44</f>
        <v>47703</v>
      </c>
      <c r="J40" s="65">
        <f>J41+J42+J43+J44</f>
        <v>47603.27</v>
      </c>
      <c r="K40" s="65">
        <f t="shared" si="4"/>
        <v>83.380690078449533</v>
      </c>
      <c r="L40" s="65">
        <f t="shared" si="5"/>
        <v>99.790935580571457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f>20040.63+73.53</f>
        <v>20114.16</v>
      </c>
      <c r="H41" s="66">
        <v>20041</v>
      </c>
      <c r="I41" s="66">
        <v>19988</v>
      </c>
      <c r="J41" s="66">
        <v>19908</v>
      </c>
      <c r="K41" s="66">
        <f t="shared" si="4"/>
        <v>98.975050412246901</v>
      </c>
      <c r="L41" s="66">
        <f t="shared" si="5"/>
        <v>99.599759855913547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35650.089999999997</v>
      </c>
      <c r="H42" s="66">
        <v>39817</v>
      </c>
      <c r="I42" s="66">
        <v>27305</v>
      </c>
      <c r="J42" s="66">
        <v>27286.32</v>
      </c>
      <c r="K42" s="66">
        <f t="shared" si="4"/>
        <v>76.539273813895008</v>
      </c>
      <c r="L42" s="66">
        <f t="shared" si="5"/>
        <v>99.931587621314776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1194.51</v>
      </c>
      <c r="H43" s="66">
        <v>265</v>
      </c>
      <c r="I43" s="66">
        <v>266</v>
      </c>
      <c r="J43" s="66">
        <v>265.45</v>
      </c>
      <c r="K43" s="66">
        <f t="shared" si="4"/>
        <v>22.222501276674116</v>
      </c>
      <c r="L43" s="66">
        <f t="shared" si="5"/>
        <v>99.793233082706763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132.72</v>
      </c>
      <c r="H44" s="66">
        <v>133</v>
      </c>
      <c r="I44" s="66">
        <v>144</v>
      </c>
      <c r="J44" s="66">
        <v>143.5</v>
      </c>
      <c r="K44" s="66">
        <f t="shared" si="4"/>
        <v>108.12236286919831</v>
      </c>
      <c r="L44" s="66">
        <f t="shared" si="5"/>
        <v>99.652777777777771</v>
      </c>
    </row>
    <row r="45" spans="2:12" x14ac:dyDescent="0.25">
      <c r="B45" s="65"/>
      <c r="C45" s="65"/>
      <c r="D45" s="65" t="s">
        <v>112</v>
      </c>
      <c r="E45" s="65"/>
      <c r="F45" s="65" t="s">
        <v>113</v>
      </c>
      <c r="G45" s="65">
        <f>G46+G47+G48+G49+G50+G51+G52+G53</f>
        <v>45172.08</v>
      </c>
      <c r="H45" s="65">
        <f>H46+H47+H48+H49+H50+H51+H52+H53</f>
        <v>69700.160000000003</v>
      </c>
      <c r="I45" s="65">
        <f>I46+I47+I48+I49+I50+I51+I52+I53</f>
        <v>52986</v>
      </c>
      <c r="J45" s="65">
        <f>J46+J47+J48+J49+J50+J51+J52+J53</f>
        <v>52954.84</v>
      </c>
      <c r="K45" s="65">
        <f t="shared" si="4"/>
        <v>117.2291379985159</v>
      </c>
      <c r="L45" s="65">
        <f t="shared" si="5"/>
        <v>99.941192012984558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21225.39</v>
      </c>
      <c r="H46" s="66">
        <v>21236</v>
      </c>
      <c r="I46" s="66">
        <v>18692</v>
      </c>
      <c r="J46" s="66">
        <v>18691.740000000002</v>
      </c>
      <c r="K46" s="66">
        <f t="shared" si="4"/>
        <v>88.063116861456976</v>
      </c>
      <c r="L46" s="66">
        <f t="shared" si="5"/>
        <v>99.99860903060133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7642.84</v>
      </c>
      <c r="H47" s="66">
        <f>9716-80+24494.16</f>
        <v>34130.160000000003</v>
      </c>
      <c r="I47" s="66">
        <v>18816</v>
      </c>
      <c r="J47" s="66">
        <v>18788.169999999998</v>
      </c>
      <c r="K47" s="66">
        <f t="shared" si="4"/>
        <v>245.82707475231717</v>
      </c>
      <c r="L47" s="66">
        <f t="shared" si="5"/>
        <v>99.85209396258503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2030.66</v>
      </c>
      <c r="H48" s="66">
        <v>1327</v>
      </c>
      <c r="I48" s="66">
        <v>3500</v>
      </c>
      <c r="J48" s="66">
        <v>3500.09</v>
      </c>
      <c r="K48" s="66">
        <f t="shared" si="4"/>
        <v>172.3621876631243</v>
      </c>
      <c r="L48" s="66">
        <f t="shared" si="5"/>
        <v>100.00257142857143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3539</v>
      </c>
      <c r="H49" s="66">
        <v>3982</v>
      </c>
      <c r="I49" s="66">
        <v>3580</v>
      </c>
      <c r="J49" s="66">
        <v>3579.43</v>
      </c>
      <c r="K49" s="66">
        <f t="shared" si="4"/>
        <v>101.14241311104831</v>
      </c>
      <c r="L49" s="66">
        <f t="shared" si="5"/>
        <v>99.984078212290498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3434.44</v>
      </c>
      <c r="H50" s="66">
        <v>3318</v>
      </c>
      <c r="I50" s="66">
        <v>2869</v>
      </c>
      <c r="J50" s="66">
        <v>2868.24</v>
      </c>
      <c r="K50" s="66">
        <f t="shared" si="4"/>
        <v>83.514051781367556</v>
      </c>
      <c r="L50" s="66">
        <f t="shared" si="5"/>
        <v>99.973509933774835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6370.69</v>
      </c>
      <c r="H51" s="66">
        <v>4645</v>
      </c>
      <c r="I51" s="66">
        <v>4476</v>
      </c>
      <c r="J51" s="66">
        <v>4475.51</v>
      </c>
      <c r="K51" s="66">
        <f t="shared" si="4"/>
        <v>70.251574005327527</v>
      </c>
      <c r="L51" s="66">
        <f t="shared" si="5"/>
        <v>99.989052725647895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0</v>
      </c>
      <c r="H52" s="66">
        <v>398</v>
      </c>
      <c r="I52" s="66">
        <v>427</v>
      </c>
      <c r="J52" s="66">
        <v>426.21</v>
      </c>
      <c r="K52" s="66" t="e">
        <f t="shared" si="4"/>
        <v>#DIV/0!</v>
      </c>
      <c r="L52" s="66">
        <f t="shared" si="5"/>
        <v>99.814988290398119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929.06</v>
      </c>
      <c r="H53" s="66">
        <v>664</v>
      </c>
      <c r="I53" s="66">
        <v>626</v>
      </c>
      <c r="J53" s="66">
        <v>625.45000000000005</v>
      </c>
      <c r="K53" s="66">
        <f t="shared" si="4"/>
        <v>67.320732783673833</v>
      </c>
      <c r="L53" s="66">
        <f t="shared" si="5"/>
        <v>99.912140575079874</v>
      </c>
    </row>
    <row r="54" spans="2:12" x14ac:dyDescent="0.25">
      <c r="B54" s="65"/>
      <c r="C54" s="65"/>
      <c r="D54" s="65" t="s">
        <v>130</v>
      </c>
      <c r="E54" s="65"/>
      <c r="F54" s="65" t="s">
        <v>131</v>
      </c>
      <c r="G54" s="65">
        <f>G55+G56+G57+G58</f>
        <v>4446.6400000000003</v>
      </c>
      <c r="H54" s="65">
        <f>H55+H56+H57+H58</f>
        <v>4646</v>
      </c>
      <c r="I54" s="65">
        <f>I55+I56+I57+I58</f>
        <v>3446</v>
      </c>
      <c r="J54" s="65">
        <f>J55+J56+J57+J58</f>
        <v>3413.01</v>
      </c>
      <c r="K54" s="65">
        <f t="shared" si="4"/>
        <v>76.754808124786351</v>
      </c>
      <c r="L54" s="65">
        <f t="shared" si="5"/>
        <v>99.042658154381897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410.21</v>
      </c>
      <c r="H55" s="66">
        <v>531</v>
      </c>
      <c r="I55" s="66">
        <v>531</v>
      </c>
      <c r="J55" s="66">
        <v>531</v>
      </c>
      <c r="K55" s="66">
        <f t="shared" si="4"/>
        <v>129.44589356670974</v>
      </c>
      <c r="L55" s="66">
        <f t="shared" si="5"/>
        <v>100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398.17</v>
      </c>
      <c r="H56" s="66">
        <v>398</v>
      </c>
      <c r="I56" s="66">
        <v>398</v>
      </c>
      <c r="J56" s="66">
        <v>398</v>
      </c>
      <c r="K56" s="66">
        <f t="shared" si="4"/>
        <v>99.957304668860033</v>
      </c>
      <c r="L56" s="66">
        <f t="shared" si="5"/>
        <v>100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2986.26</v>
      </c>
      <c r="H57" s="66">
        <v>3053</v>
      </c>
      <c r="I57" s="66">
        <v>1852</v>
      </c>
      <c r="J57" s="66">
        <v>1820</v>
      </c>
      <c r="K57" s="66">
        <f t="shared" si="4"/>
        <v>60.945798423446043</v>
      </c>
      <c r="L57" s="66">
        <f t="shared" si="5"/>
        <v>98.272138228941685</v>
      </c>
    </row>
    <row r="58" spans="2:12" x14ac:dyDescent="0.25">
      <c r="B58" s="66"/>
      <c r="C58" s="66"/>
      <c r="D58" s="66"/>
      <c r="E58" s="66" t="s">
        <v>138</v>
      </c>
      <c r="F58" s="66" t="s">
        <v>131</v>
      </c>
      <c r="G58" s="66">
        <v>652</v>
      </c>
      <c r="H58" s="66">
        <v>664</v>
      </c>
      <c r="I58" s="66">
        <v>665</v>
      </c>
      <c r="J58" s="66">
        <v>664.01</v>
      </c>
      <c r="K58" s="66">
        <f t="shared" si="4"/>
        <v>101.8420245398773</v>
      </c>
      <c r="L58" s="66">
        <f t="shared" si="5"/>
        <v>99.851127819548879</v>
      </c>
    </row>
    <row r="59" spans="2:12" x14ac:dyDescent="0.25">
      <c r="B59" s="65"/>
      <c r="C59" s="65" t="s">
        <v>139</v>
      </c>
      <c r="D59" s="65"/>
      <c r="E59" s="65"/>
      <c r="F59" s="65" t="s">
        <v>140</v>
      </c>
      <c r="G59" s="65">
        <f>G60+G62</f>
        <v>4496.3</v>
      </c>
      <c r="H59" s="65">
        <f>H60+H62</f>
        <v>4778</v>
      </c>
      <c r="I59" s="65">
        <f>I60+I62</f>
        <v>5093</v>
      </c>
      <c r="J59" s="65">
        <f>J60+J62</f>
        <v>5069.2300000000005</v>
      </c>
      <c r="K59" s="65">
        <f t="shared" si="4"/>
        <v>112.74225474278852</v>
      </c>
      <c r="L59" s="65">
        <f t="shared" si="5"/>
        <v>99.533280973885724</v>
      </c>
    </row>
    <row r="60" spans="2:12" x14ac:dyDescent="0.25">
      <c r="B60" s="65"/>
      <c r="C60" s="65"/>
      <c r="D60" s="65" t="s">
        <v>141</v>
      </c>
      <c r="E60" s="65"/>
      <c r="F60" s="65" t="s">
        <v>142</v>
      </c>
      <c r="G60" s="65">
        <f>G61</f>
        <v>355.35</v>
      </c>
      <c r="H60" s="65">
        <f>H61</f>
        <v>796</v>
      </c>
      <c r="I60" s="65">
        <f>I61</f>
        <v>762</v>
      </c>
      <c r="J60" s="65">
        <f>J61</f>
        <v>738.34</v>
      </c>
      <c r="K60" s="65">
        <f t="shared" si="4"/>
        <v>207.77824679893061</v>
      </c>
      <c r="L60" s="65">
        <f t="shared" si="5"/>
        <v>96.895013123359576</v>
      </c>
    </row>
    <row r="61" spans="2:12" x14ac:dyDescent="0.25">
      <c r="B61" s="66"/>
      <c r="C61" s="66"/>
      <c r="D61" s="66"/>
      <c r="E61" s="66" t="s">
        <v>143</v>
      </c>
      <c r="F61" s="66" t="s">
        <v>144</v>
      </c>
      <c r="G61" s="66">
        <v>355.35</v>
      </c>
      <c r="H61" s="66">
        <v>796</v>
      </c>
      <c r="I61" s="66">
        <v>762</v>
      </c>
      <c r="J61" s="66">
        <v>738.34</v>
      </c>
      <c r="K61" s="66">
        <f t="shared" si="4"/>
        <v>207.77824679893061</v>
      </c>
      <c r="L61" s="66">
        <f t="shared" si="5"/>
        <v>96.895013123359576</v>
      </c>
    </row>
    <row r="62" spans="2:12" x14ac:dyDescent="0.25">
      <c r="B62" s="65"/>
      <c r="C62" s="65"/>
      <c r="D62" s="65" t="s">
        <v>145</v>
      </c>
      <c r="E62" s="65"/>
      <c r="F62" s="65" t="s">
        <v>146</v>
      </c>
      <c r="G62" s="65">
        <f>G63</f>
        <v>4140.95</v>
      </c>
      <c r="H62" s="65">
        <f>H63</f>
        <v>3982</v>
      </c>
      <c r="I62" s="65">
        <f>I63</f>
        <v>4331</v>
      </c>
      <c r="J62" s="65">
        <f>J63</f>
        <v>4330.8900000000003</v>
      </c>
      <c r="K62" s="65">
        <f t="shared" si="4"/>
        <v>104.58687016264386</v>
      </c>
      <c r="L62" s="65">
        <f t="shared" si="5"/>
        <v>99.997460170861231</v>
      </c>
    </row>
    <row r="63" spans="2:12" x14ac:dyDescent="0.25">
      <c r="B63" s="66"/>
      <c r="C63" s="66"/>
      <c r="D63" s="66"/>
      <c r="E63" s="66" t="s">
        <v>147</v>
      </c>
      <c r="F63" s="66" t="s">
        <v>148</v>
      </c>
      <c r="G63" s="66">
        <v>4140.95</v>
      </c>
      <c r="H63" s="66">
        <v>3982</v>
      </c>
      <c r="I63" s="66">
        <v>4331</v>
      </c>
      <c r="J63" s="66">
        <v>4330.8900000000003</v>
      </c>
      <c r="K63" s="66">
        <f t="shared" si="4"/>
        <v>104.58687016264386</v>
      </c>
      <c r="L63" s="66">
        <f t="shared" si="5"/>
        <v>99.997460170861231</v>
      </c>
    </row>
    <row r="64" spans="2:12" x14ac:dyDescent="0.25">
      <c r="B64" s="65" t="s">
        <v>149</v>
      </c>
      <c r="C64" s="65"/>
      <c r="D64" s="65"/>
      <c r="E64" s="65"/>
      <c r="F64" s="65" t="s">
        <v>150</v>
      </c>
      <c r="G64" s="65">
        <f>G65</f>
        <v>2195.7199999999998</v>
      </c>
      <c r="H64" s="65">
        <f>H65</f>
        <v>4247</v>
      </c>
      <c r="I64" s="65">
        <f>I65</f>
        <v>4873</v>
      </c>
      <c r="J64" s="65">
        <f>J65</f>
        <v>4753.2</v>
      </c>
      <c r="K64" s="65">
        <f t="shared" si="4"/>
        <v>216.47568906782288</v>
      </c>
      <c r="L64" s="65">
        <f t="shared" si="5"/>
        <v>97.541555509952801</v>
      </c>
    </row>
    <row r="65" spans="2:12" x14ac:dyDescent="0.25">
      <c r="B65" s="65"/>
      <c r="C65" s="65" t="s">
        <v>151</v>
      </c>
      <c r="D65" s="65"/>
      <c r="E65" s="65"/>
      <c r="F65" s="65" t="s">
        <v>152</v>
      </c>
      <c r="G65" s="65">
        <f>G66+G69</f>
        <v>2195.7199999999998</v>
      </c>
      <c r="H65" s="65">
        <f>H66+H69</f>
        <v>4247</v>
      </c>
      <c r="I65" s="65">
        <f>I66+I69</f>
        <v>4873</v>
      </c>
      <c r="J65" s="65">
        <f>J66+J69</f>
        <v>4753.2</v>
      </c>
      <c r="K65" s="65">
        <f t="shared" si="4"/>
        <v>216.47568906782288</v>
      </c>
      <c r="L65" s="65">
        <f t="shared" si="5"/>
        <v>97.541555509952801</v>
      </c>
    </row>
    <row r="66" spans="2:12" x14ac:dyDescent="0.25">
      <c r="B66" s="65"/>
      <c r="C66" s="65"/>
      <c r="D66" s="65" t="s">
        <v>153</v>
      </c>
      <c r="E66" s="65"/>
      <c r="F66" s="65" t="s">
        <v>154</v>
      </c>
      <c r="G66" s="65">
        <f>G67+G68</f>
        <v>634.15</v>
      </c>
      <c r="H66" s="65">
        <f>H67+H68</f>
        <v>265</v>
      </c>
      <c r="I66" s="65">
        <f>I67+I68</f>
        <v>891</v>
      </c>
      <c r="J66" s="65">
        <f>J67+J68</f>
        <v>890.96</v>
      </c>
      <c r="K66" s="65">
        <f t="shared" si="4"/>
        <v>140.49672790349288</v>
      </c>
      <c r="L66" s="65">
        <f t="shared" si="5"/>
        <v>99.995510662177324</v>
      </c>
    </row>
    <row r="67" spans="2:12" x14ac:dyDescent="0.25">
      <c r="B67" s="66"/>
      <c r="C67" s="66"/>
      <c r="D67" s="66"/>
      <c r="E67" s="66" t="s">
        <v>155</v>
      </c>
      <c r="F67" s="66" t="s">
        <v>156</v>
      </c>
      <c r="G67" s="66">
        <v>634.15</v>
      </c>
      <c r="H67" s="66">
        <v>265</v>
      </c>
      <c r="I67" s="66">
        <v>778</v>
      </c>
      <c r="J67" s="66">
        <v>777.99</v>
      </c>
      <c r="K67" s="66">
        <f t="shared" si="4"/>
        <v>122.68233067886148</v>
      </c>
      <c r="L67" s="66">
        <f t="shared" si="5"/>
        <v>99.998714652956295</v>
      </c>
    </row>
    <row r="68" spans="2:12" x14ac:dyDescent="0.25">
      <c r="B68" s="66"/>
      <c r="C68" s="66"/>
      <c r="D68" s="66"/>
      <c r="E68" s="66" t="s">
        <v>157</v>
      </c>
      <c r="F68" s="66" t="s">
        <v>158</v>
      </c>
      <c r="G68" s="66">
        <v>0</v>
      </c>
      <c r="H68" s="66">
        <v>0</v>
      </c>
      <c r="I68" s="66">
        <v>113</v>
      </c>
      <c r="J68" s="66">
        <v>112.97</v>
      </c>
      <c r="K68" s="66" t="e">
        <f t="shared" si="4"/>
        <v>#DIV/0!</v>
      </c>
      <c r="L68" s="66">
        <f t="shared" si="5"/>
        <v>99.973451327433622</v>
      </c>
    </row>
    <row r="69" spans="2:12" x14ac:dyDescent="0.25">
      <c r="B69" s="65"/>
      <c r="C69" s="65"/>
      <c r="D69" s="65" t="s">
        <v>159</v>
      </c>
      <c r="E69" s="65"/>
      <c r="F69" s="65" t="s">
        <v>160</v>
      </c>
      <c r="G69" s="65">
        <f>G70</f>
        <v>1561.57</v>
      </c>
      <c r="H69" s="65">
        <f>H70</f>
        <v>3982</v>
      </c>
      <c r="I69" s="65">
        <f>I70</f>
        <v>3982</v>
      </c>
      <c r="J69" s="65">
        <f>J70</f>
        <v>3862.24</v>
      </c>
      <c r="K69" s="65">
        <f t="shared" si="4"/>
        <v>247.33057115595204</v>
      </c>
      <c r="L69" s="65">
        <f t="shared" si="5"/>
        <v>96.992466097438466</v>
      </c>
    </row>
    <row r="70" spans="2:12" x14ac:dyDescent="0.25">
      <c r="B70" s="66"/>
      <c r="C70" s="66"/>
      <c r="D70" s="66"/>
      <c r="E70" s="66" t="s">
        <v>161</v>
      </c>
      <c r="F70" s="66" t="s">
        <v>162</v>
      </c>
      <c r="G70" s="66">
        <v>1561.57</v>
      </c>
      <c r="H70" s="66">
        <v>3982</v>
      </c>
      <c r="I70" s="66">
        <v>3982</v>
      </c>
      <c r="J70" s="66">
        <v>3862.24</v>
      </c>
      <c r="K70" s="66">
        <f t="shared" si="4"/>
        <v>247.33057115595204</v>
      </c>
      <c r="L70" s="66">
        <f t="shared" si="5"/>
        <v>96.992466097438466</v>
      </c>
    </row>
    <row r="71" spans="2:12" x14ac:dyDescent="0.25">
      <c r="B71" s="65"/>
      <c r="C71" s="66"/>
      <c r="D71" s="67"/>
      <c r="E71" s="68"/>
      <c r="F71" s="8"/>
      <c r="G71" s="65"/>
      <c r="H71" s="65"/>
      <c r="I71" s="65"/>
      <c r="J71" s="65"/>
      <c r="K71" s="70"/>
      <c r="L71" s="70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workbookViewId="0">
      <selection activeCell="C16" sqref="C16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8" t="s">
        <v>16</v>
      </c>
      <c r="C2" s="108"/>
      <c r="D2" s="108"/>
      <c r="E2" s="108"/>
      <c r="F2" s="108"/>
      <c r="G2" s="108"/>
      <c r="H2" s="108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</f>
        <v>1379907.88</v>
      </c>
      <c r="D6" s="71">
        <f>D7+D9+D11</f>
        <v>1693132.16</v>
      </c>
      <c r="E6" s="71">
        <f>E7+E9+E11</f>
        <v>1674305</v>
      </c>
      <c r="F6" s="71">
        <f>F7+F9+F11</f>
        <v>1670522.8299999998</v>
      </c>
      <c r="G6" s="72">
        <f t="shared" ref="G6:G19" si="0">(F6*100)/C6</f>
        <v>121.0604602098511</v>
      </c>
      <c r="H6" s="72">
        <f t="shared" ref="H6:H19" si="1">(F6*100)/E6</f>
        <v>99.774105076434694</v>
      </c>
    </row>
    <row r="7" spans="1:8" x14ac:dyDescent="0.25">
      <c r="A7"/>
      <c r="B7" s="8" t="s">
        <v>163</v>
      </c>
      <c r="C7" s="71">
        <f>C8</f>
        <v>1379200.2</v>
      </c>
      <c r="D7" s="71">
        <f>D8</f>
        <v>1668240</v>
      </c>
      <c r="E7" s="71">
        <f>E8</f>
        <v>1664267</v>
      </c>
      <c r="F7" s="71">
        <f>F8</f>
        <v>1660592.67</v>
      </c>
      <c r="G7" s="72">
        <f t="shared" si="0"/>
        <v>120.40258332329128</v>
      </c>
      <c r="H7" s="72">
        <f t="shared" si="1"/>
        <v>99.779222324302538</v>
      </c>
    </row>
    <row r="8" spans="1:8" x14ac:dyDescent="0.25">
      <c r="A8"/>
      <c r="B8" s="16" t="s">
        <v>164</v>
      </c>
      <c r="C8" s="73">
        <v>1379200.2</v>
      </c>
      <c r="D8" s="73">
        <v>1668240</v>
      </c>
      <c r="E8" s="73">
        <v>1664267</v>
      </c>
      <c r="F8" s="74">
        <v>1660592.67</v>
      </c>
      <c r="G8" s="70">
        <f t="shared" si="0"/>
        <v>120.40258332329128</v>
      </c>
      <c r="H8" s="70">
        <f t="shared" si="1"/>
        <v>99.779222324302538</v>
      </c>
    </row>
    <row r="9" spans="1:8" x14ac:dyDescent="0.25">
      <c r="A9"/>
      <c r="B9" s="8" t="s">
        <v>165</v>
      </c>
      <c r="C9" s="71">
        <f>C10</f>
        <v>707.68</v>
      </c>
      <c r="D9" s="71">
        <f>D10</f>
        <v>398</v>
      </c>
      <c r="E9" s="71">
        <f>E10</f>
        <v>858</v>
      </c>
      <c r="F9" s="71">
        <f>F10</f>
        <v>777.99</v>
      </c>
      <c r="G9" s="72">
        <f t="shared" si="0"/>
        <v>109.93528148315623</v>
      </c>
      <c r="H9" s="72">
        <f t="shared" si="1"/>
        <v>90.674825174825173</v>
      </c>
    </row>
    <row r="10" spans="1:8" x14ac:dyDescent="0.25">
      <c r="A10"/>
      <c r="B10" s="16" t="s">
        <v>166</v>
      </c>
      <c r="C10" s="73">
        <v>707.68</v>
      </c>
      <c r="D10" s="73">
        <v>398</v>
      </c>
      <c r="E10" s="73">
        <v>858</v>
      </c>
      <c r="F10" s="74">
        <v>777.99</v>
      </c>
      <c r="G10" s="70">
        <f t="shared" si="0"/>
        <v>109.93528148315623</v>
      </c>
      <c r="H10" s="70">
        <f t="shared" si="1"/>
        <v>90.674825174825173</v>
      </c>
    </row>
    <row r="11" spans="1:8" x14ac:dyDescent="0.25">
      <c r="A11"/>
      <c r="B11" s="8" t="s">
        <v>167</v>
      </c>
      <c r="C11" s="71">
        <f>C12</f>
        <v>0</v>
      </c>
      <c r="D11" s="71">
        <f>D12</f>
        <v>24494.16</v>
      </c>
      <c r="E11" s="71">
        <f>E12</f>
        <v>9180</v>
      </c>
      <c r="F11" s="71">
        <f>F12</f>
        <v>9152.17</v>
      </c>
      <c r="G11" s="72" t="e">
        <f t="shared" si="0"/>
        <v>#DIV/0!</v>
      </c>
      <c r="H11" s="72">
        <f t="shared" si="1"/>
        <v>99.696840958605662</v>
      </c>
    </row>
    <row r="12" spans="1:8" x14ac:dyDescent="0.25">
      <c r="A12"/>
      <c r="B12" s="16" t="s">
        <v>168</v>
      </c>
      <c r="C12" s="73">
        <v>0</v>
      </c>
      <c r="D12" s="73">
        <v>24494.16</v>
      </c>
      <c r="E12" s="73">
        <v>9180</v>
      </c>
      <c r="F12" s="74">
        <v>9152.17</v>
      </c>
      <c r="G12" s="70" t="e">
        <f t="shared" si="0"/>
        <v>#DIV/0!</v>
      </c>
      <c r="H12" s="70">
        <f t="shared" si="1"/>
        <v>99.696840958605662</v>
      </c>
    </row>
    <row r="13" spans="1:8" x14ac:dyDescent="0.25">
      <c r="B13" s="8" t="s">
        <v>33</v>
      </c>
      <c r="C13" s="75">
        <f>C14+C16+C18</f>
        <v>1379907.88</v>
      </c>
      <c r="D13" s="75">
        <f>D14+D16+D18</f>
        <v>1693132.16</v>
      </c>
      <c r="E13" s="75">
        <f>E14+E16+E18</f>
        <v>1674305</v>
      </c>
      <c r="F13" s="75">
        <f>F14+F16+F18</f>
        <v>1670522.8299999998</v>
      </c>
      <c r="G13" s="72">
        <f t="shared" si="0"/>
        <v>121.0604602098511</v>
      </c>
      <c r="H13" s="72">
        <f t="shared" si="1"/>
        <v>99.774105076434694</v>
      </c>
    </row>
    <row r="14" spans="1:8" x14ac:dyDescent="0.25">
      <c r="A14"/>
      <c r="B14" s="8" t="s">
        <v>163</v>
      </c>
      <c r="C14" s="75">
        <f>C15</f>
        <v>1379200.2</v>
      </c>
      <c r="D14" s="75">
        <f>D15</f>
        <v>1668240</v>
      </c>
      <c r="E14" s="75">
        <f>E15</f>
        <v>1664267</v>
      </c>
      <c r="F14" s="75">
        <f>F15</f>
        <v>1660592.67</v>
      </c>
      <c r="G14" s="72">
        <f t="shared" si="0"/>
        <v>120.40258332329128</v>
      </c>
      <c r="H14" s="72">
        <f t="shared" si="1"/>
        <v>99.779222324302538</v>
      </c>
    </row>
    <row r="15" spans="1:8" x14ac:dyDescent="0.25">
      <c r="A15"/>
      <c r="B15" s="16" t="s">
        <v>164</v>
      </c>
      <c r="C15" s="73">
        <v>1379200.2</v>
      </c>
      <c r="D15" s="73">
        <v>1668240</v>
      </c>
      <c r="E15" s="76">
        <v>1664267</v>
      </c>
      <c r="F15" s="74">
        <v>1660592.67</v>
      </c>
      <c r="G15" s="70">
        <f t="shared" si="0"/>
        <v>120.40258332329128</v>
      </c>
      <c r="H15" s="70">
        <f t="shared" si="1"/>
        <v>99.779222324302538</v>
      </c>
    </row>
    <row r="16" spans="1:8" x14ac:dyDescent="0.25">
      <c r="A16"/>
      <c r="B16" s="8" t="s">
        <v>165</v>
      </c>
      <c r="C16" s="75">
        <f>C17</f>
        <v>707.68</v>
      </c>
      <c r="D16" s="75">
        <f>D17</f>
        <v>398</v>
      </c>
      <c r="E16" s="75">
        <f>E17</f>
        <v>858</v>
      </c>
      <c r="F16" s="75">
        <f>F17</f>
        <v>777.99</v>
      </c>
      <c r="G16" s="72">
        <f t="shared" si="0"/>
        <v>109.93528148315623</v>
      </c>
      <c r="H16" s="72">
        <f t="shared" si="1"/>
        <v>90.674825174825173</v>
      </c>
    </row>
    <row r="17" spans="1:8" x14ac:dyDescent="0.25">
      <c r="A17"/>
      <c r="B17" s="16" t="s">
        <v>166</v>
      </c>
      <c r="C17" s="73">
        <v>707.68</v>
      </c>
      <c r="D17" s="73">
        <v>398</v>
      </c>
      <c r="E17" s="76">
        <v>858</v>
      </c>
      <c r="F17" s="74">
        <v>777.99</v>
      </c>
      <c r="G17" s="70">
        <f t="shared" si="0"/>
        <v>109.93528148315623</v>
      </c>
      <c r="H17" s="70">
        <f t="shared" si="1"/>
        <v>90.674825174825173</v>
      </c>
    </row>
    <row r="18" spans="1:8" x14ac:dyDescent="0.25">
      <c r="A18"/>
      <c r="B18" s="8" t="s">
        <v>167</v>
      </c>
      <c r="C18" s="75">
        <f>C19</f>
        <v>0</v>
      </c>
      <c r="D18" s="75">
        <f>D19</f>
        <v>24494.16</v>
      </c>
      <c r="E18" s="75">
        <f>E19</f>
        <v>9180</v>
      </c>
      <c r="F18" s="75">
        <f>F19</f>
        <v>9152.17</v>
      </c>
      <c r="G18" s="72" t="e">
        <f t="shared" si="0"/>
        <v>#DIV/0!</v>
      </c>
      <c r="H18" s="72">
        <f t="shared" si="1"/>
        <v>99.696840958605662</v>
      </c>
    </row>
    <row r="19" spans="1:8" x14ac:dyDescent="0.25">
      <c r="A19"/>
      <c r="B19" s="16" t="s">
        <v>168</v>
      </c>
      <c r="C19" s="73">
        <v>0</v>
      </c>
      <c r="D19" s="73">
        <v>24494.16</v>
      </c>
      <c r="E19" s="76">
        <v>9180</v>
      </c>
      <c r="F19" s="74">
        <v>9152.17</v>
      </c>
      <c r="G19" s="70" t="e">
        <f t="shared" si="0"/>
        <v>#DIV/0!</v>
      </c>
      <c r="H19" s="70">
        <f t="shared" si="1"/>
        <v>99.696840958605662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D8" sqref="D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8" t="s">
        <v>17</v>
      </c>
      <c r="C2" s="108"/>
      <c r="D2" s="108"/>
      <c r="E2" s="108"/>
      <c r="F2" s="108"/>
      <c r="G2" s="108"/>
      <c r="H2" s="10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1379907.88</v>
      </c>
      <c r="D6" s="75">
        <f t="shared" si="0"/>
        <v>1693132.16</v>
      </c>
      <c r="E6" s="75">
        <f t="shared" si="0"/>
        <v>1674305</v>
      </c>
      <c r="F6" s="75">
        <f t="shared" si="0"/>
        <v>1670522.83</v>
      </c>
      <c r="G6" s="70">
        <f>(F6*100)/C6</f>
        <v>121.06046020985112</v>
      </c>
      <c r="H6" s="70">
        <f>(F6*100)/E6</f>
        <v>99.774105076434694</v>
      </c>
    </row>
    <row r="7" spans="2:8" x14ac:dyDescent="0.25">
      <c r="B7" s="8" t="s">
        <v>169</v>
      </c>
      <c r="C7" s="75">
        <f t="shared" si="0"/>
        <v>1379907.88</v>
      </c>
      <c r="D7" s="75">
        <f t="shared" si="0"/>
        <v>1693132.16</v>
      </c>
      <c r="E7" s="75">
        <f t="shared" si="0"/>
        <v>1674305</v>
      </c>
      <c r="F7" s="75">
        <f t="shared" si="0"/>
        <v>1670522.83</v>
      </c>
      <c r="G7" s="70">
        <f>(F7*100)/C7</f>
        <v>121.06046020985112</v>
      </c>
      <c r="H7" s="70">
        <f>(F7*100)/E7</f>
        <v>99.774105076434694</v>
      </c>
    </row>
    <row r="8" spans="2:8" x14ac:dyDescent="0.25">
      <c r="B8" s="11" t="s">
        <v>170</v>
      </c>
      <c r="C8" s="73">
        <v>1379907.88</v>
      </c>
      <c r="D8" s="73">
        <v>1693132.16</v>
      </c>
      <c r="E8" s="73">
        <v>1674305</v>
      </c>
      <c r="F8" s="74">
        <v>1670522.83</v>
      </c>
      <c r="G8" s="70">
        <f>(F8*100)/C8</f>
        <v>121.06046020985112</v>
      </c>
      <c r="H8" s="70">
        <f>(F8*100)/E8</f>
        <v>99.774105076434694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H20" sqref="H2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8" t="s">
        <v>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8" t="s">
        <v>25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5.75" customHeight="1" x14ac:dyDescent="0.25">
      <c r="B5" s="108" t="s">
        <v>18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0" t="s">
        <v>3</v>
      </c>
      <c r="C7" s="121"/>
      <c r="D7" s="121"/>
      <c r="E7" s="121"/>
      <c r="F7" s="122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0">
        <v>1</v>
      </c>
      <c r="C8" s="121"/>
      <c r="D8" s="121"/>
      <c r="E8" s="121"/>
      <c r="F8" s="122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E23" sqref="E2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8" t="s">
        <v>19</v>
      </c>
      <c r="C2" s="108"/>
      <c r="D2" s="108"/>
      <c r="E2" s="108"/>
      <c r="F2" s="108"/>
      <c r="G2" s="108"/>
      <c r="H2" s="10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39"/>
  <sheetViews>
    <sheetView tabSelected="1" zoomScaleNormal="100" workbookViewId="0">
      <selection activeCell="D74" sqref="D74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171</v>
      </c>
      <c r="C1" s="39"/>
    </row>
    <row r="2" spans="1:6" ht="15" customHeight="1" x14ac:dyDescent="0.2">
      <c r="A2" s="41" t="s">
        <v>35</v>
      </c>
      <c r="B2" s="42" t="s">
        <v>183</v>
      </c>
      <c r="C2" s="39"/>
    </row>
    <row r="3" spans="1:6" s="39" customFormat="1" ht="43.5" customHeight="1" x14ac:dyDescent="0.2">
      <c r="A3" s="43" t="s">
        <v>36</v>
      </c>
      <c r="B3" s="41" t="s">
        <v>182</v>
      </c>
    </row>
    <row r="4" spans="1:6" s="39" customFormat="1" x14ac:dyDescent="0.2">
      <c r="A4" s="43" t="s">
        <v>37</v>
      </c>
      <c r="B4" s="44" t="s">
        <v>184</v>
      </c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172</v>
      </c>
      <c r="B7" s="46"/>
      <c r="C7" s="77">
        <f>C12</f>
        <v>1668240</v>
      </c>
      <c r="D7" s="77">
        <f>D12</f>
        <v>1664267</v>
      </c>
      <c r="E7" s="77">
        <f>E12</f>
        <v>1660592.67</v>
      </c>
      <c r="F7" s="77">
        <f>(E7*100)/D7</f>
        <v>99.779222324302538</v>
      </c>
    </row>
    <row r="8" spans="1:6" x14ac:dyDescent="0.2">
      <c r="A8" s="47" t="s">
        <v>79</v>
      </c>
      <c r="B8" s="46"/>
      <c r="C8" s="77">
        <f>C61</f>
        <v>398</v>
      </c>
      <c r="D8" s="77">
        <f>D61</f>
        <v>858</v>
      </c>
      <c r="E8" s="77">
        <f>E61</f>
        <v>777.99</v>
      </c>
      <c r="F8" s="77">
        <f>(E8*100)/D8</f>
        <v>90.674825174825173</v>
      </c>
    </row>
    <row r="9" spans="1:6" x14ac:dyDescent="0.2">
      <c r="A9" s="47" t="s">
        <v>173</v>
      </c>
      <c r="B9" s="46"/>
      <c r="C9" s="77">
        <f>C75</f>
        <v>24494.16</v>
      </c>
      <c r="D9" s="77">
        <f>D75</f>
        <v>9180</v>
      </c>
      <c r="E9" s="77">
        <f>E75</f>
        <v>9152.17</v>
      </c>
      <c r="F9" s="77">
        <f>(E9*100)/D9</f>
        <v>99.696840958605662</v>
      </c>
    </row>
    <row r="10" spans="1:6" s="57" customFormat="1" x14ac:dyDescent="0.2"/>
    <row r="11" spans="1:6" ht="38.25" x14ac:dyDescent="0.2">
      <c r="A11" s="47" t="s">
        <v>174</v>
      </c>
      <c r="B11" s="47" t="s">
        <v>175</v>
      </c>
      <c r="C11" s="47" t="s">
        <v>47</v>
      </c>
      <c r="D11" s="47" t="s">
        <v>176</v>
      </c>
      <c r="E11" s="47" t="s">
        <v>177</v>
      </c>
      <c r="F11" s="47" t="s">
        <v>178</v>
      </c>
    </row>
    <row r="12" spans="1:6" x14ac:dyDescent="0.2">
      <c r="A12" s="48" t="s">
        <v>172</v>
      </c>
      <c r="B12" s="48" t="s">
        <v>179</v>
      </c>
      <c r="C12" s="78">
        <f>C13+C50</f>
        <v>1668240</v>
      </c>
      <c r="D12" s="78">
        <f>D13+D50</f>
        <v>1664267</v>
      </c>
      <c r="E12" s="78">
        <f>E13+E50</f>
        <v>1660592.67</v>
      </c>
      <c r="F12" s="79">
        <f>(E12*100)/D12</f>
        <v>99.779222324302538</v>
      </c>
    </row>
    <row r="13" spans="1:6" x14ac:dyDescent="0.2">
      <c r="A13" s="49" t="s">
        <v>77</v>
      </c>
      <c r="B13" s="50" t="s">
        <v>78</v>
      </c>
      <c r="C13" s="80">
        <f>C14+C21+C45</f>
        <v>1664258</v>
      </c>
      <c r="D13" s="80">
        <f>D14+D21+D45</f>
        <v>1660172</v>
      </c>
      <c r="E13" s="80">
        <f>E14+E21+E45</f>
        <v>1656617.46</v>
      </c>
      <c r="F13" s="81">
        <f>(E13*100)/D13</f>
        <v>99.785893268890206</v>
      </c>
    </row>
    <row r="14" spans="1:6" x14ac:dyDescent="0.2">
      <c r="A14" s="51" t="s">
        <v>79</v>
      </c>
      <c r="B14" s="52" t="s">
        <v>80</v>
      </c>
      <c r="C14" s="82">
        <f>C15+C17+C19</f>
        <v>1510098</v>
      </c>
      <c r="D14" s="82">
        <f>D15+D17+D19</f>
        <v>1519597</v>
      </c>
      <c r="E14" s="82">
        <f>E15+E17+E19</f>
        <v>1516170.1099999999</v>
      </c>
      <c r="F14" s="81">
        <f>(E14*100)/D14</f>
        <v>99.774486919887309</v>
      </c>
    </row>
    <row r="15" spans="1:6" x14ac:dyDescent="0.2">
      <c r="A15" s="53" t="s">
        <v>81</v>
      </c>
      <c r="B15" s="54" t="s">
        <v>82</v>
      </c>
      <c r="C15" s="83">
        <f>C16</f>
        <v>1253741</v>
      </c>
      <c r="D15" s="83">
        <f>D16</f>
        <v>1258241</v>
      </c>
      <c r="E15" s="83">
        <f>E16</f>
        <v>1257955.1000000001</v>
      </c>
      <c r="F15" s="83">
        <f>(E15*100)/D15</f>
        <v>99.977277802901028</v>
      </c>
    </row>
    <row r="16" spans="1:6" x14ac:dyDescent="0.2">
      <c r="A16" s="55" t="s">
        <v>83</v>
      </c>
      <c r="B16" s="56" t="s">
        <v>84</v>
      </c>
      <c r="C16" s="84">
        <v>1253741</v>
      </c>
      <c r="D16" s="84">
        <v>1258241</v>
      </c>
      <c r="E16" s="84">
        <v>1257955.1000000001</v>
      </c>
      <c r="F16" s="84"/>
    </row>
    <row r="17" spans="1:6" x14ac:dyDescent="0.2">
      <c r="A17" s="53" t="s">
        <v>85</v>
      </c>
      <c r="B17" s="54" t="s">
        <v>86</v>
      </c>
      <c r="C17" s="83">
        <f>C18</f>
        <v>49817</v>
      </c>
      <c r="D17" s="83">
        <f>D18</f>
        <v>53766</v>
      </c>
      <c r="E17" s="83">
        <f>E18</f>
        <v>50652.38</v>
      </c>
      <c r="F17" s="83">
        <f>(E17*100)/D17</f>
        <v>94.20894245433918</v>
      </c>
    </row>
    <row r="18" spans="1:6" x14ac:dyDescent="0.2">
      <c r="A18" s="55" t="s">
        <v>87</v>
      </c>
      <c r="B18" s="56" t="s">
        <v>86</v>
      </c>
      <c r="C18" s="84">
        <v>49817</v>
      </c>
      <c r="D18" s="84">
        <v>53766</v>
      </c>
      <c r="E18" s="84">
        <v>50652.38</v>
      </c>
      <c r="F18" s="84"/>
    </row>
    <row r="19" spans="1:6" x14ac:dyDescent="0.2">
      <c r="A19" s="53" t="s">
        <v>88</v>
      </c>
      <c r="B19" s="54" t="s">
        <v>89</v>
      </c>
      <c r="C19" s="83">
        <f>C20</f>
        <v>206540</v>
      </c>
      <c r="D19" s="83">
        <f>D20</f>
        <v>207590</v>
      </c>
      <c r="E19" s="83">
        <f>E20</f>
        <v>207562.63</v>
      </c>
      <c r="F19" s="83">
        <f>(E19*100)/D19</f>
        <v>99.986815357194473</v>
      </c>
    </row>
    <row r="20" spans="1:6" x14ac:dyDescent="0.2">
      <c r="A20" s="55" t="s">
        <v>90</v>
      </c>
      <c r="B20" s="56" t="s">
        <v>91</v>
      </c>
      <c r="C20" s="84">
        <v>206540</v>
      </c>
      <c r="D20" s="84">
        <v>207590</v>
      </c>
      <c r="E20" s="84">
        <v>207562.63</v>
      </c>
      <c r="F20" s="84"/>
    </row>
    <row r="21" spans="1:6" x14ac:dyDescent="0.2">
      <c r="A21" s="51" t="s">
        <v>92</v>
      </c>
      <c r="B21" s="52" t="s">
        <v>93</v>
      </c>
      <c r="C21" s="82">
        <f>C22+C26+C31+C40</f>
        <v>149382</v>
      </c>
      <c r="D21" s="82">
        <f>D22+D26+D31+D40</f>
        <v>135482</v>
      </c>
      <c r="E21" s="82">
        <f>E22+E26+E31+E40</f>
        <v>135378.12</v>
      </c>
      <c r="F21" s="81">
        <f>(E21*100)/D21</f>
        <v>99.923325607829824</v>
      </c>
    </row>
    <row r="22" spans="1:6" x14ac:dyDescent="0.2">
      <c r="A22" s="53" t="s">
        <v>94</v>
      </c>
      <c r="B22" s="54" t="s">
        <v>95</v>
      </c>
      <c r="C22" s="83">
        <f>C23+C24+C25</f>
        <v>39407</v>
      </c>
      <c r="D22" s="83">
        <f>D23+D24+D25</f>
        <v>40607</v>
      </c>
      <c r="E22" s="83">
        <f>E23+E24+E25</f>
        <v>40559.170000000006</v>
      </c>
      <c r="F22" s="83">
        <f>(E22*100)/D22</f>
        <v>99.882212426428936</v>
      </c>
    </row>
    <row r="23" spans="1:6" x14ac:dyDescent="0.2">
      <c r="A23" s="55" t="s">
        <v>96</v>
      </c>
      <c r="B23" s="56" t="s">
        <v>97</v>
      </c>
      <c r="C23" s="84">
        <v>1062</v>
      </c>
      <c r="D23" s="84">
        <v>3331</v>
      </c>
      <c r="E23" s="84">
        <v>3330.9</v>
      </c>
      <c r="F23" s="84"/>
    </row>
    <row r="24" spans="1:6" ht="25.5" x14ac:dyDescent="0.2">
      <c r="A24" s="55" t="s">
        <v>98</v>
      </c>
      <c r="B24" s="56" t="s">
        <v>99</v>
      </c>
      <c r="C24" s="84">
        <v>35181</v>
      </c>
      <c r="D24" s="84">
        <v>36445</v>
      </c>
      <c r="E24" s="84">
        <v>36397.370000000003</v>
      </c>
      <c r="F24" s="84"/>
    </row>
    <row r="25" spans="1:6" x14ac:dyDescent="0.2">
      <c r="A25" s="55" t="s">
        <v>100</v>
      </c>
      <c r="B25" s="56" t="s">
        <v>101</v>
      </c>
      <c r="C25" s="84">
        <v>3164</v>
      </c>
      <c r="D25" s="84">
        <v>831</v>
      </c>
      <c r="E25" s="84">
        <v>830.9</v>
      </c>
      <c r="F25" s="84"/>
    </row>
    <row r="26" spans="1:6" x14ac:dyDescent="0.2">
      <c r="A26" s="53" t="s">
        <v>102</v>
      </c>
      <c r="B26" s="54" t="s">
        <v>103</v>
      </c>
      <c r="C26" s="83">
        <f>C27+C28+C29+C30</f>
        <v>60123</v>
      </c>
      <c r="D26" s="83">
        <f>D27+D28+D29+D30</f>
        <v>47623</v>
      </c>
      <c r="E26" s="83">
        <f>E27+E28+E29+E30</f>
        <v>47603.27</v>
      </c>
      <c r="F26" s="83">
        <f>(E26*100)/D26</f>
        <v>99.958570438653595</v>
      </c>
    </row>
    <row r="27" spans="1:6" x14ac:dyDescent="0.2">
      <c r="A27" s="55" t="s">
        <v>104</v>
      </c>
      <c r="B27" s="56" t="s">
        <v>105</v>
      </c>
      <c r="C27" s="84">
        <v>19908</v>
      </c>
      <c r="D27" s="84">
        <v>19908</v>
      </c>
      <c r="E27" s="84">
        <v>19908</v>
      </c>
      <c r="F27" s="84"/>
    </row>
    <row r="28" spans="1:6" x14ac:dyDescent="0.2">
      <c r="A28" s="55" t="s">
        <v>106</v>
      </c>
      <c r="B28" s="56" t="s">
        <v>107</v>
      </c>
      <c r="C28" s="84">
        <v>39817</v>
      </c>
      <c r="D28" s="84">
        <v>27305</v>
      </c>
      <c r="E28" s="84">
        <v>27286.32</v>
      </c>
      <c r="F28" s="84"/>
    </row>
    <row r="29" spans="1:6" x14ac:dyDescent="0.2">
      <c r="A29" s="55" t="s">
        <v>108</v>
      </c>
      <c r="B29" s="56" t="s">
        <v>109</v>
      </c>
      <c r="C29" s="84">
        <v>265</v>
      </c>
      <c r="D29" s="84">
        <v>266</v>
      </c>
      <c r="E29" s="84">
        <v>265.45</v>
      </c>
      <c r="F29" s="84"/>
    </row>
    <row r="30" spans="1:6" x14ac:dyDescent="0.2">
      <c r="A30" s="55" t="s">
        <v>110</v>
      </c>
      <c r="B30" s="56" t="s">
        <v>111</v>
      </c>
      <c r="C30" s="84">
        <v>133</v>
      </c>
      <c r="D30" s="84">
        <v>144</v>
      </c>
      <c r="E30" s="84">
        <v>143.5</v>
      </c>
      <c r="F30" s="84"/>
    </row>
    <row r="31" spans="1:6" x14ac:dyDescent="0.2">
      <c r="A31" s="53" t="s">
        <v>112</v>
      </c>
      <c r="B31" s="54" t="s">
        <v>113</v>
      </c>
      <c r="C31" s="83">
        <f>C32+C33+C34+C35+C36+C37+C38+C39</f>
        <v>45206</v>
      </c>
      <c r="D31" s="83">
        <f>D32+D33+D34+D35+D36+D37+D38+D39</f>
        <v>43806</v>
      </c>
      <c r="E31" s="83">
        <f>E32+E33+E34+E35+E36+E37+E38+E39</f>
        <v>43802.67</v>
      </c>
      <c r="F31" s="83">
        <f>(E31*100)/D31</f>
        <v>99.99239830160252</v>
      </c>
    </row>
    <row r="32" spans="1:6" x14ac:dyDescent="0.2">
      <c r="A32" s="55" t="s">
        <v>114</v>
      </c>
      <c r="B32" s="56" t="s">
        <v>115</v>
      </c>
      <c r="C32" s="84">
        <v>21236</v>
      </c>
      <c r="D32" s="84">
        <v>18692</v>
      </c>
      <c r="E32" s="84">
        <v>18691.740000000002</v>
      </c>
      <c r="F32" s="84"/>
    </row>
    <row r="33" spans="1:6" x14ac:dyDescent="0.2">
      <c r="A33" s="55" t="s">
        <v>116</v>
      </c>
      <c r="B33" s="56" t="s">
        <v>117</v>
      </c>
      <c r="C33" s="84">
        <v>9636</v>
      </c>
      <c r="D33" s="84">
        <v>9636</v>
      </c>
      <c r="E33" s="84">
        <v>9636</v>
      </c>
      <c r="F33" s="84"/>
    </row>
    <row r="34" spans="1:6" x14ac:dyDescent="0.2">
      <c r="A34" s="55" t="s">
        <v>118</v>
      </c>
      <c r="B34" s="56" t="s">
        <v>119</v>
      </c>
      <c r="C34" s="84">
        <v>1327</v>
      </c>
      <c r="D34" s="84">
        <v>3500</v>
      </c>
      <c r="E34" s="84">
        <v>3500.09</v>
      </c>
      <c r="F34" s="84"/>
    </row>
    <row r="35" spans="1:6" x14ac:dyDescent="0.2">
      <c r="A35" s="55" t="s">
        <v>120</v>
      </c>
      <c r="B35" s="56" t="s">
        <v>121</v>
      </c>
      <c r="C35" s="84">
        <v>3982</v>
      </c>
      <c r="D35" s="84">
        <v>3580</v>
      </c>
      <c r="E35" s="84">
        <v>3579.43</v>
      </c>
      <c r="F35" s="84"/>
    </row>
    <row r="36" spans="1:6" x14ac:dyDescent="0.2">
      <c r="A36" s="55" t="s">
        <v>122</v>
      </c>
      <c r="B36" s="56" t="s">
        <v>123</v>
      </c>
      <c r="C36" s="84">
        <v>3318</v>
      </c>
      <c r="D36" s="84">
        <v>2869</v>
      </c>
      <c r="E36" s="84">
        <v>2868.24</v>
      </c>
      <c r="F36" s="84"/>
    </row>
    <row r="37" spans="1:6" x14ac:dyDescent="0.2">
      <c r="A37" s="55" t="s">
        <v>124</v>
      </c>
      <c r="B37" s="56" t="s">
        <v>125</v>
      </c>
      <c r="C37" s="84">
        <v>4645</v>
      </c>
      <c r="D37" s="84">
        <v>4476</v>
      </c>
      <c r="E37" s="84">
        <v>4475.51</v>
      </c>
      <c r="F37" s="84"/>
    </row>
    <row r="38" spans="1:6" x14ac:dyDescent="0.2">
      <c r="A38" s="55" t="s">
        <v>126</v>
      </c>
      <c r="B38" s="56" t="s">
        <v>127</v>
      </c>
      <c r="C38" s="84">
        <v>398</v>
      </c>
      <c r="D38" s="84">
        <v>427</v>
      </c>
      <c r="E38" s="84">
        <v>426.21</v>
      </c>
      <c r="F38" s="84"/>
    </row>
    <row r="39" spans="1:6" x14ac:dyDescent="0.2">
      <c r="A39" s="55" t="s">
        <v>128</v>
      </c>
      <c r="B39" s="56" t="s">
        <v>129</v>
      </c>
      <c r="C39" s="84">
        <v>664</v>
      </c>
      <c r="D39" s="84">
        <v>626</v>
      </c>
      <c r="E39" s="84">
        <v>625.45000000000005</v>
      </c>
      <c r="F39" s="84"/>
    </row>
    <row r="40" spans="1:6" x14ac:dyDescent="0.2">
      <c r="A40" s="53" t="s">
        <v>130</v>
      </c>
      <c r="B40" s="54" t="s">
        <v>131</v>
      </c>
      <c r="C40" s="83">
        <f>C41+C42+C43+C44</f>
        <v>4646</v>
      </c>
      <c r="D40" s="83">
        <f>D41+D42+D43+D44</f>
        <v>3446</v>
      </c>
      <c r="E40" s="83">
        <f>E41+E42+E43+E44</f>
        <v>3413.01</v>
      </c>
      <c r="F40" s="83">
        <f>(E40*100)/D40</f>
        <v>99.042658154381897</v>
      </c>
    </row>
    <row r="41" spans="1:6" x14ac:dyDescent="0.2">
      <c r="A41" s="55" t="s">
        <v>132</v>
      </c>
      <c r="B41" s="56" t="s">
        <v>133</v>
      </c>
      <c r="C41" s="84">
        <v>531</v>
      </c>
      <c r="D41" s="84">
        <v>531</v>
      </c>
      <c r="E41" s="84">
        <v>531</v>
      </c>
      <c r="F41" s="84"/>
    </row>
    <row r="42" spans="1:6" x14ac:dyDescent="0.2">
      <c r="A42" s="55" t="s">
        <v>134</v>
      </c>
      <c r="B42" s="56" t="s">
        <v>135</v>
      </c>
      <c r="C42" s="84">
        <v>398</v>
      </c>
      <c r="D42" s="84">
        <v>398</v>
      </c>
      <c r="E42" s="84">
        <v>398</v>
      </c>
      <c r="F42" s="84"/>
    </row>
    <row r="43" spans="1:6" x14ac:dyDescent="0.2">
      <c r="A43" s="55" t="s">
        <v>136</v>
      </c>
      <c r="B43" s="56" t="s">
        <v>137</v>
      </c>
      <c r="C43" s="84">
        <v>3053</v>
      </c>
      <c r="D43" s="84">
        <v>1852</v>
      </c>
      <c r="E43" s="84">
        <v>1820</v>
      </c>
      <c r="F43" s="84"/>
    </row>
    <row r="44" spans="1:6" x14ac:dyDescent="0.2">
      <c r="A44" s="55" t="s">
        <v>138</v>
      </c>
      <c r="B44" s="56" t="s">
        <v>131</v>
      </c>
      <c r="C44" s="84">
        <v>664</v>
      </c>
      <c r="D44" s="84">
        <v>665</v>
      </c>
      <c r="E44" s="84">
        <v>664.01</v>
      </c>
      <c r="F44" s="84"/>
    </row>
    <row r="45" spans="1:6" x14ac:dyDescent="0.2">
      <c r="A45" s="51" t="s">
        <v>139</v>
      </c>
      <c r="B45" s="52" t="s">
        <v>140</v>
      </c>
      <c r="C45" s="82">
        <f>C46+C48</f>
        <v>4778</v>
      </c>
      <c r="D45" s="82">
        <f>D46+D48</f>
        <v>5093</v>
      </c>
      <c r="E45" s="82">
        <f>E46+E48</f>
        <v>5069.2300000000005</v>
      </c>
      <c r="F45" s="81">
        <f>(E45*100)/D45</f>
        <v>99.533280973885724</v>
      </c>
    </row>
    <row r="46" spans="1:6" x14ac:dyDescent="0.2">
      <c r="A46" s="53" t="s">
        <v>141</v>
      </c>
      <c r="B46" s="54" t="s">
        <v>142</v>
      </c>
      <c r="C46" s="83">
        <f>C47</f>
        <v>796</v>
      </c>
      <c r="D46" s="83">
        <f>D47</f>
        <v>762</v>
      </c>
      <c r="E46" s="83">
        <f>E47</f>
        <v>738.34</v>
      </c>
      <c r="F46" s="83">
        <f>(E46*100)/D46</f>
        <v>96.895013123359576</v>
      </c>
    </row>
    <row r="47" spans="1:6" ht="25.5" x14ac:dyDescent="0.2">
      <c r="A47" s="55" t="s">
        <v>143</v>
      </c>
      <c r="B47" s="56" t="s">
        <v>144</v>
      </c>
      <c r="C47" s="84">
        <v>796</v>
      </c>
      <c r="D47" s="84">
        <v>762</v>
      </c>
      <c r="E47" s="84">
        <v>738.34</v>
      </c>
      <c r="F47" s="84"/>
    </row>
    <row r="48" spans="1:6" x14ac:dyDescent="0.2">
      <c r="A48" s="53" t="s">
        <v>145</v>
      </c>
      <c r="B48" s="54" t="s">
        <v>146</v>
      </c>
      <c r="C48" s="83">
        <f>C49</f>
        <v>3982</v>
      </c>
      <c r="D48" s="83">
        <f>D49</f>
        <v>4331</v>
      </c>
      <c r="E48" s="83">
        <f>E49</f>
        <v>4330.8900000000003</v>
      </c>
      <c r="F48" s="83">
        <f>(E48*100)/D48</f>
        <v>99.997460170861231</v>
      </c>
    </row>
    <row r="49" spans="1:6" x14ac:dyDescent="0.2">
      <c r="A49" s="55" t="s">
        <v>147</v>
      </c>
      <c r="B49" s="56" t="s">
        <v>148</v>
      </c>
      <c r="C49" s="84">
        <v>3982</v>
      </c>
      <c r="D49" s="84">
        <v>4331</v>
      </c>
      <c r="E49" s="84">
        <v>4330.8900000000003</v>
      </c>
      <c r="F49" s="84"/>
    </row>
    <row r="50" spans="1:6" x14ac:dyDescent="0.2">
      <c r="A50" s="49" t="s">
        <v>149</v>
      </c>
      <c r="B50" s="50" t="s">
        <v>150</v>
      </c>
      <c r="C50" s="80">
        <f>C51</f>
        <v>3982</v>
      </c>
      <c r="D50" s="80">
        <f>D51</f>
        <v>4095</v>
      </c>
      <c r="E50" s="80">
        <f>E51</f>
        <v>3975.2099999999996</v>
      </c>
      <c r="F50" s="81">
        <f>(E50*100)/D50</f>
        <v>97.074725274725282</v>
      </c>
    </row>
    <row r="51" spans="1:6" x14ac:dyDescent="0.2">
      <c r="A51" s="51" t="s">
        <v>151</v>
      </c>
      <c r="B51" s="52" t="s">
        <v>152</v>
      </c>
      <c r="C51" s="82">
        <f>C52+C54</f>
        <v>3982</v>
      </c>
      <c r="D51" s="82">
        <f>D52+D54</f>
        <v>4095</v>
      </c>
      <c r="E51" s="82">
        <f>E52+E54</f>
        <v>3975.2099999999996</v>
      </c>
      <c r="F51" s="81">
        <f>(E51*100)/D51</f>
        <v>97.074725274725282</v>
      </c>
    </row>
    <row r="52" spans="1:6" x14ac:dyDescent="0.2">
      <c r="A52" s="53" t="s">
        <v>153</v>
      </c>
      <c r="B52" s="54" t="s">
        <v>154</v>
      </c>
      <c r="C52" s="83">
        <f>C53</f>
        <v>0</v>
      </c>
      <c r="D52" s="83">
        <f>D53</f>
        <v>113</v>
      </c>
      <c r="E52" s="83">
        <f>E53</f>
        <v>112.97</v>
      </c>
      <c r="F52" s="83">
        <f>(E52*100)/D52</f>
        <v>99.973451327433622</v>
      </c>
    </row>
    <row r="53" spans="1:6" x14ac:dyDescent="0.2">
      <c r="A53" s="55" t="s">
        <v>157</v>
      </c>
      <c r="B53" s="56" t="s">
        <v>158</v>
      </c>
      <c r="C53" s="84">
        <v>0</v>
      </c>
      <c r="D53" s="84">
        <v>113</v>
      </c>
      <c r="E53" s="84">
        <v>112.97</v>
      </c>
      <c r="F53" s="84"/>
    </row>
    <row r="54" spans="1:6" x14ac:dyDescent="0.2">
      <c r="A54" s="53" t="s">
        <v>159</v>
      </c>
      <c r="B54" s="54" t="s">
        <v>160</v>
      </c>
      <c r="C54" s="83">
        <f>C55</f>
        <v>3982</v>
      </c>
      <c r="D54" s="83">
        <f>D55</f>
        <v>3982</v>
      </c>
      <c r="E54" s="83">
        <f>E55</f>
        <v>3862.24</v>
      </c>
      <c r="F54" s="83">
        <f>(E54*100)/D54</f>
        <v>96.992466097438466</v>
      </c>
    </row>
    <row r="55" spans="1:6" x14ac:dyDescent="0.2">
      <c r="A55" s="55" t="s">
        <v>161</v>
      </c>
      <c r="B55" s="56" t="s">
        <v>162</v>
      </c>
      <c r="C55" s="84">
        <v>3982</v>
      </c>
      <c r="D55" s="84">
        <v>3982</v>
      </c>
      <c r="E55" s="84">
        <v>3862.24</v>
      </c>
      <c r="F55" s="84"/>
    </row>
    <row r="56" spans="1:6" x14ac:dyDescent="0.2">
      <c r="A56" s="49" t="s">
        <v>55</v>
      </c>
      <c r="B56" s="50" t="s">
        <v>56</v>
      </c>
      <c r="C56" s="80">
        <f t="shared" ref="C56:E57" si="0">C57</f>
        <v>1668240</v>
      </c>
      <c r="D56" s="80">
        <f t="shared" si="0"/>
        <v>1664267</v>
      </c>
      <c r="E56" s="80">
        <f t="shared" si="0"/>
        <v>1660592.67</v>
      </c>
      <c r="F56" s="81">
        <f>(E56*100)/D56</f>
        <v>99.779222324302538</v>
      </c>
    </row>
    <row r="57" spans="1:6" x14ac:dyDescent="0.2">
      <c r="A57" s="51" t="s">
        <v>69</v>
      </c>
      <c r="B57" s="52" t="s">
        <v>70</v>
      </c>
      <c r="C57" s="82">
        <f t="shared" si="0"/>
        <v>1668240</v>
      </c>
      <c r="D57" s="82">
        <f t="shared" si="0"/>
        <v>1664267</v>
      </c>
      <c r="E57" s="82">
        <f t="shared" si="0"/>
        <v>1660592.67</v>
      </c>
      <c r="F57" s="81">
        <f>(E57*100)/D57</f>
        <v>99.779222324302538</v>
      </c>
    </row>
    <row r="58" spans="1:6" ht="25.5" x14ac:dyDescent="0.2">
      <c r="A58" s="53" t="s">
        <v>71</v>
      </c>
      <c r="B58" s="54" t="s">
        <v>72</v>
      </c>
      <c r="C58" s="83">
        <f>C59+C60</f>
        <v>1668240</v>
      </c>
      <c r="D58" s="83">
        <f>D59+D60</f>
        <v>1664267</v>
      </c>
      <c r="E58" s="83">
        <f>E59+E60</f>
        <v>1660592.67</v>
      </c>
      <c r="F58" s="83">
        <f>(E58*100)/D58</f>
        <v>99.779222324302538</v>
      </c>
    </row>
    <row r="59" spans="1:6" x14ac:dyDescent="0.2">
      <c r="A59" s="55" t="s">
        <v>73</v>
      </c>
      <c r="B59" s="56" t="s">
        <v>74</v>
      </c>
      <c r="C59" s="84">
        <v>1664258</v>
      </c>
      <c r="D59" s="84">
        <v>1660172</v>
      </c>
      <c r="E59" s="84">
        <v>1656617.46</v>
      </c>
      <c r="F59" s="84"/>
    </row>
    <row r="60" spans="1:6" ht="25.5" x14ac:dyDescent="0.2">
      <c r="A60" s="55" t="s">
        <v>75</v>
      </c>
      <c r="B60" s="56" t="s">
        <v>76</v>
      </c>
      <c r="C60" s="84">
        <v>3982</v>
      </c>
      <c r="D60" s="84">
        <v>4095</v>
      </c>
      <c r="E60" s="84">
        <v>3975.21</v>
      </c>
      <c r="F60" s="84"/>
    </row>
    <row r="61" spans="1:6" x14ac:dyDescent="0.2">
      <c r="A61" s="48" t="s">
        <v>79</v>
      </c>
      <c r="B61" s="48" t="s">
        <v>180</v>
      </c>
      <c r="C61" s="78">
        <f>C62+C66</f>
        <v>398</v>
      </c>
      <c r="D61" s="78">
        <f>D62+D66</f>
        <v>858</v>
      </c>
      <c r="E61" s="78">
        <f>E62+E66</f>
        <v>777.99</v>
      </c>
      <c r="F61" s="79">
        <f>(E61*100)/D61</f>
        <v>90.674825174825173</v>
      </c>
    </row>
    <row r="62" spans="1:6" x14ac:dyDescent="0.2">
      <c r="A62" s="49" t="s">
        <v>77</v>
      </c>
      <c r="B62" s="50" t="s">
        <v>78</v>
      </c>
      <c r="C62" s="80">
        <f t="shared" ref="C62:E64" si="1">C63</f>
        <v>133</v>
      </c>
      <c r="D62" s="80">
        <f t="shared" si="1"/>
        <v>80</v>
      </c>
      <c r="E62" s="80">
        <f t="shared" si="1"/>
        <v>0</v>
      </c>
      <c r="F62" s="81">
        <f>(E62*100)/D62</f>
        <v>0</v>
      </c>
    </row>
    <row r="63" spans="1:6" x14ac:dyDescent="0.2">
      <c r="A63" s="51" t="s">
        <v>92</v>
      </c>
      <c r="B63" s="52" t="s">
        <v>93</v>
      </c>
      <c r="C63" s="82">
        <f t="shared" si="1"/>
        <v>133</v>
      </c>
      <c r="D63" s="82">
        <f t="shared" si="1"/>
        <v>80</v>
      </c>
      <c r="E63" s="82">
        <f t="shared" si="1"/>
        <v>0</v>
      </c>
      <c r="F63" s="81">
        <f>(E63*100)/D63</f>
        <v>0</v>
      </c>
    </row>
    <row r="64" spans="1:6" x14ac:dyDescent="0.2">
      <c r="A64" s="53" t="s">
        <v>102</v>
      </c>
      <c r="B64" s="54" t="s">
        <v>103</v>
      </c>
      <c r="C64" s="83">
        <f t="shared" si="1"/>
        <v>133</v>
      </c>
      <c r="D64" s="83">
        <f t="shared" si="1"/>
        <v>80</v>
      </c>
      <c r="E64" s="83">
        <f t="shared" si="1"/>
        <v>0</v>
      </c>
      <c r="F64" s="83">
        <f>(E64*100)/D64</f>
        <v>0</v>
      </c>
    </row>
    <row r="65" spans="1:6" x14ac:dyDescent="0.2">
      <c r="A65" s="55" t="s">
        <v>104</v>
      </c>
      <c r="B65" s="56" t="s">
        <v>105</v>
      </c>
      <c r="C65" s="84">
        <v>133</v>
      </c>
      <c r="D65" s="84">
        <v>80</v>
      </c>
      <c r="E65" s="84">
        <v>0</v>
      </c>
      <c r="F65" s="84"/>
    </row>
    <row r="66" spans="1:6" x14ac:dyDescent="0.2">
      <c r="A66" s="49" t="s">
        <v>149</v>
      </c>
      <c r="B66" s="50" t="s">
        <v>150</v>
      </c>
      <c r="C66" s="80">
        <f t="shared" ref="C66:E67" si="2">C67</f>
        <v>265</v>
      </c>
      <c r="D66" s="80">
        <f t="shared" si="2"/>
        <v>778</v>
      </c>
      <c r="E66" s="80">
        <f t="shared" si="2"/>
        <v>777.99</v>
      </c>
      <c r="F66" s="81">
        <f>(E66*100)/D66</f>
        <v>99.998714652956295</v>
      </c>
    </row>
    <row r="67" spans="1:6" x14ac:dyDescent="0.2">
      <c r="A67" s="51" t="s">
        <v>151</v>
      </c>
      <c r="B67" s="52" t="s">
        <v>152</v>
      </c>
      <c r="C67" s="82">
        <f t="shared" si="2"/>
        <v>265</v>
      </c>
      <c r="D67" s="82">
        <f t="shared" si="2"/>
        <v>778</v>
      </c>
      <c r="E67" s="82">
        <f t="shared" si="2"/>
        <v>777.99</v>
      </c>
      <c r="F67" s="81">
        <f>(E67*100)/D67</f>
        <v>99.998714652956295</v>
      </c>
    </row>
    <row r="68" spans="1:6" x14ac:dyDescent="0.2">
      <c r="A68" s="53" t="s">
        <v>153</v>
      </c>
      <c r="B68" s="54" t="s">
        <v>154</v>
      </c>
      <c r="C68" s="83">
        <f>C69+C70</f>
        <v>265</v>
      </c>
      <c r="D68" s="83">
        <f>D69+D70</f>
        <v>778</v>
      </c>
      <c r="E68" s="83">
        <f>E69+E70</f>
        <v>777.99</v>
      </c>
      <c r="F68" s="83">
        <f>(E68*100)/D68</f>
        <v>99.998714652956295</v>
      </c>
    </row>
    <row r="69" spans="1:6" x14ac:dyDescent="0.2">
      <c r="A69" s="55" t="s">
        <v>155</v>
      </c>
      <c r="B69" s="56" t="s">
        <v>156</v>
      </c>
      <c r="C69" s="84">
        <v>265</v>
      </c>
      <c r="D69" s="84">
        <v>778</v>
      </c>
      <c r="E69" s="84">
        <v>777.99</v>
      </c>
      <c r="F69" s="84"/>
    </row>
    <row r="70" spans="1:6" x14ac:dyDescent="0.2">
      <c r="A70" s="55" t="s">
        <v>157</v>
      </c>
      <c r="B70" s="56" t="s">
        <v>158</v>
      </c>
      <c r="C70" s="84">
        <v>0</v>
      </c>
      <c r="D70" s="84">
        <v>0</v>
      </c>
      <c r="E70" s="84">
        <v>0</v>
      </c>
      <c r="F70" s="84"/>
    </row>
    <row r="71" spans="1:6" x14ac:dyDescent="0.2">
      <c r="A71" s="49" t="s">
        <v>55</v>
      </c>
      <c r="B71" s="50" t="s">
        <v>56</v>
      </c>
      <c r="C71" s="80">
        <f t="shared" ref="C71:E73" si="3">C72</f>
        <v>398</v>
      </c>
      <c r="D71" s="80">
        <f t="shared" si="3"/>
        <v>858</v>
      </c>
      <c r="E71" s="80">
        <f t="shared" si="3"/>
        <v>777.99</v>
      </c>
      <c r="F71" s="81">
        <f>(E71*100)/D71</f>
        <v>90.674825174825173</v>
      </c>
    </row>
    <row r="72" spans="1:6" x14ac:dyDescent="0.2">
      <c r="A72" s="51" t="s">
        <v>63</v>
      </c>
      <c r="B72" s="52" t="s">
        <v>64</v>
      </c>
      <c r="C72" s="82">
        <f t="shared" si="3"/>
        <v>398</v>
      </c>
      <c r="D72" s="82">
        <f t="shared" si="3"/>
        <v>858</v>
      </c>
      <c r="E72" s="82">
        <f t="shared" si="3"/>
        <v>777.99</v>
      </c>
      <c r="F72" s="81">
        <f>(E72*100)/D72</f>
        <v>90.674825174825173</v>
      </c>
    </row>
    <row r="73" spans="1:6" x14ac:dyDescent="0.2">
      <c r="A73" s="53" t="s">
        <v>65</v>
      </c>
      <c r="B73" s="54" t="s">
        <v>66</v>
      </c>
      <c r="C73" s="83">
        <f t="shared" si="3"/>
        <v>398</v>
      </c>
      <c r="D73" s="83">
        <f t="shared" si="3"/>
        <v>858</v>
      </c>
      <c r="E73" s="83">
        <f t="shared" si="3"/>
        <v>777.99</v>
      </c>
      <c r="F73" s="83">
        <f>(E73*100)/D73</f>
        <v>90.674825174825173</v>
      </c>
    </row>
    <row r="74" spans="1:6" x14ac:dyDescent="0.2">
      <c r="A74" s="55" t="s">
        <v>67</v>
      </c>
      <c r="B74" s="56" t="s">
        <v>68</v>
      </c>
      <c r="C74" s="84">
        <v>398</v>
      </c>
      <c r="D74" s="84">
        <v>858</v>
      </c>
      <c r="E74" s="84">
        <v>777.99</v>
      </c>
      <c r="F74" s="84"/>
    </row>
    <row r="75" spans="1:6" x14ac:dyDescent="0.2">
      <c r="A75" s="48" t="s">
        <v>173</v>
      </c>
      <c r="B75" s="48" t="s">
        <v>181</v>
      </c>
      <c r="C75" s="78">
        <f t="shared" ref="C75:E78" si="4">C76</f>
        <v>24494.16</v>
      </c>
      <c r="D75" s="78">
        <f t="shared" si="4"/>
        <v>9180</v>
      </c>
      <c r="E75" s="78">
        <f t="shared" si="4"/>
        <v>9152.17</v>
      </c>
      <c r="F75" s="79">
        <f>(E75*100)/D75</f>
        <v>99.696840958605662</v>
      </c>
    </row>
    <row r="76" spans="1:6" x14ac:dyDescent="0.2">
      <c r="A76" s="49" t="s">
        <v>77</v>
      </c>
      <c r="B76" s="50" t="s">
        <v>78</v>
      </c>
      <c r="C76" s="80">
        <f t="shared" si="4"/>
        <v>24494.16</v>
      </c>
      <c r="D76" s="80">
        <f t="shared" si="4"/>
        <v>9180</v>
      </c>
      <c r="E76" s="80">
        <f t="shared" si="4"/>
        <v>9152.17</v>
      </c>
      <c r="F76" s="81">
        <f>(E76*100)/D76</f>
        <v>99.696840958605662</v>
      </c>
    </row>
    <row r="77" spans="1:6" x14ac:dyDescent="0.2">
      <c r="A77" s="51" t="s">
        <v>92</v>
      </c>
      <c r="B77" s="52" t="s">
        <v>93</v>
      </c>
      <c r="C77" s="82">
        <f t="shared" si="4"/>
        <v>24494.16</v>
      </c>
      <c r="D77" s="82">
        <f t="shared" si="4"/>
        <v>9180</v>
      </c>
      <c r="E77" s="82">
        <f t="shared" si="4"/>
        <v>9152.17</v>
      </c>
      <c r="F77" s="81">
        <f>(E77*100)/D77</f>
        <v>99.696840958605662</v>
      </c>
    </row>
    <row r="78" spans="1:6" x14ac:dyDescent="0.2">
      <c r="A78" s="53" t="s">
        <v>112</v>
      </c>
      <c r="B78" s="54" t="s">
        <v>113</v>
      </c>
      <c r="C78" s="83">
        <f t="shared" si="4"/>
        <v>24494.16</v>
      </c>
      <c r="D78" s="83">
        <f t="shared" si="4"/>
        <v>9180</v>
      </c>
      <c r="E78" s="83">
        <f t="shared" si="4"/>
        <v>9152.17</v>
      </c>
      <c r="F78" s="83">
        <f>(E78*100)/D78</f>
        <v>99.696840958605662</v>
      </c>
    </row>
    <row r="79" spans="1:6" x14ac:dyDescent="0.2">
      <c r="A79" s="55" t="s">
        <v>116</v>
      </c>
      <c r="B79" s="56" t="s">
        <v>117</v>
      </c>
      <c r="C79" s="84">
        <v>24494.16</v>
      </c>
      <c r="D79" s="84">
        <v>9180</v>
      </c>
      <c r="E79" s="84">
        <v>9152.17</v>
      </c>
      <c r="F79" s="84"/>
    </row>
    <row r="80" spans="1:6" x14ac:dyDescent="0.2">
      <c r="A80" s="49" t="s">
        <v>55</v>
      </c>
      <c r="B80" s="50" t="s">
        <v>56</v>
      </c>
      <c r="C80" s="80">
        <f t="shared" ref="C80:E82" si="5">C81</f>
        <v>24494.16</v>
      </c>
      <c r="D80" s="80">
        <f t="shared" si="5"/>
        <v>9180</v>
      </c>
      <c r="E80" s="80">
        <f t="shared" si="5"/>
        <v>9152.17</v>
      </c>
      <c r="F80" s="81">
        <f>(E80*100)/D80</f>
        <v>99.696840958605662</v>
      </c>
    </row>
    <row r="81" spans="1:6" x14ac:dyDescent="0.2">
      <c r="A81" s="51" t="s">
        <v>57</v>
      </c>
      <c r="B81" s="52" t="s">
        <v>58</v>
      </c>
      <c r="C81" s="82">
        <f t="shared" si="5"/>
        <v>24494.16</v>
      </c>
      <c r="D81" s="82">
        <f t="shared" si="5"/>
        <v>9180</v>
      </c>
      <c r="E81" s="82">
        <f t="shared" si="5"/>
        <v>9152.17</v>
      </c>
      <c r="F81" s="81">
        <f>(E81*100)/D81</f>
        <v>99.696840958605662</v>
      </c>
    </row>
    <row r="82" spans="1:6" x14ac:dyDescent="0.2">
      <c r="A82" s="53" t="s">
        <v>59</v>
      </c>
      <c r="B82" s="54" t="s">
        <v>60</v>
      </c>
      <c r="C82" s="83">
        <f t="shared" si="5"/>
        <v>24494.16</v>
      </c>
      <c r="D82" s="83">
        <f t="shared" si="5"/>
        <v>9180</v>
      </c>
      <c r="E82" s="83">
        <f t="shared" si="5"/>
        <v>9152.17</v>
      </c>
      <c r="F82" s="83">
        <f>(E82*100)/D82</f>
        <v>99.696840958605662</v>
      </c>
    </row>
    <row r="83" spans="1:6" x14ac:dyDescent="0.2">
      <c r="A83" s="55" t="s">
        <v>61</v>
      </c>
      <c r="B83" s="56" t="s">
        <v>62</v>
      </c>
      <c r="C83" s="84">
        <v>24494.16</v>
      </c>
      <c r="D83" s="84">
        <v>9180</v>
      </c>
      <c r="E83" s="84">
        <v>9152.17</v>
      </c>
      <c r="F83" s="84"/>
    </row>
    <row r="84" spans="1:6" s="57" customFormat="1" x14ac:dyDescent="0.2"/>
    <row r="85" spans="1:6" s="57" customFormat="1" x14ac:dyDescent="0.2"/>
    <row r="86" spans="1:6" s="57" customFormat="1" x14ac:dyDescent="0.2"/>
    <row r="87" spans="1:6" s="57" customFormat="1" x14ac:dyDescent="0.2"/>
    <row r="88" spans="1:6" s="57" customFormat="1" x14ac:dyDescent="0.2"/>
    <row r="89" spans="1:6" s="57" customFormat="1" x14ac:dyDescent="0.2"/>
    <row r="90" spans="1:6" s="57" customFormat="1" x14ac:dyDescent="0.2"/>
    <row r="91" spans="1:6" s="57" customFormat="1" x14ac:dyDescent="0.2"/>
    <row r="92" spans="1:6" s="57" customFormat="1" x14ac:dyDescent="0.2"/>
    <row r="93" spans="1:6" s="57" customFormat="1" x14ac:dyDescent="0.2"/>
    <row r="94" spans="1:6" s="57" customFormat="1" x14ac:dyDescent="0.2"/>
    <row r="95" spans="1:6" s="57" customFormat="1" x14ac:dyDescent="0.2"/>
    <row r="96" spans="1: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pans="1:3" s="57" customFormat="1" x14ac:dyDescent="0.2"/>
    <row r="1218" spans="1:3" s="57" customFormat="1" x14ac:dyDescent="0.2"/>
    <row r="1219" spans="1:3" s="57" customFormat="1" x14ac:dyDescent="0.2"/>
    <row r="1220" spans="1:3" s="57" customFormat="1" x14ac:dyDescent="0.2"/>
    <row r="1221" spans="1:3" s="57" customFormat="1" x14ac:dyDescent="0.2"/>
    <row r="1222" spans="1:3" s="57" customFormat="1" x14ac:dyDescent="0.2"/>
    <row r="1223" spans="1:3" s="57" customFormat="1" x14ac:dyDescent="0.2"/>
    <row r="1224" spans="1:3" x14ac:dyDescent="0.2">
      <c r="A1224" s="57"/>
      <c r="B1224" s="57"/>
      <c r="C1224" s="57"/>
    </row>
    <row r="1225" spans="1:3" x14ac:dyDescent="0.2">
      <c r="A1225" s="57"/>
      <c r="B1225" s="57"/>
      <c r="C1225" s="57"/>
    </row>
    <row r="1226" spans="1:3" x14ac:dyDescent="0.2">
      <c r="A1226" s="57"/>
      <c r="B1226" s="57"/>
      <c r="C1226" s="57"/>
    </row>
    <row r="1227" spans="1:3" x14ac:dyDescent="0.2">
      <c r="A1227" s="57"/>
      <c r="B1227" s="57"/>
      <c r="C1227" s="57"/>
    </row>
    <row r="1228" spans="1:3" x14ac:dyDescent="0.2">
      <c r="A1228" s="57"/>
      <c r="B1228" s="57"/>
      <c r="C1228" s="57"/>
    </row>
    <row r="1229" spans="1:3" x14ac:dyDescent="0.2">
      <c r="A1229" s="57"/>
      <c r="B1229" s="57"/>
      <c r="C1229" s="57"/>
    </row>
    <row r="1230" spans="1:3" x14ac:dyDescent="0.2">
      <c r="A1230" s="57"/>
      <c r="B1230" s="57"/>
      <c r="C1230" s="57"/>
    </row>
    <row r="1231" spans="1:3" x14ac:dyDescent="0.2">
      <c r="A1231" s="57"/>
      <c r="B1231" s="57"/>
      <c r="C1231" s="57"/>
    </row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40"/>
      <c r="B1261" s="40"/>
      <c r="C1261" s="40"/>
    </row>
    <row r="1262" spans="1:3" x14ac:dyDescent="0.2">
      <c r="A1262" s="40"/>
      <c r="B1262" s="40"/>
      <c r="C1262" s="40"/>
    </row>
    <row r="1263" spans="1:3" x14ac:dyDescent="0.2">
      <c r="A1263" s="40"/>
      <c r="B1263" s="40"/>
      <c r="C1263" s="40"/>
    </row>
    <row r="1264" spans="1:3" x14ac:dyDescent="0.2">
      <c r="A1264" s="40"/>
      <c r="B1264" s="40"/>
      <c r="C1264" s="40"/>
    </row>
    <row r="1265" spans="1:3" x14ac:dyDescent="0.2">
      <c r="A1265" s="40"/>
      <c r="B1265" s="40"/>
      <c r="C1265" s="40"/>
    </row>
    <row r="1266" spans="1:3" x14ac:dyDescent="0.2">
      <c r="A1266" s="40"/>
      <c r="B1266" s="40"/>
      <c r="C1266" s="40"/>
    </row>
    <row r="1267" spans="1:3" x14ac:dyDescent="0.2">
      <c r="A1267" s="40"/>
      <c r="B1267" s="40"/>
      <c r="C1267" s="40"/>
    </row>
    <row r="1268" spans="1:3" x14ac:dyDescent="0.2">
      <c r="A1268" s="40"/>
      <c r="B1268" s="40"/>
      <c r="C1268" s="40"/>
    </row>
    <row r="1269" spans="1:3" x14ac:dyDescent="0.2">
      <c r="A1269" s="40"/>
      <c r="B1269" s="40"/>
      <c r="C1269" s="40"/>
    </row>
    <row r="1270" spans="1:3" x14ac:dyDescent="0.2">
      <c r="A1270" s="40"/>
      <c r="B1270" s="40"/>
      <c r="C1270" s="40"/>
    </row>
    <row r="1271" spans="1:3" x14ac:dyDescent="0.2">
      <c r="A1271" s="40"/>
      <c r="B1271" s="40"/>
      <c r="C1271" s="40"/>
    </row>
    <row r="1272" spans="1:3" x14ac:dyDescent="0.2">
      <c r="A1272" s="40"/>
      <c r="B1272" s="40"/>
      <c r="C1272" s="40"/>
    </row>
    <row r="1273" spans="1:3" x14ac:dyDescent="0.2">
      <c r="A1273" s="40"/>
      <c r="B1273" s="40"/>
      <c r="C1273" s="40"/>
    </row>
    <row r="1274" spans="1:3" x14ac:dyDescent="0.2">
      <c r="A1274" s="40"/>
      <c r="B1274" s="40"/>
      <c r="C1274" s="40"/>
    </row>
    <row r="1275" spans="1:3" x14ac:dyDescent="0.2">
      <c r="A1275" s="40"/>
      <c r="B1275" s="40"/>
      <c r="C1275" s="40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Tina Ubrekić</cp:lastModifiedBy>
  <cp:lastPrinted>2024-03-26T09:56:41Z</cp:lastPrinted>
  <dcterms:created xsi:type="dcterms:W3CDTF">2022-08-12T12:51:27Z</dcterms:created>
  <dcterms:modified xsi:type="dcterms:W3CDTF">2024-03-28T09:20:22Z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