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ljan\Desktop\"/>
    </mc:Choice>
  </mc:AlternateContent>
  <bookViews>
    <workbookView xWindow="-105" yWindow="-105" windowWidth="30930" windowHeight="1689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rashoda'!$B$1:$I$19</definedName>
    <definedName name="_xlnm.Print_Area" localSheetId="6">'Posebni dio'!$A$1:$C$8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D10" i="5"/>
  <c r="I14" i="3"/>
  <c r="H14" i="3"/>
  <c r="I12" i="1"/>
  <c r="G12" i="1"/>
  <c r="H12" i="1"/>
  <c r="J12" i="1"/>
  <c r="G15" i="1"/>
  <c r="H15" i="1"/>
  <c r="I15" i="1"/>
  <c r="J15" i="1"/>
  <c r="J16" i="1" l="1"/>
  <c r="L12" i="1"/>
  <c r="K12" i="1"/>
  <c r="I16" i="1"/>
  <c r="H16" i="1"/>
  <c r="G16" i="1"/>
  <c r="K16" i="1" s="1"/>
  <c r="L15" i="1"/>
  <c r="K15" i="1"/>
  <c r="H26" i="1"/>
  <c r="I26" i="1"/>
  <c r="J26" i="1"/>
  <c r="L26" i="1" s="1"/>
  <c r="G26" i="1"/>
  <c r="L23" i="1"/>
  <c r="H23" i="1"/>
  <c r="I23" i="1"/>
  <c r="J23" i="1"/>
  <c r="K23" i="1" s="1"/>
  <c r="G23" i="1"/>
  <c r="H27" i="1" l="1"/>
  <c r="I27" i="1"/>
  <c r="J27" i="1"/>
  <c r="L27" i="1" s="1"/>
  <c r="K26" i="1"/>
  <c r="L16" i="1"/>
  <c r="G27" i="1"/>
  <c r="E75" i="15"/>
  <c r="E74" i="15" s="1"/>
  <c r="D75" i="15"/>
  <c r="D74" i="15" s="1"/>
  <c r="D73" i="15" s="1"/>
  <c r="C75" i="15"/>
  <c r="C74" i="15" s="1"/>
  <c r="C73" i="15" s="1"/>
  <c r="E71" i="15"/>
  <c r="F71" i="15" s="1"/>
  <c r="D71" i="15"/>
  <c r="C71" i="15"/>
  <c r="F69" i="15"/>
  <c r="E69" i="15"/>
  <c r="D69" i="15"/>
  <c r="C69" i="15"/>
  <c r="E68" i="15"/>
  <c r="F68" i="15" s="1"/>
  <c r="D68" i="15"/>
  <c r="D67" i="15" s="1"/>
  <c r="D66" i="15" s="1"/>
  <c r="D8" i="15" s="1"/>
  <c r="C68" i="15"/>
  <c r="C67" i="15" s="1"/>
  <c r="C66" i="15" s="1"/>
  <c r="C8" i="15" s="1"/>
  <c r="E63" i="15"/>
  <c r="F63" i="15" s="1"/>
  <c r="D63" i="15"/>
  <c r="D62" i="15" s="1"/>
  <c r="D61" i="15" s="1"/>
  <c r="C63" i="15"/>
  <c r="C62" i="15" s="1"/>
  <c r="C61" i="15" s="1"/>
  <c r="E59" i="15"/>
  <c r="D59" i="15"/>
  <c r="C59" i="15"/>
  <c r="E58" i="15"/>
  <c r="D58" i="15"/>
  <c r="C58" i="15"/>
  <c r="E56" i="15"/>
  <c r="F56" i="15" s="1"/>
  <c r="D56" i="15"/>
  <c r="C56" i="15"/>
  <c r="F54" i="15"/>
  <c r="E54" i="15"/>
  <c r="D54" i="15"/>
  <c r="C54" i="15"/>
  <c r="E53" i="15"/>
  <c r="F53" i="15" s="1"/>
  <c r="D53" i="15"/>
  <c r="D52" i="15" s="1"/>
  <c r="C53" i="15"/>
  <c r="C52" i="15" s="1"/>
  <c r="F50" i="15"/>
  <c r="E50" i="15"/>
  <c r="D50" i="15"/>
  <c r="C50" i="15"/>
  <c r="E48" i="15"/>
  <c r="F48" i="15" s="1"/>
  <c r="D48" i="15"/>
  <c r="D47" i="15" s="1"/>
  <c r="C48" i="15"/>
  <c r="C47" i="15" s="1"/>
  <c r="F41" i="15"/>
  <c r="E41" i="15"/>
  <c r="D41" i="15"/>
  <c r="C41" i="15"/>
  <c r="E31" i="15"/>
  <c r="E20" i="15" s="1"/>
  <c r="D31" i="15"/>
  <c r="D20" i="15" s="1"/>
  <c r="C31" i="15"/>
  <c r="C20" i="15" s="1"/>
  <c r="E25" i="15"/>
  <c r="F25" i="15" s="1"/>
  <c r="D25" i="15"/>
  <c r="C25" i="15"/>
  <c r="F21" i="15"/>
  <c r="E21" i="15"/>
  <c r="D21" i="15"/>
  <c r="C21" i="15"/>
  <c r="E18" i="15"/>
  <c r="F18" i="15" s="1"/>
  <c r="D18" i="15"/>
  <c r="C18" i="15"/>
  <c r="F16" i="15"/>
  <c r="E16" i="15"/>
  <c r="D16" i="15"/>
  <c r="C16" i="15"/>
  <c r="E14" i="15"/>
  <c r="F14" i="15" s="1"/>
  <c r="D14" i="15"/>
  <c r="D13" i="15" s="1"/>
  <c r="C14" i="15"/>
  <c r="C13" i="15" s="1"/>
  <c r="H8" i="8"/>
  <c r="G8" i="8"/>
  <c r="F7" i="8"/>
  <c r="H7" i="8" s="1"/>
  <c r="E7" i="8"/>
  <c r="E6" i="8" s="1"/>
  <c r="D7" i="8"/>
  <c r="D6" i="8" s="1"/>
  <c r="C7" i="8"/>
  <c r="H15" i="5"/>
  <c r="G15" i="5"/>
  <c r="F14" i="5"/>
  <c r="H14" i="5" s="1"/>
  <c r="E14" i="5"/>
  <c r="D14" i="5"/>
  <c r="C14" i="5"/>
  <c r="H13" i="5"/>
  <c r="G13" i="5"/>
  <c r="F12" i="5"/>
  <c r="H12" i="5" s="1"/>
  <c r="E12" i="5"/>
  <c r="D12" i="5"/>
  <c r="D11" i="5" s="1"/>
  <c r="C12" i="5"/>
  <c r="F11" i="5"/>
  <c r="H11" i="5" s="1"/>
  <c r="E11" i="5"/>
  <c r="H10" i="5"/>
  <c r="G10" i="5"/>
  <c r="F9" i="5"/>
  <c r="E9" i="5"/>
  <c r="E6" i="5" s="1"/>
  <c r="D9" i="5"/>
  <c r="C9" i="5"/>
  <c r="H8" i="5"/>
  <c r="G8" i="5"/>
  <c r="H7" i="5"/>
  <c r="F7" i="5"/>
  <c r="E7" i="5"/>
  <c r="D7" i="5"/>
  <c r="C7" i="5"/>
  <c r="C6" i="5" s="1"/>
  <c r="J71" i="3"/>
  <c r="I71" i="3"/>
  <c r="I70" i="3" s="1"/>
  <c r="I64" i="3" s="1"/>
  <c r="H71" i="3"/>
  <c r="H70" i="3" s="1"/>
  <c r="G71" i="3"/>
  <c r="G70" i="3" s="1"/>
  <c r="J70" i="3"/>
  <c r="L69" i="3"/>
  <c r="K69" i="3"/>
  <c r="J68" i="3"/>
  <c r="L68" i="3" s="1"/>
  <c r="I68" i="3"/>
  <c r="H68" i="3"/>
  <c r="G68" i="3"/>
  <c r="K68" i="3" s="1"/>
  <c r="L67" i="3"/>
  <c r="K67" i="3"/>
  <c r="L66" i="3"/>
  <c r="J66" i="3"/>
  <c r="I66" i="3"/>
  <c r="H66" i="3"/>
  <c r="H65" i="3" s="1"/>
  <c r="G66" i="3"/>
  <c r="K66" i="3" s="1"/>
  <c r="J65" i="3"/>
  <c r="L65" i="3" s="1"/>
  <c r="I65" i="3"/>
  <c r="J64" i="3"/>
  <c r="L64" i="3" s="1"/>
  <c r="L63" i="3"/>
  <c r="K63" i="3"/>
  <c r="L62" i="3"/>
  <c r="J62" i="3"/>
  <c r="I62" i="3"/>
  <c r="H62" i="3"/>
  <c r="G62" i="3"/>
  <c r="K62" i="3" s="1"/>
  <c r="L61" i="3"/>
  <c r="K61" i="3"/>
  <c r="L60" i="3"/>
  <c r="J60" i="3"/>
  <c r="J59" i="3" s="1"/>
  <c r="L59" i="3" s="1"/>
  <c r="I60" i="3"/>
  <c r="H60" i="3"/>
  <c r="G60" i="3"/>
  <c r="K60" i="3" s="1"/>
  <c r="I59" i="3"/>
  <c r="H59" i="3"/>
  <c r="L58" i="3"/>
  <c r="K58" i="3"/>
  <c r="L55" i="3"/>
  <c r="K55" i="3"/>
  <c r="L54" i="3"/>
  <c r="K54" i="3"/>
  <c r="J53" i="3"/>
  <c r="L53" i="3" s="1"/>
  <c r="I53" i="3"/>
  <c r="H53" i="3"/>
  <c r="G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J43" i="3"/>
  <c r="L43" i="3" s="1"/>
  <c r="I43" i="3"/>
  <c r="H43" i="3"/>
  <c r="G43" i="3"/>
  <c r="L42" i="3"/>
  <c r="K42" i="3"/>
  <c r="L41" i="3"/>
  <c r="K41" i="3"/>
  <c r="L40" i="3"/>
  <c r="K40" i="3"/>
  <c r="L39" i="3"/>
  <c r="K39" i="3"/>
  <c r="L38" i="3"/>
  <c r="K38" i="3"/>
  <c r="J37" i="3"/>
  <c r="L37" i="3" s="1"/>
  <c r="I37" i="3"/>
  <c r="H37" i="3"/>
  <c r="G37" i="3"/>
  <c r="K37" i="3" s="1"/>
  <c r="L36" i="3"/>
  <c r="K36" i="3"/>
  <c r="L35" i="3"/>
  <c r="K35" i="3"/>
  <c r="L34" i="3"/>
  <c r="K34" i="3"/>
  <c r="L33" i="3"/>
  <c r="J33" i="3"/>
  <c r="I33" i="3"/>
  <c r="H33" i="3"/>
  <c r="G33" i="3"/>
  <c r="J32" i="3"/>
  <c r="L32" i="3" s="1"/>
  <c r="I32" i="3"/>
  <c r="L31" i="3"/>
  <c r="K31" i="3"/>
  <c r="J30" i="3"/>
  <c r="L30" i="3" s="1"/>
  <c r="I30" i="3"/>
  <c r="H30" i="3"/>
  <c r="G30" i="3"/>
  <c r="L29" i="3"/>
  <c r="K29" i="3"/>
  <c r="J28" i="3"/>
  <c r="L28" i="3" s="1"/>
  <c r="I28" i="3"/>
  <c r="H28" i="3"/>
  <c r="G28" i="3"/>
  <c r="L27" i="3"/>
  <c r="K27" i="3"/>
  <c r="L26" i="3"/>
  <c r="J26" i="3"/>
  <c r="I26" i="3"/>
  <c r="H26" i="3"/>
  <c r="H25" i="3" s="1"/>
  <c r="G26" i="3"/>
  <c r="K26" i="3" s="1"/>
  <c r="J25" i="3"/>
  <c r="L25" i="3" s="1"/>
  <c r="I25" i="3"/>
  <c r="I24" i="3" s="1"/>
  <c r="I23" i="3" s="1"/>
  <c r="L18" i="3"/>
  <c r="K18" i="3"/>
  <c r="L17" i="3"/>
  <c r="K17" i="3"/>
  <c r="J16" i="3"/>
  <c r="J15" i="3" s="1"/>
  <c r="L15" i="3" s="1"/>
  <c r="I16" i="3"/>
  <c r="H16" i="3"/>
  <c r="H15" i="3" s="1"/>
  <c r="G16" i="3"/>
  <c r="K16" i="3" s="1"/>
  <c r="I15" i="3"/>
  <c r="L14" i="3"/>
  <c r="K14" i="3"/>
  <c r="J13" i="3"/>
  <c r="I13" i="3"/>
  <c r="I12" i="3" s="1"/>
  <c r="I11" i="3" s="1"/>
  <c r="I10" i="3" s="1"/>
  <c r="H13" i="3"/>
  <c r="H12" i="3" s="1"/>
  <c r="G13" i="3"/>
  <c r="L13" i="3" l="1"/>
  <c r="K27" i="1"/>
  <c r="H9" i="5"/>
  <c r="F6" i="5"/>
  <c r="H6" i="5" s="1"/>
  <c r="G9" i="5"/>
  <c r="C12" i="15"/>
  <c r="C11" i="15" s="1"/>
  <c r="C7" i="15" s="1"/>
  <c r="D12" i="15"/>
  <c r="D11" i="15" s="1"/>
  <c r="D7" i="15" s="1"/>
  <c r="E73" i="15"/>
  <c r="F73" i="15" s="1"/>
  <c r="F74" i="15"/>
  <c r="F20" i="15"/>
  <c r="H64" i="3"/>
  <c r="F6" i="8"/>
  <c r="H6" i="8" s="1"/>
  <c r="J24" i="3"/>
  <c r="K13" i="3"/>
  <c r="G14" i="5"/>
  <c r="G7" i="8"/>
  <c r="G6" i="5"/>
  <c r="G25" i="3"/>
  <c r="K28" i="3"/>
  <c r="E13" i="15"/>
  <c r="E47" i="15"/>
  <c r="F47" i="15" s="1"/>
  <c r="E52" i="15"/>
  <c r="F52" i="15" s="1"/>
  <c r="E62" i="15"/>
  <c r="E67" i="15"/>
  <c r="J12" i="3"/>
  <c r="L12" i="3" s="1"/>
  <c r="L16" i="3"/>
  <c r="F75" i="15"/>
  <c r="H32" i="3"/>
  <c r="H24" i="3" s="1"/>
  <c r="H23" i="3" s="1"/>
  <c r="G59" i="3"/>
  <c r="K59" i="3" s="1"/>
  <c r="F31" i="15"/>
  <c r="G15" i="3"/>
  <c r="K15" i="3" s="1"/>
  <c r="K53" i="3"/>
  <c r="C6" i="8"/>
  <c r="G65" i="3"/>
  <c r="G64" i="3" s="1"/>
  <c r="K64" i="3" s="1"/>
  <c r="K43" i="3"/>
  <c r="K30" i="3"/>
  <c r="J11" i="3"/>
  <c r="L11" i="3" s="1"/>
  <c r="D6" i="5"/>
  <c r="H11" i="3"/>
  <c r="H10" i="3" s="1"/>
  <c r="C11" i="5"/>
  <c r="G11" i="5" s="1"/>
  <c r="G12" i="5"/>
  <c r="G7" i="5"/>
  <c r="G32" i="3"/>
  <c r="K32" i="3" s="1"/>
  <c r="K33" i="3"/>
  <c r="K25" i="3"/>
  <c r="G12" i="3"/>
  <c r="K12" i="3" s="1"/>
  <c r="J10" i="3" l="1"/>
  <c r="L10" i="3" s="1"/>
  <c r="G11" i="3"/>
  <c r="J23" i="3"/>
  <c r="L23" i="3" s="1"/>
  <c r="L24" i="3"/>
  <c r="E66" i="15"/>
  <c r="F67" i="15"/>
  <c r="F62" i="15"/>
  <c r="E61" i="15"/>
  <c r="F61" i="15" s="1"/>
  <c r="E12" i="15"/>
  <c r="F13" i="15"/>
  <c r="G6" i="8"/>
  <c r="K65" i="3"/>
  <c r="G24" i="3"/>
  <c r="G23" i="3" s="1"/>
  <c r="K23" i="3" s="1"/>
  <c r="K24" i="3"/>
  <c r="E8" i="15" l="1"/>
  <c r="F8" i="15" s="1"/>
  <c r="F66" i="15"/>
  <c r="E11" i="15"/>
  <c r="F12" i="15"/>
  <c r="G10" i="3"/>
  <c r="K10" i="3" s="1"/>
  <c r="K11" i="3"/>
  <c r="E7" i="15" l="1"/>
  <c r="F7" i="15" s="1"/>
  <c r="F11" i="15"/>
</calcChain>
</file>

<file path=xl/sharedStrings.xml><?xml version="1.0" encoding="utf-8"?>
<sst xmlns="http://schemas.openxmlformats.org/spreadsheetml/2006/main" count="386" uniqueCount="184">
  <si>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</si>
  <si>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</si>
  <si>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</si>
  <si>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</si>
  <si>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</si>
  <si>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</si>
  <si>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</si>
  <si>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</si>
  <si>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</si>
  <si>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</si>
  <si>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</si>
  <si>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</si>
  <si>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</si>
  <si>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</si>
  <si>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</si>
  <si>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</si>
  <si>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</si>
  <si>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</si>
  <si>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</si>
  <si>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</si>
  <si>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</si>
  <si>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</si>
  <si>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</si>
  <si>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</si>
  <si>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</si>
  <si>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</si>
  <si>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</si>
  <si>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</si>
  <si>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</si>
  <si>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</si>
  <si>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</si>
  <si>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</si>
  <si>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</si>
  <si>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</si>
  <si>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</si>
  <si>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</si>
  <si>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</si>
  <si>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</si>
  <si>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</si>
  <si>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</si>
  <si>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</si>
  <si>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</si>
  <si>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</si>
  <si>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</si>
  <si>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</si>
  <si>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</si>
  <si>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</si>
  <si>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</si>
  <si>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</si>
  <si>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</si>
  <si>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</si>
  <si>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</si>
  <si>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</si>
  <si>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</si>
  <si>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</si>
  <si>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</si>
  <si>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</si>
  <si>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</si>
  <si>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</si>
  <si>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</si>
  <si>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</si>
  <si>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</si>
  <si>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</si>
  <si>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</si>
  <si>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</si>
  <si>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</si>
  <si>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</si>
  <si>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</si>
  <si>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</si>
  <si>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</si>
  <si>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</si>
  <si>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</si>
  <si>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</si>
  <si>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</si>
  <si>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</si>
  <si>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</si>
  <si>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</si>
  <si>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</si>
  <si>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</si>
  <si>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</si>
  <si>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</si>
  <si>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</si>
  <si>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</si>
  <si>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</si>
  <si>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</si>
  <si>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</si>
  <si>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</si>
  <si>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</si>
  <si>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</si>
  <si>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</si>
  <si>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</si>
  <si>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</si>
  <si>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</si>
  <si>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</si>
  <si>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</si>
  <si>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</si>
  <si>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</si>
  <si>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</si>
  <si>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</si>
  <si>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</si>
  <si>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</si>
  <si>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</si>
  <si>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</si>
  <si>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</si>
  <si>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</si>
  <si>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</si>
  <si>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</si>
  <si>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</si>
  <si>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</si>
  <si>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</si>
  <si>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</si>
  <si>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</si>
  <si>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</si>
  <si>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</si>
  <si>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</si>
  <si>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</si>
  <si>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</si>
  <si>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</si>
  <si>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</si>
  <si>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</si>
  <si>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</si>
  <si>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</si>
  <si>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</si>
  <si>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</si>
  <si>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</si>
  <si>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</si>
  <si>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</si>
  <si>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</si>
  <si>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</si>
  <si>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</si>
  <si>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</si>
  <si>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</si>
  <si>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</si>
  <si>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</si>
  <si>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</si>
  <si>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</si>
  <si>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</si>
  <si>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</si>
  <si>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</si>
  <si>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</si>
  <si>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</si>
  <si>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</si>
  <si>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</si>
  <si>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</si>
  <si>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</si>
  <si>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</si>
  <si>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</si>
  <si>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</si>
  <si>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</si>
  <si>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</si>
  <si>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</si>
  <si>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</si>
  <si>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</si>
  <si>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</si>
  <si>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</si>
  <si>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</si>
  <si>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</si>
  <si>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</si>
  <si>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</si>
  <si>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</si>
  <si>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</si>
  <si>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</si>
  <si>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</si>
  <si>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</si>
  <si>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</si>
  <si>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</si>
  <si>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</si>
  <si>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</si>
  <si>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</si>
  <si>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</si>
  <si>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3 Javni red i sigurnost</t>
  </si>
  <si>
    <t>0330 Sudovi</t>
  </si>
  <si>
    <t>11</t>
  </si>
  <si>
    <t>A851001</t>
  </si>
  <si>
    <t>Vođenje sudskih postupaka iz nadležnosti upravnih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</si>
  <si>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</si>
  <si>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</si>
  <si>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</si>
  <si>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</si>
  <si>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</si>
  <si>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47199-UPRAVNI SUD U ZAGREBU</t>
  </si>
  <si>
    <t>10935-UPRAVNI SUDOVI</t>
  </si>
  <si>
    <t>109-MINISTARSTVO PRAVOSUĐA I UPRAVE</t>
  </si>
  <si>
    <t>2803-Vođenje sudskih postupak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</si>
</sst>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0" fillId="0" borderId="0" xfId="0" applyNumberForma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2" borderId="0" xfId="0" applyFill="1"/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J26" sqref="J26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7" t="s">
        <v>45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7" t="s">
        <v>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7" t="s">
        <v>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7" t="s">
        <v>32</v>
      </c>
      <c r="C7" s="97"/>
      <c r="D7" s="97"/>
      <c r="E7" s="97"/>
      <c r="F7" s="97"/>
      <c r="G7" s="5"/>
      <c r="H7" s="6"/>
      <c r="I7" s="6"/>
      <c r="J7" s="6"/>
      <c r="K7" s="22"/>
      <c r="L7" s="22"/>
    </row>
    <row r="8" spans="2:13" ht="25.5" x14ac:dyDescent="0.25">
      <c r="B8" s="100" t="s">
        <v>3</v>
      </c>
      <c r="C8" s="100"/>
      <c r="D8" s="100"/>
      <c r="E8" s="100"/>
      <c r="F8" s="100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4">
        <v>1</v>
      </c>
      <c r="C9" s="114"/>
      <c r="D9" s="114"/>
      <c r="E9" s="114"/>
      <c r="F9" s="115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98" t="s">
        <v>8</v>
      </c>
      <c r="C10" s="99"/>
      <c r="D10" s="99"/>
      <c r="E10" s="99"/>
      <c r="F10" s="112"/>
      <c r="G10" s="85">
        <v>1330850.8799999999</v>
      </c>
      <c r="H10" s="86">
        <v>1543479</v>
      </c>
      <c r="I10" s="86">
        <v>1485302</v>
      </c>
      <c r="J10" s="86">
        <v>1469154.56</v>
      </c>
      <c r="K10" s="86"/>
      <c r="L10" s="86"/>
    </row>
    <row r="11" spans="2:13" x14ac:dyDescent="0.25">
      <c r="B11" s="113" t="s">
        <v>7</v>
      </c>
      <c r="C11" s="112"/>
      <c r="D11" s="112"/>
      <c r="E11" s="112"/>
      <c r="F11" s="112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9" t="s">
        <v>0</v>
      </c>
      <c r="C12" s="110"/>
      <c r="D12" s="110"/>
      <c r="E12" s="110"/>
      <c r="F12" s="111"/>
      <c r="G12" s="87">
        <f>G10+G11</f>
        <v>1330850.8799999999</v>
      </c>
      <c r="H12" s="87">
        <f t="shared" ref="H12:J12" si="0">H10+H11</f>
        <v>1543479</v>
      </c>
      <c r="I12" s="87">
        <f t="shared" si="0"/>
        <v>1485302</v>
      </c>
      <c r="J12" s="87">
        <f t="shared" si="0"/>
        <v>1469154.56</v>
      </c>
      <c r="K12" s="88">
        <f>J12/G12*100</f>
        <v>110.39212447302889</v>
      </c>
      <c r="L12" s="88">
        <f>J12/I12*100</f>
        <v>98.912851393184681</v>
      </c>
    </row>
    <row r="13" spans="2:13" x14ac:dyDescent="0.25">
      <c r="B13" s="118" t="s">
        <v>9</v>
      </c>
      <c r="C13" s="99"/>
      <c r="D13" s="99"/>
      <c r="E13" s="99"/>
      <c r="F13" s="99"/>
      <c r="G13" s="89">
        <v>1327449.57</v>
      </c>
      <c r="H13" s="86">
        <v>1539690</v>
      </c>
      <c r="I13" s="86">
        <v>1481513</v>
      </c>
      <c r="J13" s="86">
        <v>1465235.36</v>
      </c>
      <c r="K13" s="86"/>
      <c r="L13" s="86"/>
    </row>
    <row r="14" spans="2:13" x14ac:dyDescent="0.25">
      <c r="B14" s="113" t="s">
        <v>10</v>
      </c>
      <c r="C14" s="112"/>
      <c r="D14" s="112"/>
      <c r="E14" s="112"/>
      <c r="F14" s="112"/>
      <c r="G14" s="85">
        <v>3461.7</v>
      </c>
      <c r="H14" s="86">
        <v>3789</v>
      </c>
      <c r="I14" s="86">
        <v>3789</v>
      </c>
      <c r="J14" s="86">
        <v>3789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1330911.27</v>
      </c>
      <c r="H15" s="87">
        <f t="shared" ref="H15:J15" si="1">H13+H14</f>
        <v>1543479</v>
      </c>
      <c r="I15" s="87">
        <f t="shared" si="1"/>
        <v>1485302</v>
      </c>
      <c r="J15" s="87">
        <f t="shared" si="1"/>
        <v>1469024.36</v>
      </c>
      <c r="K15" s="88">
        <f>J15/G15*100</f>
        <v>110.37733266771421</v>
      </c>
      <c r="L15" s="88">
        <f>J15/I15*100</f>
        <v>98.904085499110622</v>
      </c>
    </row>
    <row r="16" spans="2:13" x14ac:dyDescent="0.25">
      <c r="B16" s="117" t="s">
        <v>2</v>
      </c>
      <c r="C16" s="110"/>
      <c r="D16" s="110"/>
      <c r="E16" s="110"/>
      <c r="F16" s="110"/>
      <c r="G16" s="90">
        <f>G12-G15</f>
        <v>-60.390000000130385</v>
      </c>
      <c r="H16" s="90">
        <f t="shared" ref="H16:J16" si="2">H12-H15</f>
        <v>0</v>
      </c>
      <c r="I16" s="90">
        <f t="shared" si="2"/>
        <v>0</v>
      </c>
      <c r="J16" s="90">
        <f t="shared" si="2"/>
        <v>130.19999999995343</v>
      </c>
      <c r="K16" s="88">
        <f>J16/G16*100</f>
        <v>-215.59860904068938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7" t="s">
        <v>29</v>
      </c>
      <c r="C18" s="97"/>
      <c r="D18" s="97"/>
      <c r="E18" s="97"/>
      <c r="F18" s="97"/>
      <c r="G18" s="7"/>
      <c r="H18" s="7"/>
      <c r="I18" s="7"/>
      <c r="J18" s="7"/>
      <c r="K18" s="1"/>
      <c r="L18" s="1"/>
      <c r="M18" s="1"/>
    </row>
    <row r="19" spans="1:49" ht="25.5" x14ac:dyDescent="0.25">
      <c r="B19" s="100" t="s">
        <v>3</v>
      </c>
      <c r="C19" s="100"/>
      <c r="D19" s="100"/>
      <c r="E19" s="100"/>
      <c r="F19" s="100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1">
        <v>1</v>
      </c>
      <c r="C20" s="102"/>
      <c r="D20" s="102"/>
      <c r="E20" s="102"/>
      <c r="F20" s="102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8" t="s">
        <v>11</v>
      </c>
      <c r="C21" s="103"/>
      <c r="D21" s="103"/>
      <c r="E21" s="103"/>
      <c r="F21" s="103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98" t="s">
        <v>12</v>
      </c>
      <c r="C22" s="99"/>
      <c r="D22" s="99"/>
      <c r="E22" s="99"/>
      <c r="F22" s="99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4" t="s">
        <v>23</v>
      </c>
      <c r="C23" s="105"/>
      <c r="D23" s="105"/>
      <c r="E23" s="105"/>
      <c r="F23" s="106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98" t="s">
        <v>5</v>
      </c>
      <c r="C24" s="99"/>
      <c r="D24" s="99"/>
      <c r="E24" s="99"/>
      <c r="F24" s="99"/>
      <c r="G24" s="89">
        <v>134.71</v>
      </c>
      <c r="H24" s="86">
        <v>74.319999999999993</v>
      </c>
      <c r="I24" s="86">
        <v>74.319999999999993</v>
      </c>
      <c r="J24" s="86">
        <v>74.319999999999993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8" t="s">
        <v>28</v>
      </c>
      <c r="C25" s="99"/>
      <c r="D25" s="99"/>
      <c r="E25" s="99"/>
      <c r="F25" s="99"/>
      <c r="G25" s="89">
        <v>-74.319999999999993</v>
      </c>
      <c r="H25" s="86">
        <v>-960</v>
      </c>
      <c r="I25" s="86">
        <v>-960</v>
      </c>
      <c r="J25" s="86">
        <v>-204.54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4" t="s">
        <v>30</v>
      </c>
      <c r="C26" s="105"/>
      <c r="D26" s="105"/>
      <c r="E26" s="105"/>
      <c r="F26" s="106"/>
      <c r="G26" s="94">
        <f>G24+G25</f>
        <v>60.390000000000015</v>
      </c>
      <c r="H26" s="94">
        <f t="shared" ref="H26:J26" si="4">H24+H25</f>
        <v>-885.68000000000006</v>
      </c>
      <c r="I26" s="94">
        <f t="shared" si="4"/>
        <v>-885.68000000000006</v>
      </c>
      <c r="J26" s="94">
        <f t="shared" si="4"/>
        <v>-130.22</v>
      </c>
      <c r="K26" s="93">
        <f>J26/G26*100</f>
        <v>-215.6317271071369</v>
      </c>
      <c r="L26" s="93">
        <f>J26/I26*100</f>
        <v>14.702827206214433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6" t="s">
        <v>31</v>
      </c>
      <c r="C27" s="116"/>
      <c r="D27" s="116"/>
      <c r="E27" s="116"/>
      <c r="F27" s="116"/>
      <c r="G27" s="94">
        <f>G16+G26</f>
        <v>-1.3037038115726318E-10</v>
      </c>
      <c r="H27" s="94">
        <f t="shared" ref="H27:J27" si="5">H16+H26</f>
        <v>-885.68000000000006</v>
      </c>
      <c r="I27" s="94">
        <f t="shared" si="5"/>
        <v>-885.68000000000006</v>
      </c>
      <c r="J27" s="94">
        <f t="shared" si="5"/>
        <v>-2.0000000046564992E-2</v>
      </c>
      <c r="K27" s="93">
        <f>J27/G27*100</f>
        <v>15340907857.314148</v>
      </c>
      <c r="L27" s="93">
        <f>J27/I27*100</f>
        <v>2.258151933719288E-3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108" t="s">
        <v>41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x14ac:dyDescent="0.2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P73"/>
  <sheetViews>
    <sheetView topLeftCell="A4" zoomScale="90" zoomScaleNormal="90" workbookViewId="0">
      <selection activeCell="J14" sqref="J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6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6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6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6" ht="15.75" customHeight="1" x14ac:dyDescent="0.25">
      <c r="B4" s="107" t="s">
        <v>26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6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6" ht="15.75" customHeight="1" x14ac:dyDescent="0.25">
      <c r="B6" s="107" t="s">
        <v>15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16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6" ht="45" customHeight="1" x14ac:dyDescent="0.2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  <c r="P8" s="125"/>
    </row>
    <row r="9" spans="2:16" x14ac:dyDescent="0.25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6" x14ac:dyDescent="0.25">
      <c r="B10" s="65"/>
      <c r="C10" s="66"/>
      <c r="D10" s="67"/>
      <c r="E10" s="68"/>
      <c r="F10" s="60" t="s">
        <v>42</v>
      </c>
      <c r="G10" s="65">
        <f>G11</f>
        <v>1330850.8799999999</v>
      </c>
      <c r="H10" s="65">
        <f>H11</f>
        <v>1543479</v>
      </c>
      <c r="I10" s="65">
        <f>I11</f>
        <v>1485302</v>
      </c>
      <c r="J10" s="65">
        <f>J11</f>
        <v>1469154.56</v>
      </c>
      <c r="K10" s="69">
        <f t="shared" ref="K10:K18" si="0">(J10*100)/G10</f>
        <v>110.39212447302887</v>
      </c>
      <c r="L10" s="69">
        <f t="shared" ref="L10:L18" si="1">(J10*100)/I10</f>
        <v>98.912851393184681</v>
      </c>
    </row>
    <row r="11" spans="2:16" x14ac:dyDescent="0.25">
      <c r="B11" s="65" t="s">
        <v>55</v>
      </c>
      <c r="C11" s="65"/>
      <c r="D11" s="65"/>
      <c r="E11" s="65"/>
      <c r="F11" s="65" t="s">
        <v>56</v>
      </c>
      <c r="G11" s="65">
        <f>G12+G15</f>
        <v>1330850.8799999999</v>
      </c>
      <c r="H11" s="65">
        <f>H12+H15</f>
        <v>1543479</v>
      </c>
      <c r="I11" s="65">
        <f>I12+I15</f>
        <v>1485302</v>
      </c>
      <c r="J11" s="65">
        <f>J12+J15</f>
        <v>1469154.56</v>
      </c>
      <c r="K11" s="65">
        <f t="shared" si="0"/>
        <v>110.39212447302887</v>
      </c>
      <c r="L11" s="65">
        <f t="shared" si="1"/>
        <v>98.912851393184681</v>
      </c>
    </row>
    <row r="12" spans="2:16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1182.69</v>
      </c>
      <c r="H12" s="65">
        <f t="shared" si="2"/>
        <v>1337</v>
      </c>
      <c r="I12" s="65">
        <f t="shared" si="2"/>
        <v>1334</v>
      </c>
      <c r="J12" s="65">
        <f t="shared" si="2"/>
        <v>1059.53</v>
      </c>
      <c r="K12" s="65">
        <f t="shared" si="0"/>
        <v>89.58645122559588</v>
      </c>
      <c r="L12" s="65">
        <f t="shared" si="1"/>
        <v>79.425037481259366</v>
      </c>
    </row>
    <row r="13" spans="2:16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1182.69</v>
      </c>
      <c r="H13" s="65">
        <f t="shared" si="2"/>
        <v>1337</v>
      </c>
      <c r="I13" s="65">
        <f t="shared" si="2"/>
        <v>1334</v>
      </c>
      <c r="J13" s="65">
        <f t="shared" si="2"/>
        <v>1059.53</v>
      </c>
      <c r="K13" s="65">
        <f t="shared" si="0"/>
        <v>89.58645122559588</v>
      </c>
      <c r="L13" s="65">
        <f t="shared" si="1"/>
        <v>79.425037481259366</v>
      </c>
    </row>
    <row r="14" spans="2:16" x14ac:dyDescent="0.25">
      <c r="B14" s="66"/>
      <c r="C14" s="66"/>
      <c r="D14" s="66"/>
      <c r="E14" s="66" t="s">
        <v>61</v>
      </c>
      <c r="F14" s="66" t="s">
        <v>62</v>
      </c>
      <c r="G14" s="66">
        <v>1182.69</v>
      </c>
      <c r="H14" s="66">
        <f>1337</f>
        <v>1337</v>
      </c>
      <c r="I14" s="66">
        <f>1334</f>
        <v>1334</v>
      </c>
      <c r="J14" s="66">
        <v>1059.53</v>
      </c>
      <c r="K14" s="66">
        <f t="shared" si="0"/>
        <v>89.58645122559588</v>
      </c>
      <c r="L14" s="66">
        <f t="shared" si="1"/>
        <v>79.425037481259366</v>
      </c>
    </row>
    <row r="15" spans="2:16" x14ac:dyDescent="0.25">
      <c r="B15" s="65"/>
      <c r="C15" s="65" t="s">
        <v>63</v>
      </c>
      <c r="D15" s="65"/>
      <c r="E15" s="65"/>
      <c r="F15" s="65" t="s">
        <v>64</v>
      </c>
      <c r="G15" s="65">
        <f>G16</f>
        <v>1329668.19</v>
      </c>
      <c r="H15" s="65">
        <f>H16</f>
        <v>1542142</v>
      </c>
      <c r="I15" s="65">
        <f>I16</f>
        <v>1483968</v>
      </c>
      <c r="J15" s="65">
        <f>J16</f>
        <v>1468095.03</v>
      </c>
      <c r="K15" s="65">
        <f t="shared" si="0"/>
        <v>110.41063033928788</v>
      </c>
      <c r="L15" s="65">
        <f t="shared" si="1"/>
        <v>98.930369792340542</v>
      </c>
    </row>
    <row r="16" spans="2:16" x14ac:dyDescent="0.25">
      <c r="B16" s="65"/>
      <c r="C16" s="65"/>
      <c r="D16" s="65" t="s">
        <v>65</v>
      </c>
      <c r="E16" s="65"/>
      <c r="F16" s="65" t="s">
        <v>66</v>
      </c>
      <c r="G16" s="65">
        <f>G17+G18</f>
        <v>1329668.19</v>
      </c>
      <c r="H16" s="65">
        <f>H17+H18</f>
        <v>1542142</v>
      </c>
      <c r="I16" s="65">
        <f>I17+I18</f>
        <v>1483968</v>
      </c>
      <c r="J16" s="65">
        <f>J17+J18</f>
        <v>1468095.03</v>
      </c>
      <c r="K16" s="65">
        <f t="shared" si="0"/>
        <v>110.41063033928788</v>
      </c>
      <c r="L16" s="65">
        <f t="shared" si="1"/>
        <v>98.930369792340542</v>
      </c>
    </row>
    <row r="17" spans="2:13" x14ac:dyDescent="0.25">
      <c r="B17" s="66"/>
      <c r="C17" s="66"/>
      <c r="D17" s="66"/>
      <c r="E17" s="66" t="s">
        <v>67</v>
      </c>
      <c r="F17" s="66" t="s">
        <v>68</v>
      </c>
      <c r="G17" s="66">
        <v>1326206.49</v>
      </c>
      <c r="H17" s="66">
        <v>1538353</v>
      </c>
      <c r="I17" s="66">
        <v>1480179</v>
      </c>
      <c r="J17" s="66">
        <v>1464696.44</v>
      </c>
      <c r="K17" s="66">
        <f t="shared" si="0"/>
        <v>110.44256313358865</v>
      </c>
      <c r="L17" s="66">
        <f t="shared" si="1"/>
        <v>98.954007589622606</v>
      </c>
    </row>
    <row r="18" spans="2:13" x14ac:dyDescent="0.25">
      <c r="B18" s="66"/>
      <c r="C18" s="66"/>
      <c r="D18" s="66"/>
      <c r="E18" s="66" t="s">
        <v>69</v>
      </c>
      <c r="F18" s="66" t="s">
        <v>70</v>
      </c>
      <c r="G18" s="66">
        <v>3461.7</v>
      </c>
      <c r="H18" s="66">
        <v>3789</v>
      </c>
      <c r="I18" s="66">
        <v>3789</v>
      </c>
      <c r="J18" s="66">
        <v>3398.59</v>
      </c>
      <c r="K18" s="66">
        <f t="shared" si="0"/>
        <v>98.176907299881563</v>
      </c>
      <c r="L18" s="66">
        <f t="shared" si="1"/>
        <v>89.69622591712853</v>
      </c>
      <c r="M18" s="95"/>
    </row>
    <row r="19" spans="2:13" x14ac:dyDescent="0.25">
      <c r="F19" s="35"/>
    </row>
    <row r="20" spans="2:13" x14ac:dyDescent="0.25">
      <c r="F20" s="35"/>
    </row>
    <row r="21" spans="2:13" ht="36.75" customHeight="1" x14ac:dyDescent="0.25">
      <c r="B21" s="119" t="s">
        <v>3</v>
      </c>
      <c r="C21" s="120"/>
      <c r="D21" s="120"/>
      <c r="E21" s="120"/>
      <c r="F21" s="121"/>
      <c r="G21" s="28" t="s">
        <v>50</v>
      </c>
      <c r="H21" s="28" t="s">
        <v>47</v>
      </c>
      <c r="I21" s="28" t="s">
        <v>48</v>
      </c>
      <c r="J21" s="28" t="s">
        <v>51</v>
      </c>
      <c r="K21" s="28" t="s">
        <v>6</v>
      </c>
      <c r="L21" s="28" t="s">
        <v>22</v>
      </c>
    </row>
    <row r="22" spans="2:13" x14ac:dyDescent="0.25">
      <c r="B22" s="122">
        <v>1</v>
      </c>
      <c r="C22" s="123"/>
      <c r="D22" s="123"/>
      <c r="E22" s="123"/>
      <c r="F22" s="124"/>
      <c r="G22" s="30">
        <v>2</v>
      </c>
      <c r="H22" s="30">
        <v>3</v>
      </c>
      <c r="I22" s="30">
        <v>4</v>
      </c>
      <c r="J22" s="30">
        <v>5</v>
      </c>
      <c r="K22" s="30" t="s">
        <v>13</v>
      </c>
      <c r="L22" s="30" t="s">
        <v>14</v>
      </c>
    </row>
    <row r="23" spans="2:13" x14ac:dyDescent="0.25">
      <c r="B23" s="65"/>
      <c r="C23" s="66"/>
      <c r="D23" s="67"/>
      <c r="E23" s="68"/>
      <c r="F23" s="8" t="s">
        <v>21</v>
      </c>
      <c r="G23" s="65">
        <f>G24+G64</f>
        <v>1330911.27</v>
      </c>
      <c r="H23" s="65">
        <f>H24+H64</f>
        <v>1543479</v>
      </c>
      <c r="I23" s="65">
        <f>I24+I64</f>
        <v>1485302</v>
      </c>
      <c r="J23" s="65">
        <f>J24+J64</f>
        <v>1469024.36</v>
      </c>
      <c r="K23" s="70">
        <f t="shared" ref="K23:K54" si="3">(J23*100)/G23</f>
        <v>110.3773326677142</v>
      </c>
      <c r="L23" s="70">
        <f t="shared" ref="L23:L54" si="4">(J23*100)/I23</f>
        <v>98.904085499110622</v>
      </c>
    </row>
    <row r="24" spans="2:13" x14ac:dyDescent="0.25">
      <c r="B24" s="65" t="s">
        <v>71</v>
      </c>
      <c r="C24" s="65"/>
      <c r="D24" s="65"/>
      <c r="E24" s="65"/>
      <c r="F24" s="65" t="s">
        <v>72</v>
      </c>
      <c r="G24" s="65">
        <f>G25+G32+G59</f>
        <v>1327449.57</v>
      </c>
      <c r="H24" s="65">
        <f>H25+H32+H59</f>
        <v>1539690</v>
      </c>
      <c r="I24" s="65">
        <f>I25+I32+I59</f>
        <v>1481513</v>
      </c>
      <c r="J24" s="65">
        <f>J25+J32+J59</f>
        <v>1465235.36</v>
      </c>
      <c r="K24" s="65">
        <f t="shared" si="3"/>
        <v>110.37973819223882</v>
      </c>
      <c r="L24" s="65">
        <f t="shared" si="4"/>
        <v>98.901282675211078</v>
      </c>
    </row>
    <row r="25" spans="2:13" x14ac:dyDescent="0.25">
      <c r="B25" s="65"/>
      <c r="C25" s="65" t="s">
        <v>73</v>
      </c>
      <c r="D25" s="65"/>
      <c r="E25" s="65"/>
      <c r="F25" s="65" t="s">
        <v>74</v>
      </c>
      <c r="G25" s="65">
        <f>G26+G28+G30</f>
        <v>1063832.02</v>
      </c>
      <c r="H25" s="65">
        <f>H26+H28+H30</f>
        <v>1254612</v>
      </c>
      <c r="I25" s="65">
        <f>I26+I28+I30</f>
        <v>1246438</v>
      </c>
      <c r="J25" s="65">
        <f>J26+J28+J30</f>
        <v>1245261.57</v>
      </c>
      <c r="K25" s="65">
        <f t="shared" si="3"/>
        <v>117.0543419063472</v>
      </c>
      <c r="L25" s="65">
        <f t="shared" si="4"/>
        <v>99.90561664519214</v>
      </c>
    </row>
    <row r="26" spans="2:13" x14ac:dyDescent="0.25">
      <c r="B26" s="65"/>
      <c r="C26" s="65"/>
      <c r="D26" s="65" t="s">
        <v>75</v>
      </c>
      <c r="E26" s="65"/>
      <c r="F26" s="65" t="s">
        <v>76</v>
      </c>
      <c r="G26" s="65">
        <f>G27</f>
        <v>901305.51</v>
      </c>
      <c r="H26" s="65">
        <f>H27</f>
        <v>1061672</v>
      </c>
      <c r="I26" s="65">
        <f>I27</f>
        <v>1053672</v>
      </c>
      <c r="J26" s="65">
        <f>J27</f>
        <v>1053449.25</v>
      </c>
      <c r="K26" s="65">
        <f t="shared" si="3"/>
        <v>116.88037389231094</v>
      </c>
      <c r="L26" s="65">
        <f t="shared" si="4"/>
        <v>99.978859645126761</v>
      </c>
    </row>
    <row r="27" spans="2:13" x14ac:dyDescent="0.25">
      <c r="B27" s="66"/>
      <c r="C27" s="66"/>
      <c r="D27" s="66"/>
      <c r="E27" s="66" t="s">
        <v>77</v>
      </c>
      <c r="F27" s="66" t="s">
        <v>78</v>
      </c>
      <c r="G27" s="66">
        <v>901305.51</v>
      </c>
      <c r="H27" s="66">
        <v>1061672</v>
      </c>
      <c r="I27" s="66">
        <v>1053672</v>
      </c>
      <c r="J27" s="66">
        <v>1053449.25</v>
      </c>
      <c r="K27" s="66">
        <f t="shared" si="3"/>
        <v>116.88037389231094</v>
      </c>
      <c r="L27" s="66">
        <f t="shared" si="4"/>
        <v>99.978859645126761</v>
      </c>
    </row>
    <row r="28" spans="2:13" x14ac:dyDescent="0.25">
      <c r="B28" s="65"/>
      <c r="C28" s="65"/>
      <c r="D28" s="65" t="s">
        <v>79</v>
      </c>
      <c r="E28" s="65"/>
      <c r="F28" s="65" t="s">
        <v>80</v>
      </c>
      <c r="G28" s="65">
        <f>G29</f>
        <v>20706.900000000001</v>
      </c>
      <c r="H28" s="65">
        <f>H29</f>
        <v>22737</v>
      </c>
      <c r="I28" s="65">
        <f>I29</f>
        <v>22563</v>
      </c>
      <c r="J28" s="65">
        <f>J29</f>
        <v>22562.37</v>
      </c>
      <c r="K28" s="65">
        <f t="shared" si="3"/>
        <v>108.96063630963592</v>
      </c>
      <c r="L28" s="65">
        <f t="shared" si="4"/>
        <v>99.997207818109288</v>
      </c>
    </row>
    <row r="29" spans="2:13" x14ac:dyDescent="0.25">
      <c r="B29" s="66"/>
      <c r="C29" s="66"/>
      <c r="D29" s="66"/>
      <c r="E29" s="66" t="s">
        <v>81</v>
      </c>
      <c r="F29" s="66" t="s">
        <v>80</v>
      </c>
      <c r="G29" s="66">
        <v>20706.900000000001</v>
      </c>
      <c r="H29" s="66">
        <v>22737</v>
      </c>
      <c r="I29" s="66">
        <v>22563</v>
      </c>
      <c r="J29" s="66">
        <v>22562.37</v>
      </c>
      <c r="K29" s="66">
        <f t="shared" si="3"/>
        <v>108.96063630963592</v>
      </c>
      <c r="L29" s="66">
        <f t="shared" si="4"/>
        <v>99.997207818109288</v>
      </c>
    </row>
    <row r="30" spans="2:13" x14ac:dyDescent="0.25">
      <c r="B30" s="65"/>
      <c r="C30" s="65"/>
      <c r="D30" s="65" t="s">
        <v>82</v>
      </c>
      <c r="E30" s="65"/>
      <c r="F30" s="65" t="s">
        <v>83</v>
      </c>
      <c r="G30" s="65">
        <f>G31</f>
        <v>141819.60999999999</v>
      </c>
      <c r="H30" s="65">
        <f>H31</f>
        <v>170203</v>
      </c>
      <c r="I30" s="65">
        <f>I31</f>
        <v>170203</v>
      </c>
      <c r="J30" s="65">
        <f>J31</f>
        <v>169249.95</v>
      </c>
      <c r="K30" s="65">
        <f t="shared" si="3"/>
        <v>119.34171162930149</v>
      </c>
      <c r="L30" s="65">
        <f t="shared" si="4"/>
        <v>99.440050997926008</v>
      </c>
    </row>
    <row r="31" spans="2:13" x14ac:dyDescent="0.25">
      <c r="B31" s="66"/>
      <c r="C31" s="66"/>
      <c r="D31" s="66"/>
      <c r="E31" s="66" t="s">
        <v>84</v>
      </c>
      <c r="F31" s="66" t="s">
        <v>85</v>
      </c>
      <c r="G31" s="66">
        <v>141819.60999999999</v>
      </c>
      <c r="H31" s="66">
        <v>170203</v>
      </c>
      <c r="I31" s="66">
        <v>170203</v>
      </c>
      <c r="J31" s="66">
        <v>169249.95</v>
      </c>
      <c r="K31" s="66">
        <f t="shared" si="3"/>
        <v>119.34171162930149</v>
      </c>
      <c r="L31" s="66">
        <f t="shared" si="4"/>
        <v>99.440050997926008</v>
      </c>
    </row>
    <row r="32" spans="2:13" x14ac:dyDescent="0.25">
      <c r="B32" s="65"/>
      <c r="C32" s="65" t="s">
        <v>86</v>
      </c>
      <c r="D32" s="65"/>
      <c r="E32" s="65"/>
      <c r="F32" s="65" t="s">
        <v>87</v>
      </c>
      <c r="G32" s="65">
        <f>G33+G37+G43+G53</f>
        <v>262544.47000000003</v>
      </c>
      <c r="H32" s="65">
        <f>H33+H37+H43+H53</f>
        <v>283911</v>
      </c>
      <c r="I32" s="65">
        <f>I33+I37+I43+I53</f>
        <v>233708</v>
      </c>
      <c r="J32" s="65">
        <f>J33+J37+J43+J53</f>
        <v>218606.78999999998</v>
      </c>
      <c r="K32" s="65">
        <f t="shared" si="3"/>
        <v>83.264671314539569</v>
      </c>
      <c r="L32" s="65">
        <f t="shared" si="4"/>
        <v>93.538428295137507</v>
      </c>
    </row>
    <row r="33" spans="2:12" x14ac:dyDescent="0.25">
      <c r="B33" s="65"/>
      <c r="C33" s="65"/>
      <c r="D33" s="65" t="s">
        <v>88</v>
      </c>
      <c r="E33" s="65"/>
      <c r="F33" s="65" t="s">
        <v>89</v>
      </c>
      <c r="G33" s="65">
        <f>G34+G35+G36</f>
        <v>29428.01</v>
      </c>
      <c r="H33" s="65">
        <f>H34+H35+H36</f>
        <v>30526</v>
      </c>
      <c r="I33" s="65">
        <f>I34+I35+I36</f>
        <v>30904</v>
      </c>
      <c r="J33" s="65">
        <f>J34+J35+J36</f>
        <v>30903.56</v>
      </c>
      <c r="K33" s="65">
        <f t="shared" si="3"/>
        <v>105.01410051172336</v>
      </c>
      <c r="L33" s="65">
        <f t="shared" si="4"/>
        <v>99.998576236085938</v>
      </c>
    </row>
    <row r="34" spans="2:12" x14ac:dyDescent="0.25">
      <c r="B34" s="66"/>
      <c r="C34" s="66"/>
      <c r="D34" s="66"/>
      <c r="E34" s="66" t="s">
        <v>90</v>
      </c>
      <c r="F34" s="66" t="s">
        <v>91</v>
      </c>
      <c r="G34" s="66">
        <v>3318.07</v>
      </c>
      <c r="H34" s="66">
        <v>3318</v>
      </c>
      <c r="I34" s="66">
        <v>3818</v>
      </c>
      <c r="J34" s="66">
        <v>3818</v>
      </c>
      <c r="K34" s="66">
        <f t="shared" si="3"/>
        <v>115.06689129524091</v>
      </c>
      <c r="L34" s="66">
        <f t="shared" si="4"/>
        <v>100</v>
      </c>
    </row>
    <row r="35" spans="2:12" x14ac:dyDescent="0.25">
      <c r="B35" s="66"/>
      <c r="C35" s="66"/>
      <c r="D35" s="66"/>
      <c r="E35" s="66" t="s">
        <v>92</v>
      </c>
      <c r="F35" s="66" t="s">
        <v>93</v>
      </c>
      <c r="G35" s="66">
        <v>22128.26</v>
      </c>
      <c r="H35" s="66">
        <v>22563</v>
      </c>
      <c r="I35" s="66">
        <v>21241</v>
      </c>
      <c r="J35" s="66">
        <v>21240.560000000001</v>
      </c>
      <c r="K35" s="66">
        <f t="shared" si="3"/>
        <v>95.9883876997107</v>
      </c>
      <c r="L35" s="66">
        <f t="shared" si="4"/>
        <v>99.997928534438117</v>
      </c>
    </row>
    <row r="36" spans="2:12" x14ac:dyDescent="0.25">
      <c r="B36" s="66"/>
      <c r="C36" s="66"/>
      <c r="D36" s="66"/>
      <c r="E36" s="66" t="s">
        <v>94</v>
      </c>
      <c r="F36" s="66" t="s">
        <v>95</v>
      </c>
      <c r="G36" s="66">
        <v>3981.68</v>
      </c>
      <c r="H36" s="66">
        <v>4645</v>
      </c>
      <c r="I36" s="66">
        <v>5845</v>
      </c>
      <c r="J36" s="66">
        <v>5845</v>
      </c>
      <c r="K36" s="66">
        <f t="shared" si="3"/>
        <v>146.79733177955035</v>
      </c>
      <c r="L36" s="66">
        <f t="shared" si="4"/>
        <v>100</v>
      </c>
    </row>
    <row r="37" spans="2:12" x14ac:dyDescent="0.25">
      <c r="B37" s="65"/>
      <c r="C37" s="65"/>
      <c r="D37" s="65" t="s">
        <v>96</v>
      </c>
      <c r="E37" s="65"/>
      <c r="F37" s="65" t="s">
        <v>97</v>
      </c>
      <c r="G37" s="65">
        <f>G38+G39+G40+G41+G42</f>
        <v>145251.84</v>
      </c>
      <c r="H37" s="65">
        <f>H38+H39+H40+H41+H42</f>
        <v>161881</v>
      </c>
      <c r="I37" s="65">
        <f>I38+I39+I40+I41+I42</f>
        <v>115449</v>
      </c>
      <c r="J37" s="65">
        <f>J38+J39+J40+J41+J42</f>
        <v>115045</v>
      </c>
      <c r="K37" s="65">
        <f t="shared" si="3"/>
        <v>79.203815937891051</v>
      </c>
      <c r="L37" s="65">
        <f t="shared" si="4"/>
        <v>99.650061932108557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21235.65</v>
      </c>
      <c r="H38" s="66">
        <v>22562</v>
      </c>
      <c r="I38" s="66">
        <v>22966</v>
      </c>
      <c r="J38" s="66">
        <v>22562</v>
      </c>
      <c r="K38" s="66">
        <f t="shared" si="3"/>
        <v>106.24586485461947</v>
      </c>
      <c r="L38" s="66">
        <f t="shared" si="4"/>
        <v>98.240877819385176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122503.15</v>
      </c>
      <c r="H39" s="66">
        <v>138111</v>
      </c>
      <c r="I39" s="66">
        <v>89900</v>
      </c>
      <c r="J39" s="66">
        <v>89900</v>
      </c>
      <c r="K39" s="66">
        <f t="shared" si="3"/>
        <v>73.385868036862732</v>
      </c>
      <c r="L39" s="66">
        <f t="shared" si="4"/>
        <v>100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995.42</v>
      </c>
      <c r="H40" s="66">
        <v>464</v>
      </c>
      <c r="I40" s="66">
        <v>1224</v>
      </c>
      <c r="J40" s="66">
        <v>1224</v>
      </c>
      <c r="K40" s="66">
        <f t="shared" si="3"/>
        <v>122.96317132466697</v>
      </c>
      <c r="L40" s="66">
        <f t="shared" si="4"/>
        <v>100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358.35</v>
      </c>
      <c r="H41" s="66">
        <v>585</v>
      </c>
      <c r="I41" s="66">
        <v>1200</v>
      </c>
      <c r="J41" s="66">
        <v>1200</v>
      </c>
      <c r="K41" s="66">
        <f t="shared" si="3"/>
        <v>334.86814566764332</v>
      </c>
      <c r="L41" s="66">
        <f t="shared" si="4"/>
        <v>100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159.27000000000001</v>
      </c>
      <c r="H42" s="66">
        <v>159</v>
      </c>
      <c r="I42" s="66">
        <v>159</v>
      </c>
      <c r="J42" s="66">
        <v>159</v>
      </c>
      <c r="K42" s="66">
        <f t="shared" si="3"/>
        <v>99.830476549255977</v>
      </c>
      <c r="L42" s="66">
        <f t="shared" si="4"/>
        <v>100</v>
      </c>
    </row>
    <row r="43" spans="2:12" x14ac:dyDescent="0.25">
      <c r="B43" s="65"/>
      <c r="C43" s="65"/>
      <c r="D43" s="65" t="s">
        <v>108</v>
      </c>
      <c r="E43" s="65"/>
      <c r="F43" s="65" t="s">
        <v>109</v>
      </c>
      <c r="G43" s="65">
        <f>G44+G45+G46+G47+G48+G49+G50+G51+G52</f>
        <v>85705.75</v>
      </c>
      <c r="H43" s="65">
        <f>H44+H45+H46+H47+H48+H49+H50+H51+H52</f>
        <v>88572</v>
      </c>
      <c r="I43" s="65">
        <f>I44+I45+I46+I47+I48+I49+I50+I51+I52</f>
        <v>85151</v>
      </c>
      <c r="J43" s="65">
        <f>J44+J45+J46+J47+J48+J49+J50+J51+J52</f>
        <v>70454.899999999994</v>
      </c>
      <c r="K43" s="65">
        <f t="shared" si="3"/>
        <v>82.205569637976438</v>
      </c>
      <c r="L43" s="65">
        <f t="shared" si="4"/>
        <v>82.741130462355102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47116.6</v>
      </c>
      <c r="H44" s="66">
        <v>40789</v>
      </c>
      <c r="I44" s="66">
        <v>37200</v>
      </c>
      <c r="J44" s="66">
        <v>29300</v>
      </c>
      <c r="K44" s="66">
        <f t="shared" si="3"/>
        <v>62.18615095316725</v>
      </c>
      <c r="L44" s="66">
        <f t="shared" si="4"/>
        <v>78.763440860215056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5308.91</v>
      </c>
      <c r="H45" s="66">
        <v>6636</v>
      </c>
      <c r="I45" s="66">
        <v>6636</v>
      </c>
      <c r="J45" s="66">
        <v>5036</v>
      </c>
      <c r="K45" s="66">
        <f t="shared" si="3"/>
        <v>94.859396749992001</v>
      </c>
      <c r="L45" s="66">
        <f t="shared" si="4"/>
        <v>75.889089813140444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1393.59</v>
      </c>
      <c r="H46" s="66">
        <v>3981</v>
      </c>
      <c r="I46" s="66">
        <v>1460</v>
      </c>
      <c r="J46" s="66">
        <v>1460</v>
      </c>
      <c r="K46" s="66">
        <f t="shared" si="3"/>
        <v>104.76539010756392</v>
      </c>
      <c r="L46" s="66">
        <f t="shared" si="4"/>
        <v>100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22961.05</v>
      </c>
      <c r="H47" s="66">
        <v>20555</v>
      </c>
      <c r="I47" s="66">
        <v>20600</v>
      </c>
      <c r="J47" s="66">
        <v>15403.9</v>
      </c>
      <c r="K47" s="66">
        <f t="shared" si="3"/>
        <v>67.087088787315906</v>
      </c>
      <c r="L47" s="66">
        <f t="shared" si="4"/>
        <v>74.776213592233006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4778.0200000000004</v>
      </c>
      <c r="H48" s="66">
        <v>4646</v>
      </c>
      <c r="I48" s="66">
        <v>4646</v>
      </c>
      <c r="J48" s="66">
        <v>4646</v>
      </c>
      <c r="K48" s="66">
        <f t="shared" si="3"/>
        <v>97.236930778858181</v>
      </c>
      <c r="L48" s="66">
        <f t="shared" si="4"/>
        <v>100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995.42</v>
      </c>
      <c r="H49" s="66">
        <v>4664</v>
      </c>
      <c r="I49" s="66">
        <v>4472</v>
      </c>
      <c r="J49" s="66">
        <v>4472</v>
      </c>
      <c r="K49" s="66">
        <f t="shared" si="3"/>
        <v>449.25759980711661</v>
      </c>
      <c r="L49" s="66">
        <f t="shared" si="4"/>
        <v>100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2521.73</v>
      </c>
      <c r="H50" s="66">
        <v>3982</v>
      </c>
      <c r="I50" s="66">
        <v>5982</v>
      </c>
      <c r="J50" s="66">
        <v>5982</v>
      </c>
      <c r="K50" s="66">
        <f t="shared" si="3"/>
        <v>237.21810027243203</v>
      </c>
      <c r="L50" s="66">
        <f t="shared" si="4"/>
        <v>100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338.44</v>
      </c>
      <c r="H51" s="66">
        <v>664</v>
      </c>
      <c r="I51" s="66">
        <v>500</v>
      </c>
      <c r="J51" s="66">
        <v>500</v>
      </c>
      <c r="K51" s="66">
        <f t="shared" si="3"/>
        <v>147.73667415199148</v>
      </c>
      <c r="L51" s="66">
        <f t="shared" si="4"/>
        <v>100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291.99</v>
      </c>
      <c r="H52" s="66">
        <v>2655</v>
      </c>
      <c r="I52" s="66">
        <v>3655</v>
      </c>
      <c r="J52" s="66">
        <v>3655</v>
      </c>
      <c r="K52" s="66">
        <f t="shared" si="3"/>
        <v>1251.7551970957909</v>
      </c>
      <c r="L52" s="66">
        <f t="shared" si="4"/>
        <v>100</v>
      </c>
    </row>
    <row r="53" spans="2:12" x14ac:dyDescent="0.25">
      <c r="B53" s="65"/>
      <c r="C53" s="65"/>
      <c r="D53" s="65" t="s">
        <v>128</v>
      </c>
      <c r="E53" s="65"/>
      <c r="F53" s="65" t="s">
        <v>129</v>
      </c>
      <c r="G53" s="65">
        <f>G54+G55+G56+G57+G58</f>
        <v>2158.87</v>
      </c>
      <c r="H53" s="65">
        <f>H54+H55+H56+H57+H58</f>
        <v>2932</v>
      </c>
      <c r="I53" s="65">
        <f>I54+I55+I56+I57+I58</f>
        <v>2204</v>
      </c>
      <c r="J53" s="65">
        <f>J54+J55+J56+J57+J58</f>
        <v>2203.33</v>
      </c>
      <c r="K53" s="65">
        <f t="shared" si="3"/>
        <v>102.05941071023267</v>
      </c>
      <c r="L53" s="65">
        <f t="shared" si="4"/>
        <v>99.969600725952816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398.17</v>
      </c>
      <c r="H54" s="66">
        <v>663</v>
      </c>
      <c r="I54" s="66">
        <v>370</v>
      </c>
      <c r="J54" s="66">
        <v>370</v>
      </c>
      <c r="K54" s="66">
        <f t="shared" si="3"/>
        <v>92.925132481101031</v>
      </c>
      <c r="L54" s="66">
        <f t="shared" si="4"/>
        <v>100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1508.53</v>
      </c>
      <c r="H55" s="66">
        <v>2002</v>
      </c>
      <c r="I55" s="66">
        <v>1595</v>
      </c>
      <c r="J55" s="66">
        <v>1594.33</v>
      </c>
      <c r="K55" s="66">
        <f t="shared" ref="K55:K69" si="5">(J55*100)/G55</f>
        <v>105.68765619510384</v>
      </c>
      <c r="L55" s="66">
        <f t="shared" ref="L55:L69" si="6">(J55*100)/I55</f>
        <v>99.957993730407523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0</v>
      </c>
      <c r="H56" s="66">
        <v>14</v>
      </c>
      <c r="I56" s="66">
        <v>0</v>
      </c>
      <c r="J56" s="66">
        <v>0</v>
      </c>
      <c r="K56" s="66">
        <v>0</v>
      </c>
      <c r="L56" s="66">
        <v>0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0</v>
      </c>
      <c r="H57" s="66">
        <v>14</v>
      </c>
      <c r="I57" s="66">
        <v>0</v>
      </c>
      <c r="J57" s="66">
        <v>0</v>
      </c>
      <c r="K57" s="66">
        <v>0</v>
      </c>
      <c r="L57" s="66">
        <v>0</v>
      </c>
    </row>
    <row r="58" spans="2:12" x14ac:dyDescent="0.25">
      <c r="B58" s="66"/>
      <c r="C58" s="66"/>
      <c r="D58" s="66"/>
      <c r="E58" s="66" t="s">
        <v>138</v>
      </c>
      <c r="F58" s="66" t="s">
        <v>129</v>
      </c>
      <c r="G58" s="66">
        <v>252.17</v>
      </c>
      <c r="H58" s="66">
        <v>239</v>
      </c>
      <c r="I58" s="66">
        <v>239</v>
      </c>
      <c r="J58" s="66">
        <v>239</v>
      </c>
      <c r="K58" s="66">
        <f t="shared" si="5"/>
        <v>94.777332751715122</v>
      </c>
      <c r="L58" s="66">
        <f t="shared" si="6"/>
        <v>100</v>
      </c>
    </row>
    <row r="59" spans="2:12" x14ac:dyDescent="0.25">
      <c r="B59" s="65"/>
      <c r="C59" s="65" t="s">
        <v>139</v>
      </c>
      <c r="D59" s="65"/>
      <c r="E59" s="65"/>
      <c r="F59" s="65" t="s">
        <v>140</v>
      </c>
      <c r="G59" s="65">
        <f>G60+G62</f>
        <v>1073.08</v>
      </c>
      <c r="H59" s="65">
        <f>H60+H62</f>
        <v>1167</v>
      </c>
      <c r="I59" s="65">
        <f>I60+I62</f>
        <v>1367</v>
      </c>
      <c r="J59" s="65">
        <f>J60+J62</f>
        <v>1367</v>
      </c>
      <c r="K59" s="65">
        <f t="shared" si="5"/>
        <v>127.39031572669326</v>
      </c>
      <c r="L59" s="65">
        <f t="shared" si="6"/>
        <v>100</v>
      </c>
    </row>
    <row r="60" spans="2:12" x14ac:dyDescent="0.25">
      <c r="B60" s="65"/>
      <c r="C60" s="65"/>
      <c r="D60" s="65" t="s">
        <v>141</v>
      </c>
      <c r="E60" s="65"/>
      <c r="F60" s="65" t="s">
        <v>142</v>
      </c>
      <c r="G60" s="65">
        <f>G61</f>
        <v>369.65</v>
      </c>
      <c r="H60" s="65">
        <f>H61</f>
        <v>362</v>
      </c>
      <c r="I60" s="65">
        <f>I61</f>
        <v>362</v>
      </c>
      <c r="J60" s="65">
        <f>J61</f>
        <v>362</v>
      </c>
      <c r="K60" s="65">
        <f t="shared" si="5"/>
        <v>97.930474773434341</v>
      </c>
      <c r="L60" s="65">
        <f t="shared" si="6"/>
        <v>100</v>
      </c>
    </row>
    <row r="61" spans="2:12" x14ac:dyDescent="0.25">
      <c r="B61" s="66"/>
      <c r="C61" s="66"/>
      <c r="D61" s="66"/>
      <c r="E61" s="66" t="s">
        <v>143</v>
      </c>
      <c r="F61" s="66" t="s">
        <v>144</v>
      </c>
      <c r="G61" s="66">
        <v>369.65</v>
      </c>
      <c r="H61" s="66">
        <v>362</v>
      </c>
      <c r="I61" s="66">
        <v>362</v>
      </c>
      <c r="J61" s="66">
        <v>362</v>
      </c>
      <c r="K61" s="66">
        <f t="shared" si="5"/>
        <v>97.930474773434341</v>
      </c>
      <c r="L61" s="66">
        <f t="shared" si="6"/>
        <v>100</v>
      </c>
    </row>
    <row r="62" spans="2:12" x14ac:dyDescent="0.25">
      <c r="B62" s="65"/>
      <c r="C62" s="65"/>
      <c r="D62" s="65" t="s">
        <v>145</v>
      </c>
      <c r="E62" s="65"/>
      <c r="F62" s="65" t="s">
        <v>146</v>
      </c>
      <c r="G62" s="65">
        <f>G63</f>
        <v>703.43</v>
      </c>
      <c r="H62" s="65">
        <f>H63</f>
        <v>805</v>
      </c>
      <c r="I62" s="65">
        <f>I63</f>
        <v>1005</v>
      </c>
      <c r="J62" s="65">
        <f>J63</f>
        <v>1005</v>
      </c>
      <c r="K62" s="65">
        <f t="shared" si="5"/>
        <v>142.87135891275608</v>
      </c>
      <c r="L62" s="65">
        <f t="shared" si="6"/>
        <v>100</v>
      </c>
    </row>
    <row r="63" spans="2:12" x14ac:dyDescent="0.25">
      <c r="B63" s="66"/>
      <c r="C63" s="66"/>
      <c r="D63" s="66"/>
      <c r="E63" s="66" t="s">
        <v>147</v>
      </c>
      <c r="F63" s="66" t="s">
        <v>148</v>
      </c>
      <c r="G63" s="66">
        <v>703.43</v>
      </c>
      <c r="H63" s="66">
        <v>805</v>
      </c>
      <c r="I63" s="66">
        <v>1005</v>
      </c>
      <c r="J63" s="66">
        <v>1005</v>
      </c>
      <c r="K63" s="66">
        <f t="shared" si="5"/>
        <v>142.87135891275608</v>
      </c>
      <c r="L63" s="66">
        <f t="shared" si="6"/>
        <v>100</v>
      </c>
    </row>
    <row r="64" spans="2:12" x14ac:dyDescent="0.25">
      <c r="B64" s="65" t="s">
        <v>149</v>
      </c>
      <c r="C64" s="65"/>
      <c r="D64" s="65"/>
      <c r="E64" s="65"/>
      <c r="F64" s="65" t="s">
        <v>150</v>
      </c>
      <c r="G64" s="65">
        <f>G65+G70</f>
        <v>3461.7</v>
      </c>
      <c r="H64" s="65">
        <f>H65+H70</f>
        <v>3789</v>
      </c>
      <c r="I64" s="65">
        <f>I65+I70</f>
        <v>3789</v>
      </c>
      <c r="J64" s="65">
        <f>J65+J70</f>
        <v>3789</v>
      </c>
      <c r="K64" s="65">
        <f t="shared" si="5"/>
        <v>109.4548921050351</v>
      </c>
      <c r="L64" s="65">
        <f t="shared" si="6"/>
        <v>100</v>
      </c>
    </row>
    <row r="65" spans="2:12" x14ac:dyDescent="0.25">
      <c r="B65" s="65"/>
      <c r="C65" s="65" t="s">
        <v>151</v>
      </c>
      <c r="D65" s="65"/>
      <c r="E65" s="65"/>
      <c r="F65" s="65" t="s">
        <v>152</v>
      </c>
      <c r="G65" s="65">
        <f>G66+G68</f>
        <v>3461.7</v>
      </c>
      <c r="H65" s="65">
        <f>H66+H68</f>
        <v>3789</v>
      </c>
      <c r="I65" s="65">
        <f>I66+I68</f>
        <v>3789</v>
      </c>
      <c r="J65" s="65">
        <f>J66+J68</f>
        <v>3789</v>
      </c>
      <c r="K65" s="65">
        <f t="shared" si="5"/>
        <v>109.4548921050351</v>
      </c>
      <c r="L65" s="65">
        <f t="shared" si="6"/>
        <v>100</v>
      </c>
    </row>
    <row r="66" spans="2:12" x14ac:dyDescent="0.25">
      <c r="B66" s="65"/>
      <c r="C66" s="65"/>
      <c r="D66" s="65" t="s">
        <v>153</v>
      </c>
      <c r="E66" s="65"/>
      <c r="F66" s="65" t="s">
        <v>154</v>
      </c>
      <c r="G66" s="65">
        <f>G67</f>
        <v>929.06</v>
      </c>
      <c r="H66" s="65">
        <f>H67</f>
        <v>663</v>
      </c>
      <c r="I66" s="65">
        <f>I67</f>
        <v>663</v>
      </c>
      <c r="J66" s="65">
        <f>J67</f>
        <v>663</v>
      </c>
      <c r="K66" s="65">
        <f t="shared" si="5"/>
        <v>71.362452371213919</v>
      </c>
      <c r="L66" s="65">
        <f t="shared" si="6"/>
        <v>100</v>
      </c>
    </row>
    <row r="67" spans="2:12" x14ac:dyDescent="0.25">
      <c r="B67" s="66"/>
      <c r="C67" s="66"/>
      <c r="D67" s="66"/>
      <c r="E67" s="66" t="s">
        <v>155</v>
      </c>
      <c r="F67" s="66" t="s">
        <v>156</v>
      </c>
      <c r="G67" s="66">
        <v>929.06</v>
      </c>
      <c r="H67" s="66">
        <v>663</v>
      </c>
      <c r="I67" s="66">
        <v>663</v>
      </c>
      <c r="J67" s="66">
        <v>663</v>
      </c>
      <c r="K67" s="66">
        <f t="shared" si="5"/>
        <v>71.362452371213919</v>
      </c>
      <c r="L67" s="66">
        <f t="shared" si="6"/>
        <v>100</v>
      </c>
    </row>
    <row r="68" spans="2:12" x14ac:dyDescent="0.25">
      <c r="B68" s="65"/>
      <c r="C68" s="65"/>
      <c r="D68" s="65" t="s">
        <v>157</v>
      </c>
      <c r="E68" s="65"/>
      <c r="F68" s="65" t="s">
        <v>158</v>
      </c>
      <c r="G68" s="65">
        <f>G69</f>
        <v>2532.64</v>
      </c>
      <c r="H68" s="65">
        <f>H69</f>
        <v>3126</v>
      </c>
      <c r="I68" s="65">
        <f>I69</f>
        <v>3126</v>
      </c>
      <c r="J68" s="65">
        <f>J69</f>
        <v>3126</v>
      </c>
      <c r="K68" s="65">
        <f t="shared" si="5"/>
        <v>123.42851727841304</v>
      </c>
      <c r="L68" s="65">
        <f t="shared" si="6"/>
        <v>100</v>
      </c>
    </row>
    <row r="69" spans="2:12" x14ac:dyDescent="0.25">
      <c r="B69" s="66"/>
      <c r="C69" s="66"/>
      <c r="D69" s="66"/>
      <c r="E69" s="66" t="s">
        <v>159</v>
      </c>
      <c r="F69" s="66" t="s">
        <v>160</v>
      </c>
      <c r="G69" s="66">
        <v>2532.64</v>
      </c>
      <c r="H69" s="66">
        <v>3126</v>
      </c>
      <c r="I69" s="66">
        <v>3126</v>
      </c>
      <c r="J69" s="66">
        <v>3126</v>
      </c>
      <c r="K69" s="66">
        <f t="shared" si="5"/>
        <v>123.42851727841304</v>
      </c>
      <c r="L69" s="66">
        <f t="shared" si="6"/>
        <v>100</v>
      </c>
    </row>
    <row r="70" spans="2:12" x14ac:dyDescent="0.25">
      <c r="B70" s="65"/>
      <c r="C70" s="65" t="s">
        <v>161</v>
      </c>
      <c r="D70" s="65"/>
      <c r="E70" s="65"/>
      <c r="F70" s="65" t="s">
        <v>162</v>
      </c>
      <c r="G70" s="65">
        <f t="shared" ref="G70:J71" si="7">G71</f>
        <v>0</v>
      </c>
      <c r="H70" s="65">
        <f t="shared" si="7"/>
        <v>0</v>
      </c>
      <c r="I70" s="65">
        <f t="shared" si="7"/>
        <v>0</v>
      </c>
      <c r="J70" s="65">
        <f t="shared" si="7"/>
        <v>0</v>
      </c>
      <c r="K70" s="65">
        <v>0</v>
      </c>
      <c r="L70" s="65">
        <v>0</v>
      </c>
    </row>
    <row r="71" spans="2:12" x14ac:dyDescent="0.25">
      <c r="B71" s="65"/>
      <c r="C71" s="65"/>
      <c r="D71" s="65" t="s">
        <v>163</v>
      </c>
      <c r="E71" s="65"/>
      <c r="F71" s="65" t="s">
        <v>164</v>
      </c>
      <c r="G71" s="65">
        <f t="shared" si="7"/>
        <v>0</v>
      </c>
      <c r="H71" s="65">
        <f t="shared" si="7"/>
        <v>0</v>
      </c>
      <c r="I71" s="65">
        <f t="shared" si="7"/>
        <v>0</v>
      </c>
      <c r="J71" s="65">
        <f t="shared" si="7"/>
        <v>0</v>
      </c>
      <c r="K71" s="65">
        <v>0</v>
      </c>
      <c r="L71" s="65">
        <v>0</v>
      </c>
    </row>
    <row r="72" spans="2:12" x14ac:dyDescent="0.25">
      <c r="B72" s="66"/>
      <c r="C72" s="66"/>
      <c r="D72" s="66"/>
      <c r="E72" s="66" t="s">
        <v>165</v>
      </c>
      <c r="F72" s="66" t="s">
        <v>164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</row>
    <row r="73" spans="2:12" x14ac:dyDescent="0.25">
      <c r="B73" s="65"/>
      <c r="C73" s="66"/>
      <c r="D73" s="67"/>
      <c r="E73" s="68"/>
      <c r="F73" s="8"/>
      <c r="G73" s="65"/>
      <c r="H73" s="65"/>
      <c r="I73" s="65"/>
      <c r="J73" s="65"/>
      <c r="K73" s="70"/>
      <c r="L73" s="70"/>
    </row>
  </sheetData>
  <mergeCells count="7">
    <mergeCell ref="B21:F21"/>
    <mergeCell ref="B22:F2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workbookViewId="0">
      <selection activeCell="K23" sqref="K23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7" t="s">
        <v>16</v>
      </c>
      <c r="C2" s="107"/>
      <c r="D2" s="107"/>
      <c r="E2" s="107"/>
      <c r="F2" s="107"/>
      <c r="G2" s="107"/>
      <c r="H2" s="107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</f>
        <v>1330850.8799999999</v>
      </c>
      <c r="D6" s="71">
        <f>D7+D9</f>
        <v>1543479</v>
      </c>
      <c r="E6" s="71">
        <f>E7+E9</f>
        <v>1485302</v>
      </c>
      <c r="F6" s="71">
        <f>F7+F9</f>
        <v>1469154.56</v>
      </c>
      <c r="G6" s="72">
        <f t="shared" ref="G6:G15" si="0">(F6*100)/C6</f>
        <v>110.39212447302887</v>
      </c>
      <c r="H6" s="72">
        <f t="shared" ref="H6:H15" si="1">(F6*100)/E6</f>
        <v>98.912851393184681</v>
      </c>
    </row>
    <row r="7" spans="1:8" x14ac:dyDescent="0.25">
      <c r="A7"/>
      <c r="B7" s="8" t="s">
        <v>166</v>
      </c>
      <c r="C7" s="71">
        <f>C8</f>
        <v>1329668.19</v>
      </c>
      <c r="D7" s="71">
        <f>D8</f>
        <v>1542142</v>
      </c>
      <c r="E7" s="71">
        <f>E8</f>
        <v>1483968</v>
      </c>
      <c r="F7" s="71">
        <f>F8</f>
        <v>1468095.03</v>
      </c>
      <c r="G7" s="72">
        <f t="shared" si="0"/>
        <v>110.41063033928788</v>
      </c>
      <c r="H7" s="72">
        <f t="shared" si="1"/>
        <v>98.930369792340542</v>
      </c>
    </row>
    <row r="8" spans="1:8" x14ac:dyDescent="0.25">
      <c r="A8"/>
      <c r="B8" s="16" t="s">
        <v>167</v>
      </c>
      <c r="C8" s="73">
        <v>1329668.19</v>
      </c>
      <c r="D8" s="73">
        <v>1542142</v>
      </c>
      <c r="E8" s="73">
        <v>1483968</v>
      </c>
      <c r="F8" s="74">
        <v>1468095.03</v>
      </c>
      <c r="G8" s="70">
        <f t="shared" si="0"/>
        <v>110.41063033928788</v>
      </c>
      <c r="H8" s="70">
        <f t="shared" si="1"/>
        <v>98.930369792340542</v>
      </c>
    </row>
    <row r="9" spans="1:8" x14ac:dyDescent="0.25">
      <c r="A9"/>
      <c r="B9" s="8" t="s">
        <v>168</v>
      </c>
      <c r="C9" s="71">
        <f>C10</f>
        <v>1182.69</v>
      </c>
      <c r="D9" s="71">
        <f>D10</f>
        <v>1337</v>
      </c>
      <c r="E9" s="71">
        <f>E10</f>
        <v>1334</v>
      </c>
      <c r="F9" s="71">
        <f>F10</f>
        <v>1059.53</v>
      </c>
      <c r="G9" s="72">
        <f t="shared" si="0"/>
        <v>89.58645122559588</v>
      </c>
      <c r="H9" s="72">
        <f t="shared" si="1"/>
        <v>79.425037481259366</v>
      </c>
    </row>
    <row r="10" spans="1:8" x14ac:dyDescent="0.25">
      <c r="A10"/>
      <c r="B10" s="16" t="s">
        <v>169</v>
      </c>
      <c r="C10" s="73">
        <v>1182.69</v>
      </c>
      <c r="D10" s="73">
        <f>1337</f>
        <v>1337</v>
      </c>
      <c r="E10" s="73">
        <f>1334</f>
        <v>1334</v>
      </c>
      <c r="F10" s="74">
        <v>1059.53</v>
      </c>
      <c r="G10" s="70">
        <f t="shared" si="0"/>
        <v>89.58645122559588</v>
      </c>
      <c r="H10" s="70">
        <f t="shared" si="1"/>
        <v>79.425037481259366</v>
      </c>
    </row>
    <row r="11" spans="1:8" x14ac:dyDescent="0.25">
      <c r="B11" s="8" t="s">
        <v>33</v>
      </c>
      <c r="C11" s="75">
        <f>C12+C14</f>
        <v>1330911.27</v>
      </c>
      <c r="D11" s="75">
        <f>D12+D14</f>
        <v>1543479</v>
      </c>
      <c r="E11" s="75">
        <f>E12+E14</f>
        <v>1485302</v>
      </c>
      <c r="F11" s="75">
        <f>F12+F14</f>
        <v>1469024.36</v>
      </c>
      <c r="G11" s="72">
        <f t="shared" si="0"/>
        <v>110.3773326677142</v>
      </c>
      <c r="H11" s="72">
        <f t="shared" si="1"/>
        <v>98.904085499110622</v>
      </c>
    </row>
    <row r="12" spans="1:8" x14ac:dyDescent="0.25">
      <c r="A12"/>
      <c r="B12" s="8" t="s">
        <v>166</v>
      </c>
      <c r="C12" s="75">
        <f>C13</f>
        <v>1329668.19</v>
      </c>
      <c r="D12" s="75">
        <f>D13</f>
        <v>1542142</v>
      </c>
      <c r="E12" s="75">
        <f>E13</f>
        <v>1483968</v>
      </c>
      <c r="F12" s="75">
        <f>F13</f>
        <v>1468095.03</v>
      </c>
      <c r="G12" s="72">
        <f t="shared" si="0"/>
        <v>110.41063033928788</v>
      </c>
      <c r="H12" s="72">
        <f t="shared" si="1"/>
        <v>98.930369792340542</v>
      </c>
    </row>
    <row r="13" spans="1:8" x14ac:dyDescent="0.25">
      <c r="A13"/>
      <c r="B13" s="16" t="s">
        <v>167</v>
      </c>
      <c r="C13" s="73">
        <v>1329668.19</v>
      </c>
      <c r="D13" s="73">
        <v>1542142</v>
      </c>
      <c r="E13" s="76">
        <v>1483968</v>
      </c>
      <c r="F13" s="74">
        <v>1468095.03</v>
      </c>
      <c r="G13" s="70">
        <f t="shared" si="0"/>
        <v>110.41063033928788</v>
      </c>
      <c r="H13" s="70">
        <f t="shared" si="1"/>
        <v>98.930369792340542</v>
      </c>
    </row>
    <row r="14" spans="1:8" x14ac:dyDescent="0.25">
      <c r="A14"/>
      <c r="B14" s="8" t="s">
        <v>168</v>
      </c>
      <c r="C14" s="75">
        <f>C15</f>
        <v>1243.08</v>
      </c>
      <c r="D14" s="75">
        <f>D15</f>
        <v>1337</v>
      </c>
      <c r="E14" s="75">
        <f>E15</f>
        <v>1334</v>
      </c>
      <c r="F14" s="75">
        <f>F15</f>
        <v>929.33</v>
      </c>
      <c r="G14" s="72">
        <f t="shared" si="0"/>
        <v>74.760272870611715</v>
      </c>
      <c r="H14" s="72">
        <f t="shared" si="1"/>
        <v>69.664917541229386</v>
      </c>
    </row>
    <row r="15" spans="1:8" x14ac:dyDescent="0.25">
      <c r="A15"/>
      <c r="B15" s="16" t="s">
        <v>169</v>
      </c>
      <c r="C15" s="73">
        <v>1243.08</v>
      </c>
      <c r="D15" s="73">
        <v>1337</v>
      </c>
      <c r="E15" s="76">
        <v>1334</v>
      </c>
      <c r="F15" s="74">
        <v>929.33</v>
      </c>
      <c r="G15" s="70">
        <f t="shared" si="0"/>
        <v>74.760272870611715</v>
      </c>
      <c r="H15" s="70">
        <f t="shared" si="1"/>
        <v>69.664917541229386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D21" sqref="D21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17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1330911.27</v>
      </c>
      <c r="D6" s="75">
        <f t="shared" si="0"/>
        <v>1543479</v>
      </c>
      <c r="E6" s="75">
        <f t="shared" si="0"/>
        <v>1485302</v>
      </c>
      <c r="F6" s="75">
        <f t="shared" si="0"/>
        <v>1469024.36</v>
      </c>
      <c r="G6" s="70">
        <f>(F6*100)/C6</f>
        <v>110.3773326677142</v>
      </c>
      <c r="H6" s="70">
        <f>(F6*100)/E6</f>
        <v>98.904085499110622</v>
      </c>
    </row>
    <row r="7" spans="2:8" x14ac:dyDescent="0.25">
      <c r="B7" s="8" t="s">
        <v>170</v>
      </c>
      <c r="C7" s="75">
        <f t="shared" si="0"/>
        <v>1330911.27</v>
      </c>
      <c r="D7" s="75">
        <f t="shared" si="0"/>
        <v>1543479</v>
      </c>
      <c r="E7" s="75">
        <f t="shared" si="0"/>
        <v>1485302</v>
      </c>
      <c r="F7" s="75">
        <f t="shared" si="0"/>
        <v>1469024.36</v>
      </c>
      <c r="G7" s="70">
        <f>(F7*100)/C7</f>
        <v>110.3773326677142</v>
      </c>
      <c r="H7" s="70">
        <f>(F7*100)/E7</f>
        <v>98.904085499110622</v>
      </c>
    </row>
    <row r="8" spans="2:8" x14ac:dyDescent="0.25">
      <c r="B8" s="11" t="s">
        <v>171</v>
      </c>
      <c r="C8" s="73">
        <v>1330911.27</v>
      </c>
      <c r="D8" s="73">
        <v>1543479</v>
      </c>
      <c r="E8" s="73">
        <v>1485302</v>
      </c>
      <c r="F8" s="74">
        <v>1469024.36</v>
      </c>
      <c r="G8" s="70">
        <f>(F8*100)/C8</f>
        <v>110.3773326677142</v>
      </c>
      <c r="H8" s="70">
        <f>(F8*100)/E8</f>
        <v>98.904085499110622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 customHeight="1" x14ac:dyDescent="0.25">
      <c r="B5" s="107" t="s">
        <v>18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19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32"/>
  <sheetViews>
    <sheetView zoomScaleNormal="100" workbookViewId="0">
      <selection activeCell="C76" sqref="C76"/>
    </sheetView>
  </sheetViews>
  <sheetFormatPr defaultRowHeight="12.75" x14ac:dyDescent="0.2"/>
  <cols>
    <col min="1" max="1" width="13.42578125" style="58" customWidth="1"/>
    <col min="2" max="2" width="45.85546875" style="59" customWidth="1"/>
    <col min="3" max="3" width="17.42578125" style="59" customWidth="1"/>
    <col min="4" max="4" width="15.57031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182</v>
      </c>
      <c r="C1" s="39"/>
    </row>
    <row r="2" spans="1:6" ht="15" customHeight="1" x14ac:dyDescent="0.2">
      <c r="A2" s="41" t="s">
        <v>35</v>
      </c>
      <c r="B2" s="42" t="s">
        <v>181</v>
      </c>
      <c r="C2" s="39"/>
    </row>
    <row r="3" spans="1:6" s="39" customFormat="1" ht="43.5" customHeight="1" x14ac:dyDescent="0.2">
      <c r="A3" s="43" t="s">
        <v>36</v>
      </c>
      <c r="B3" s="37" t="s">
        <v>180</v>
      </c>
    </row>
    <row r="4" spans="1:6" s="39" customFormat="1" x14ac:dyDescent="0.2">
      <c r="A4" s="43" t="s">
        <v>37</v>
      </c>
      <c r="B4" s="44" t="s">
        <v>183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172</v>
      </c>
      <c r="B7" s="46" t="s">
        <v>178</v>
      </c>
      <c r="C7" s="77">
        <f>C11</f>
        <v>1542142</v>
      </c>
      <c r="D7" s="77">
        <f>D11</f>
        <v>1483968</v>
      </c>
      <c r="E7" s="77">
        <f>E11</f>
        <v>1468095.03</v>
      </c>
      <c r="F7" s="77">
        <f>(E7*100)/D7</f>
        <v>98.930369792340542</v>
      </c>
    </row>
    <row r="8" spans="1:6" x14ac:dyDescent="0.2">
      <c r="A8" s="47" t="s">
        <v>73</v>
      </c>
      <c r="B8" s="46" t="s">
        <v>179</v>
      </c>
      <c r="C8" s="77">
        <f>C66</f>
        <v>1337</v>
      </c>
      <c r="D8" s="77">
        <f>D66</f>
        <v>1334</v>
      </c>
      <c r="E8" s="77">
        <f>E66</f>
        <v>929.33</v>
      </c>
      <c r="F8" s="77">
        <f>(E8*100)/D8</f>
        <v>69.664917541229386</v>
      </c>
    </row>
    <row r="9" spans="1:6" s="57" customFormat="1" x14ac:dyDescent="0.2"/>
    <row r="10" spans="1:6" ht="38.25" x14ac:dyDescent="0.2">
      <c r="A10" s="47" t="s">
        <v>173</v>
      </c>
      <c r="B10" s="47" t="s">
        <v>174</v>
      </c>
      <c r="C10" s="47" t="s">
        <v>47</v>
      </c>
      <c r="D10" s="47" t="s">
        <v>175</v>
      </c>
      <c r="E10" s="47" t="s">
        <v>176</v>
      </c>
      <c r="F10" s="47" t="s">
        <v>177</v>
      </c>
    </row>
    <row r="11" spans="1:6" x14ac:dyDescent="0.2">
      <c r="A11" s="48" t="s">
        <v>172</v>
      </c>
      <c r="B11" s="48" t="s">
        <v>178</v>
      </c>
      <c r="C11" s="78">
        <f>C12+C52</f>
        <v>1542142</v>
      </c>
      <c r="D11" s="78">
        <f>D12+D52</f>
        <v>1483968</v>
      </c>
      <c r="E11" s="78">
        <f>E12+E52</f>
        <v>1468095.03</v>
      </c>
      <c r="F11" s="79">
        <f>(E11*100)/D11</f>
        <v>98.930369792340542</v>
      </c>
    </row>
    <row r="12" spans="1:6" x14ac:dyDescent="0.2">
      <c r="A12" s="49" t="s">
        <v>71</v>
      </c>
      <c r="B12" s="50" t="s">
        <v>72</v>
      </c>
      <c r="C12" s="80">
        <f>C13+C20+C47</f>
        <v>1538353</v>
      </c>
      <c r="D12" s="80">
        <f>D13+D20+D47</f>
        <v>1480179</v>
      </c>
      <c r="E12" s="80">
        <f>E13+E20+E47</f>
        <v>1464306.03</v>
      </c>
      <c r="F12" s="81">
        <f>(E12*100)/D12</f>
        <v>98.927631725622376</v>
      </c>
    </row>
    <row r="13" spans="1:6" x14ac:dyDescent="0.2">
      <c r="A13" s="51" t="s">
        <v>73</v>
      </c>
      <c r="B13" s="52" t="s">
        <v>74</v>
      </c>
      <c r="C13" s="82">
        <f>C14+C16+C18</f>
        <v>1254612</v>
      </c>
      <c r="D13" s="82">
        <f>D14+D16+D18</f>
        <v>1246438</v>
      </c>
      <c r="E13" s="82">
        <f>E14+E16+E18</f>
        <v>1245261.57</v>
      </c>
      <c r="F13" s="81">
        <f>(E13*100)/D13</f>
        <v>99.90561664519214</v>
      </c>
    </row>
    <row r="14" spans="1:6" x14ac:dyDescent="0.2">
      <c r="A14" s="53" t="s">
        <v>75</v>
      </c>
      <c r="B14" s="54" t="s">
        <v>76</v>
      </c>
      <c r="C14" s="83">
        <f>C15</f>
        <v>1061672</v>
      </c>
      <c r="D14" s="83">
        <f>D15</f>
        <v>1053672</v>
      </c>
      <c r="E14" s="83">
        <f>E15</f>
        <v>1053449.25</v>
      </c>
      <c r="F14" s="83">
        <f>(E14*100)/D14</f>
        <v>99.978859645126761</v>
      </c>
    </row>
    <row r="15" spans="1:6" x14ac:dyDescent="0.2">
      <c r="A15" s="55" t="s">
        <v>77</v>
      </c>
      <c r="B15" s="56" t="s">
        <v>78</v>
      </c>
      <c r="C15" s="84">
        <v>1061672</v>
      </c>
      <c r="D15" s="84">
        <v>1053672</v>
      </c>
      <c r="E15" s="84">
        <v>1053449.25</v>
      </c>
      <c r="F15" s="84"/>
    </row>
    <row r="16" spans="1:6" x14ac:dyDescent="0.2">
      <c r="A16" s="53" t="s">
        <v>79</v>
      </c>
      <c r="B16" s="54" t="s">
        <v>80</v>
      </c>
      <c r="C16" s="83">
        <f>C17</f>
        <v>22737</v>
      </c>
      <c r="D16" s="83">
        <f>D17</f>
        <v>22563</v>
      </c>
      <c r="E16" s="83">
        <f>E17</f>
        <v>22562.37</v>
      </c>
      <c r="F16" s="83">
        <f>(E16*100)/D16</f>
        <v>99.997207818109288</v>
      </c>
    </row>
    <row r="17" spans="1:6" x14ac:dyDescent="0.2">
      <c r="A17" s="55" t="s">
        <v>81</v>
      </c>
      <c r="B17" s="56" t="s">
        <v>80</v>
      </c>
      <c r="C17" s="84">
        <v>22737</v>
      </c>
      <c r="D17" s="84">
        <v>22563</v>
      </c>
      <c r="E17" s="84">
        <v>22562.37</v>
      </c>
      <c r="F17" s="84"/>
    </row>
    <row r="18" spans="1:6" x14ac:dyDescent="0.2">
      <c r="A18" s="53" t="s">
        <v>82</v>
      </c>
      <c r="B18" s="54" t="s">
        <v>83</v>
      </c>
      <c r="C18" s="83">
        <f>C19</f>
        <v>170203</v>
      </c>
      <c r="D18" s="83">
        <f>D19</f>
        <v>170203</v>
      </c>
      <c r="E18" s="83">
        <f>E19</f>
        <v>169249.95</v>
      </c>
      <c r="F18" s="83">
        <f>(E18*100)/D18</f>
        <v>99.440050997926008</v>
      </c>
    </row>
    <row r="19" spans="1:6" x14ac:dyDescent="0.2">
      <c r="A19" s="55" t="s">
        <v>84</v>
      </c>
      <c r="B19" s="56" t="s">
        <v>85</v>
      </c>
      <c r="C19" s="84">
        <v>170203</v>
      </c>
      <c r="D19" s="84">
        <v>170203</v>
      </c>
      <c r="E19" s="84">
        <v>169249.95</v>
      </c>
      <c r="F19" s="84"/>
    </row>
    <row r="20" spans="1:6" x14ac:dyDescent="0.2">
      <c r="A20" s="51" t="s">
        <v>86</v>
      </c>
      <c r="B20" s="52" t="s">
        <v>87</v>
      </c>
      <c r="C20" s="82">
        <f>C21+C25+C31+C41</f>
        <v>282574</v>
      </c>
      <c r="D20" s="82">
        <f>D21+D25+D31+D41</f>
        <v>232374</v>
      </c>
      <c r="E20" s="82">
        <f>E21+E25+E31+E41</f>
        <v>217677.46</v>
      </c>
      <c r="F20" s="81">
        <f>(E20*100)/D20</f>
        <v>93.675480045099704</v>
      </c>
    </row>
    <row r="21" spans="1:6" x14ac:dyDescent="0.2">
      <c r="A21" s="53" t="s">
        <v>88</v>
      </c>
      <c r="B21" s="54" t="s">
        <v>89</v>
      </c>
      <c r="C21" s="83">
        <f>C22+C23+C24</f>
        <v>30526</v>
      </c>
      <c r="D21" s="83">
        <f>D22+D23+D24</f>
        <v>30904</v>
      </c>
      <c r="E21" s="83">
        <f>E22+E23+E24</f>
        <v>30903.56</v>
      </c>
      <c r="F21" s="83">
        <f>(E21*100)/D21</f>
        <v>99.998576236085938</v>
      </c>
    </row>
    <row r="22" spans="1:6" x14ac:dyDescent="0.2">
      <c r="A22" s="55" t="s">
        <v>90</v>
      </c>
      <c r="B22" s="56" t="s">
        <v>91</v>
      </c>
      <c r="C22" s="84">
        <v>3318</v>
      </c>
      <c r="D22" s="84">
        <v>3818</v>
      </c>
      <c r="E22" s="84">
        <v>3818</v>
      </c>
      <c r="F22" s="84"/>
    </row>
    <row r="23" spans="1:6" ht="25.5" x14ac:dyDescent="0.2">
      <c r="A23" s="55" t="s">
        <v>92</v>
      </c>
      <c r="B23" s="56" t="s">
        <v>93</v>
      </c>
      <c r="C23" s="84">
        <v>22563</v>
      </c>
      <c r="D23" s="84">
        <v>21241</v>
      </c>
      <c r="E23" s="84">
        <v>21240.560000000001</v>
      </c>
      <c r="F23" s="84"/>
    </row>
    <row r="24" spans="1:6" x14ac:dyDescent="0.2">
      <c r="A24" s="55" t="s">
        <v>94</v>
      </c>
      <c r="B24" s="56" t="s">
        <v>95</v>
      </c>
      <c r="C24" s="84">
        <v>4645</v>
      </c>
      <c r="D24" s="84">
        <v>5845</v>
      </c>
      <c r="E24" s="84">
        <v>5845</v>
      </c>
      <c r="F24" s="84"/>
    </row>
    <row r="25" spans="1:6" x14ac:dyDescent="0.2">
      <c r="A25" s="53" t="s">
        <v>96</v>
      </c>
      <c r="B25" s="54" t="s">
        <v>97</v>
      </c>
      <c r="C25" s="83">
        <f>C26+C27+C28+C29+C30</f>
        <v>161881</v>
      </c>
      <c r="D25" s="83">
        <f>D26+D27+D28+D29+D30</f>
        <v>115045</v>
      </c>
      <c r="E25" s="83">
        <f>E26+E27+E28+E29+E30</f>
        <v>115045</v>
      </c>
      <c r="F25" s="83">
        <f>(E25*100)/D25</f>
        <v>100</v>
      </c>
    </row>
    <row r="26" spans="1:6" ht="25.5" x14ac:dyDescent="0.2">
      <c r="A26" s="55" t="s">
        <v>98</v>
      </c>
      <c r="B26" s="56" t="s">
        <v>99</v>
      </c>
      <c r="C26" s="84">
        <v>22562</v>
      </c>
      <c r="D26" s="84">
        <v>22562</v>
      </c>
      <c r="E26" s="84">
        <v>22562</v>
      </c>
      <c r="F26" s="84"/>
    </row>
    <row r="27" spans="1:6" x14ac:dyDescent="0.2">
      <c r="A27" s="55" t="s">
        <v>100</v>
      </c>
      <c r="B27" s="56" t="s">
        <v>101</v>
      </c>
      <c r="C27" s="84">
        <v>138111</v>
      </c>
      <c r="D27" s="84">
        <v>89900</v>
      </c>
      <c r="E27" s="84">
        <v>89900</v>
      </c>
      <c r="F27" s="84"/>
    </row>
    <row r="28" spans="1:6" ht="25.5" x14ac:dyDescent="0.2">
      <c r="A28" s="55" t="s">
        <v>102</v>
      </c>
      <c r="B28" s="56" t="s">
        <v>103</v>
      </c>
      <c r="C28" s="84">
        <v>464</v>
      </c>
      <c r="D28" s="84">
        <v>1224</v>
      </c>
      <c r="E28" s="84">
        <v>1224</v>
      </c>
      <c r="F28" s="84"/>
    </row>
    <row r="29" spans="1:6" x14ac:dyDescent="0.2">
      <c r="A29" s="55" t="s">
        <v>104</v>
      </c>
      <c r="B29" s="56" t="s">
        <v>105</v>
      </c>
      <c r="C29" s="84">
        <v>585</v>
      </c>
      <c r="D29" s="84">
        <v>1200</v>
      </c>
      <c r="E29" s="84">
        <v>1200</v>
      </c>
      <c r="F29" s="84"/>
    </row>
    <row r="30" spans="1:6" ht="25.5" x14ac:dyDescent="0.2">
      <c r="A30" s="55" t="s">
        <v>106</v>
      </c>
      <c r="B30" s="56" t="s">
        <v>107</v>
      </c>
      <c r="C30" s="84">
        <v>159</v>
      </c>
      <c r="D30" s="84">
        <v>159</v>
      </c>
      <c r="E30" s="84">
        <v>159</v>
      </c>
      <c r="F30" s="84"/>
    </row>
    <row r="31" spans="1:6" x14ac:dyDescent="0.2">
      <c r="A31" s="53" t="s">
        <v>108</v>
      </c>
      <c r="B31" s="54" t="s">
        <v>109</v>
      </c>
      <c r="C31" s="83">
        <f>C32+C33+C34+C35+C36+C37+C38+C39+C40</f>
        <v>88572</v>
      </c>
      <c r="D31" s="83">
        <f>D32+D33+D34+D35+D36+D37+D38+D39+D40</f>
        <v>85151</v>
      </c>
      <c r="E31" s="83">
        <f>E32+E33+E34+E35+E36+E37+E38+E39+E40</f>
        <v>70454.899999999994</v>
      </c>
      <c r="F31" s="83">
        <f>(E31*100)/D31</f>
        <v>82.741130462355102</v>
      </c>
    </row>
    <row r="32" spans="1:6" x14ac:dyDescent="0.2">
      <c r="A32" s="55" t="s">
        <v>110</v>
      </c>
      <c r="B32" s="56" t="s">
        <v>111</v>
      </c>
      <c r="C32" s="84">
        <v>40789</v>
      </c>
      <c r="D32" s="84">
        <v>37200</v>
      </c>
      <c r="E32" s="84">
        <v>29300</v>
      </c>
      <c r="F32" s="84"/>
    </row>
    <row r="33" spans="1:6" ht="25.5" x14ac:dyDescent="0.2">
      <c r="A33" s="55" t="s">
        <v>112</v>
      </c>
      <c r="B33" s="56" t="s">
        <v>113</v>
      </c>
      <c r="C33" s="84">
        <v>6636</v>
      </c>
      <c r="D33" s="84">
        <v>6636</v>
      </c>
      <c r="E33" s="84">
        <v>5036</v>
      </c>
      <c r="F33" s="84"/>
    </row>
    <row r="34" spans="1:6" x14ac:dyDescent="0.2">
      <c r="A34" s="55" t="s">
        <v>114</v>
      </c>
      <c r="B34" s="56" t="s">
        <v>115</v>
      </c>
      <c r="C34" s="84">
        <v>3981</v>
      </c>
      <c r="D34" s="84">
        <v>1460</v>
      </c>
      <c r="E34" s="84">
        <v>1460</v>
      </c>
      <c r="F34" s="84"/>
    </row>
    <row r="35" spans="1:6" x14ac:dyDescent="0.2">
      <c r="A35" s="55" t="s">
        <v>116</v>
      </c>
      <c r="B35" s="56" t="s">
        <v>117</v>
      </c>
      <c r="C35" s="84">
        <v>20555</v>
      </c>
      <c r="D35" s="84">
        <v>20600</v>
      </c>
      <c r="E35" s="84">
        <v>15403.9</v>
      </c>
      <c r="F35" s="84"/>
    </row>
    <row r="36" spans="1:6" x14ac:dyDescent="0.2">
      <c r="A36" s="55" t="s">
        <v>118</v>
      </c>
      <c r="B36" s="56" t="s">
        <v>119</v>
      </c>
      <c r="C36" s="84">
        <v>4646</v>
      </c>
      <c r="D36" s="84">
        <v>4646</v>
      </c>
      <c r="E36" s="84">
        <v>4646</v>
      </c>
      <c r="F36" s="84"/>
    </row>
    <row r="37" spans="1:6" x14ac:dyDescent="0.2">
      <c r="A37" s="55" t="s">
        <v>120</v>
      </c>
      <c r="B37" s="56" t="s">
        <v>121</v>
      </c>
      <c r="C37" s="84">
        <v>4664</v>
      </c>
      <c r="D37" s="84">
        <v>4472</v>
      </c>
      <c r="E37" s="84">
        <v>4472</v>
      </c>
      <c r="F37" s="84"/>
    </row>
    <row r="38" spans="1:6" x14ac:dyDescent="0.2">
      <c r="A38" s="55" t="s">
        <v>122</v>
      </c>
      <c r="B38" s="56" t="s">
        <v>123</v>
      </c>
      <c r="C38" s="84">
        <v>3982</v>
      </c>
      <c r="D38" s="84">
        <v>5982</v>
      </c>
      <c r="E38" s="84">
        <v>5982</v>
      </c>
      <c r="F38" s="84"/>
    </row>
    <row r="39" spans="1:6" x14ac:dyDescent="0.2">
      <c r="A39" s="55" t="s">
        <v>124</v>
      </c>
      <c r="B39" s="56" t="s">
        <v>125</v>
      </c>
      <c r="C39" s="84">
        <v>664</v>
      </c>
      <c r="D39" s="84">
        <v>500</v>
      </c>
      <c r="E39" s="84">
        <v>500</v>
      </c>
      <c r="F39" s="84"/>
    </row>
    <row r="40" spans="1:6" x14ac:dyDescent="0.2">
      <c r="A40" s="55" t="s">
        <v>126</v>
      </c>
      <c r="B40" s="56" t="s">
        <v>127</v>
      </c>
      <c r="C40" s="84">
        <v>2655</v>
      </c>
      <c r="D40" s="84">
        <v>3655</v>
      </c>
      <c r="E40" s="84">
        <v>3655</v>
      </c>
      <c r="F40" s="84"/>
    </row>
    <row r="41" spans="1:6" x14ac:dyDescent="0.2">
      <c r="A41" s="53" t="s">
        <v>128</v>
      </c>
      <c r="B41" s="54" t="s">
        <v>129</v>
      </c>
      <c r="C41" s="83">
        <f>C42+C43+C44+C45+C46</f>
        <v>1595</v>
      </c>
      <c r="D41" s="83">
        <f>D42+D43+D44+D45+D46</f>
        <v>1274</v>
      </c>
      <c r="E41" s="83">
        <f>E42+E43+E44+E45+E46</f>
        <v>1274</v>
      </c>
      <c r="F41" s="83">
        <f>(E41*100)/D41</f>
        <v>100</v>
      </c>
    </row>
    <row r="42" spans="1:6" x14ac:dyDescent="0.2">
      <c r="A42" s="55" t="s">
        <v>130</v>
      </c>
      <c r="B42" s="56" t="s">
        <v>131</v>
      </c>
      <c r="C42" s="84">
        <v>663</v>
      </c>
      <c r="D42" s="84">
        <v>370</v>
      </c>
      <c r="E42" s="84">
        <v>370</v>
      </c>
      <c r="F42" s="84"/>
    </row>
    <row r="43" spans="1:6" x14ac:dyDescent="0.2">
      <c r="A43" s="55" t="s">
        <v>132</v>
      </c>
      <c r="B43" s="56" t="s">
        <v>133</v>
      </c>
      <c r="C43" s="84">
        <v>665</v>
      </c>
      <c r="D43" s="84">
        <v>665</v>
      </c>
      <c r="E43" s="84">
        <v>665</v>
      </c>
      <c r="F43" s="84"/>
    </row>
    <row r="44" spans="1:6" x14ac:dyDescent="0.2">
      <c r="A44" s="55" t="s">
        <v>134</v>
      </c>
      <c r="B44" s="56" t="s">
        <v>135</v>
      </c>
      <c r="C44" s="84">
        <v>14</v>
      </c>
      <c r="D44" s="84">
        <v>0</v>
      </c>
      <c r="E44" s="84">
        <v>0</v>
      </c>
      <c r="F44" s="84"/>
    </row>
    <row r="45" spans="1:6" x14ac:dyDescent="0.2">
      <c r="A45" s="55" t="s">
        <v>136</v>
      </c>
      <c r="B45" s="56" t="s">
        <v>137</v>
      </c>
      <c r="C45" s="84">
        <v>14</v>
      </c>
      <c r="D45" s="84">
        <v>0</v>
      </c>
      <c r="E45" s="84">
        <v>0</v>
      </c>
      <c r="F45" s="84"/>
    </row>
    <row r="46" spans="1:6" x14ac:dyDescent="0.2">
      <c r="A46" s="55" t="s">
        <v>138</v>
      </c>
      <c r="B46" s="56" t="s">
        <v>129</v>
      </c>
      <c r="C46" s="84">
        <v>239</v>
      </c>
      <c r="D46" s="84">
        <v>239</v>
      </c>
      <c r="E46" s="84">
        <v>239</v>
      </c>
      <c r="F46" s="84"/>
    </row>
    <row r="47" spans="1:6" x14ac:dyDescent="0.2">
      <c r="A47" s="51" t="s">
        <v>139</v>
      </c>
      <c r="B47" s="52" t="s">
        <v>140</v>
      </c>
      <c r="C47" s="82">
        <f>C48+C50</f>
        <v>1167</v>
      </c>
      <c r="D47" s="82">
        <f>D48+D50</f>
        <v>1367</v>
      </c>
      <c r="E47" s="82">
        <f>E48+E50</f>
        <v>1367</v>
      </c>
      <c r="F47" s="81">
        <f>(E47*100)/D47</f>
        <v>100</v>
      </c>
    </row>
    <row r="48" spans="1:6" x14ac:dyDescent="0.2">
      <c r="A48" s="53" t="s">
        <v>141</v>
      </c>
      <c r="B48" s="54" t="s">
        <v>142</v>
      </c>
      <c r="C48" s="83">
        <f>C49</f>
        <v>362</v>
      </c>
      <c r="D48" s="83">
        <f>D49</f>
        <v>362</v>
      </c>
      <c r="E48" s="83">
        <f>E49</f>
        <v>362</v>
      </c>
      <c r="F48" s="83">
        <f>(E48*100)/D48</f>
        <v>100</v>
      </c>
    </row>
    <row r="49" spans="1:6" ht="25.5" x14ac:dyDescent="0.2">
      <c r="A49" s="55" t="s">
        <v>143</v>
      </c>
      <c r="B49" s="56" t="s">
        <v>144</v>
      </c>
      <c r="C49" s="84">
        <v>362</v>
      </c>
      <c r="D49" s="84">
        <v>362</v>
      </c>
      <c r="E49" s="84">
        <v>362</v>
      </c>
      <c r="F49" s="84"/>
    </row>
    <row r="50" spans="1:6" x14ac:dyDescent="0.2">
      <c r="A50" s="53" t="s">
        <v>145</v>
      </c>
      <c r="B50" s="54" t="s">
        <v>146</v>
      </c>
      <c r="C50" s="83">
        <f>C51</f>
        <v>805</v>
      </c>
      <c r="D50" s="83">
        <f>D51</f>
        <v>1005</v>
      </c>
      <c r="E50" s="83">
        <f>E51</f>
        <v>1005</v>
      </c>
      <c r="F50" s="83">
        <f>(E50*100)/D50</f>
        <v>100</v>
      </c>
    </row>
    <row r="51" spans="1:6" ht="25.5" x14ac:dyDescent="0.2">
      <c r="A51" s="55" t="s">
        <v>147</v>
      </c>
      <c r="B51" s="56" t="s">
        <v>148</v>
      </c>
      <c r="C51" s="84">
        <v>805</v>
      </c>
      <c r="D51" s="84">
        <v>1005</v>
      </c>
      <c r="E51" s="84">
        <v>1005</v>
      </c>
      <c r="F51" s="84"/>
    </row>
    <row r="52" spans="1:6" x14ac:dyDescent="0.2">
      <c r="A52" s="49" t="s">
        <v>149</v>
      </c>
      <c r="B52" s="50" t="s">
        <v>150</v>
      </c>
      <c r="C52" s="80">
        <f>C53+C58</f>
        <v>3789</v>
      </c>
      <c r="D52" s="80">
        <f>D53+D58</f>
        <v>3789</v>
      </c>
      <c r="E52" s="80">
        <f>E53+E58</f>
        <v>3789</v>
      </c>
      <c r="F52" s="81">
        <f>(E52*100)/D52</f>
        <v>100</v>
      </c>
    </row>
    <row r="53" spans="1:6" x14ac:dyDescent="0.2">
      <c r="A53" s="51" t="s">
        <v>151</v>
      </c>
      <c r="B53" s="52" t="s">
        <v>152</v>
      </c>
      <c r="C53" s="82">
        <f>C54+C56</f>
        <v>3789</v>
      </c>
      <c r="D53" s="82">
        <f>D54+D56</f>
        <v>3789</v>
      </c>
      <c r="E53" s="82">
        <f>E54+E56</f>
        <v>3789</v>
      </c>
      <c r="F53" s="81">
        <f>(E53*100)/D53</f>
        <v>100</v>
      </c>
    </row>
    <row r="54" spans="1:6" x14ac:dyDescent="0.2">
      <c r="A54" s="53" t="s">
        <v>153</v>
      </c>
      <c r="B54" s="54" t="s">
        <v>154</v>
      </c>
      <c r="C54" s="83">
        <f>C55</f>
        <v>663</v>
      </c>
      <c r="D54" s="83">
        <f>D55</f>
        <v>663</v>
      </c>
      <c r="E54" s="83">
        <f>E55</f>
        <v>663</v>
      </c>
      <c r="F54" s="83">
        <f>(E54*100)/D54</f>
        <v>100</v>
      </c>
    </row>
    <row r="55" spans="1:6" x14ac:dyDescent="0.2">
      <c r="A55" s="55" t="s">
        <v>155</v>
      </c>
      <c r="B55" s="56" t="s">
        <v>156</v>
      </c>
      <c r="C55" s="84">
        <v>663</v>
      </c>
      <c r="D55" s="84">
        <v>663</v>
      </c>
      <c r="E55" s="84">
        <v>663</v>
      </c>
      <c r="F55" s="84"/>
    </row>
    <row r="56" spans="1:6" x14ac:dyDescent="0.2">
      <c r="A56" s="53" t="s">
        <v>157</v>
      </c>
      <c r="B56" s="54" t="s">
        <v>158</v>
      </c>
      <c r="C56" s="83">
        <f>C57</f>
        <v>3126</v>
      </c>
      <c r="D56" s="83">
        <f>D57</f>
        <v>3126</v>
      </c>
      <c r="E56" s="83">
        <f>E57</f>
        <v>3126</v>
      </c>
      <c r="F56" s="83">
        <f>(E56*100)/D56</f>
        <v>100</v>
      </c>
    </row>
    <row r="57" spans="1:6" ht="25.5" x14ac:dyDescent="0.2">
      <c r="A57" s="55" t="s">
        <v>159</v>
      </c>
      <c r="B57" s="56" t="s">
        <v>160</v>
      </c>
      <c r="C57" s="84">
        <v>3126</v>
      </c>
      <c r="D57" s="84">
        <v>3126</v>
      </c>
      <c r="E57" s="84">
        <v>3126</v>
      </c>
      <c r="F57" s="84"/>
    </row>
    <row r="58" spans="1:6" x14ac:dyDescent="0.2">
      <c r="A58" s="51" t="s">
        <v>161</v>
      </c>
      <c r="B58" s="52" t="s">
        <v>162</v>
      </c>
      <c r="C58" s="82">
        <f t="shared" ref="C58:E59" si="0">C59</f>
        <v>0</v>
      </c>
      <c r="D58" s="82">
        <f t="shared" si="0"/>
        <v>0</v>
      </c>
      <c r="E58" s="82">
        <f t="shared" si="0"/>
        <v>0</v>
      </c>
      <c r="F58" s="81">
        <v>0</v>
      </c>
    </row>
    <row r="59" spans="1:6" ht="25.5" x14ac:dyDescent="0.2">
      <c r="A59" s="53" t="s">
        <v>163</v>
      </c>
      <c r="B59" s="54" t="s">
        <v>164</v>
      </c>
      <c r="C59" s="83">
        <f t="shared" si="0"/>
        <v>0</v>
      </c>
      <c r="D59" s="83">
        <f t="shared" si="0"/>
        <v>0</v>
      </c>
      <c r="E59" s="83">
        <f t="shared" si="0"/>
        <v>0</v>
      </c>
      <c r="F59" s="83">
        <v>0</v>
      </c>
    </row>
    <row r="60" spans="1:6" ht="25.5" x14ac:dyDescent="0.2">
      <c r="A60" s="55" t="s">
        <v>165</v>
      </c>
      <c r="B60" s="56" t="s">
        <v>164</v>
      </c>
      <c r="C60" s="84">
        <v>0</v>
      </c>
      <c r="D60" s="84">
        <v>0</v>
      </c>
      <c r="E60" s="84">
        <v>0</v>
      </c>
      <c r="F60" s="84"/>
    </row>
    <row r="61" spans="1:6" x14ac:dyDescent="0.2">
      <c r="A61" s="49" t="s">
        <v>55</v>
      </c>
      <c r="B61" s="50" t="s">
        <v>56</v>
      </c>
      <c r="C61" s="80">
        <f t="shared" ref="C61:E62" si="1">C62</f>
        <v>1542142</v>
      </c>
      <c r="D61" s="80">
        <f t="shared" si="1"/>
        <v>1483968</v>
      </c>
      <c r="E61" s="80">
        <f t="shared" si="1"/>
        <v>1468095.03</v>
      </c>
      <c r="F61" s="81">
        <f>(E61*100)/D61</f>
        <v>98.930369792340542</v>
      </c>
    </row>
    <row r="62" spans="1:6" x14ac:dyDescent="0.2">
      <c r="A62" s="51" t="s">
        <v>63</v>
      </c>
      <c r="B62" s="52" t="s">
        <v>64</v>
      </c>
      <c r="C62" s="82">
        <f t="shared" si="1"/>
        <v>1542142</v>
      </c>
      <c r="D62" s="82">
        <f t="shared" si="1"/>
        <v>1483968</v>
      </c>
      <c r="E62" s="82">
        <f t="shared" si="1"/>
        <v>1468095.03</v>
      </c>
      <c r="F62" s="81">
        <f>(E62*100)/D62</f>
        <v>98.930369792340542</v>
      </c>
    </row>
    <row r="63" spans="1:6" ht="25.5" x14ac:dyDescent="0.2">
      <c r="A63" s="53" t="s">
        <v>65</v>
      </c>
      <c r="B63" s="54" t="s">
        <v>66</v>
      </c>
      <c r="C63" s="83">
        <f>C64+C65</f>
        <v>1542142</v>
      </c>
      <c r="D63" s="83">
        <f>D64+D65</f>
        <v>1483968</v>
      </c>
      <c r="E63" s="83">
        <f>E64+E65</f>
        <v>1468095.03</v>
      </c>
      <c r="F63" s="83">
        <f>(E63*100)/D63</f>
        <v>98.930369792340542</v>
      </c>
    </row>
    <row r="64" spans="1:6" ht="25.5" x14ac:dyDescent="0.2">
      <c r="A64" s="55" t="s">
        <v>67</v>
      </c>
      <c r="B64" s="56" t="s">
        <v>68</v>
      </c>
      <c r="C64" s="84">
        <v>1538353</v>
      </c>
      <c r="D64" s="84">
        <v>1480179</v>
      </c>
      <c r="E64" s="84">
        <v>1464696.44</v>
      </c>
      <c r="F64" s="84"/>
    </row>
    <row r="65" spans="1:6" ht="25.5" x14ac:dyDescent="0.2">
      <c r="A65" s="55" t="s">
        <v>69</v>
      </c>
      <c r="B65" s="56" t="s">
        <v>70</v>
      </c>
      <c r="C65" s="84">
        <v>3789</v>
      </c>
      <c r="D65" s="84">
        <v>3789</v>
      </c>
      <c r="E65" s="84">
        <v>3398.59</v>
      </c>
      <c r="F65" s="84"/>
    </row>
    <row r="66" spans="1:6" x14ac:dyDescent="0.2">
      <c r="A66" s="48" t="s">
        <v>73</v>
      </c>
      <c r="B66" s="48" t="s">
        <v>179</v>
      </c>
      <c r="C66" s="78">
        <f t="shared" ref="C66:E67" si="2">C67</f>
        <v>1337</v>
      </c>
      <c r="D66" s="78">
        <f t="shared" si="2"/>
        <v>1334</v>
      </c>
      <c r="E66" s="78">
        <f t="shared" si="2"/>
        <v>929.33</v>
      </c>
      <c r="F66" s="79">
        <f>(E66*100)/D66</f>
        <v>69.664917541229386</v>
      </c>
    </row>
    <row r="67" spans="1:6" x14ac:dyDescent="0.2">
      <c r="A67" s="49" t="s">
        <v>71</v>
      </c>
      <c r="B67" s="50" t="s">
        <v>72</v>
      </c>
      <c r="C67" s="80">
        <f t="shared" si="2"/>
        <v>1337</v>
      </c>
      <c r="D67" s="80">
        <f t="shared" si="2"/>
        <v>1334</v>
      </c>
      <c r="E67" s="80">
        <f t="shared" si="2"/>
        <v>929.33</v>
      </c>
      <c r="F67" s="81">
        <f>(E67*100)/D67</f>
        <v>69.664917541229386</v>
      </c>
    </row>
    <row r="68" spans="1:6" x14ac:dyDescent="0.2">
      <c r="A68" s="51" t="s">
        <v>86</v>
      </c>
      <c r="B68" s="52" t="s">
        <v>87</v>
      </c>
      <c r="C68" s="82">
        <f>C69+C71</f>
        <v>1337</v>
      </c>
      <c r="D68" s="82">
        <f>D69+D71</f>
        <v>1334</v>
      </c>
      <c r="E68" s="82">
        <f>E69+E71</f>
        <v>929.33</v>
      </c>
      <c r="F68" s="81">
        <f>(E68*100)/D68</f>
        <v>69.664917541229386</v>
      </c>
    </row>
    <row r="69" spans="1:6" x14ac:dyDescent="0.2">
      <c r="A69" s="53" t="s">
        <v>96</v>
      </c>
      <c r="B69" s="54" t="s">
        <v>97</v>
      </c>
      <c r="C69" s="83">
        <f>C70</f>
        <v>541</v>
      </c>
      <c r="D69" s="83">
        <f>D70</f>
        <v>404</v>
      </c>
      <c r="E69" s="83">
        <f>E70</f>
        <v>0</v>
      </c>
      <c r="F69" s="83">
        <f>(E69*100)/D69</f>
        <v>0</v>
      </c>
    </row>
    <row r="70" spans="1:6" ht="25.5" x14ac:dyDescent="0.2">
      <c r="A70" s="55" t="s">
        <v>98</v>
      </c>
      <c r="B70" s="56" t="s">
        <v>99</v>
      </c>
      <c r="C70" s="84">
        <v>541</v>
      </c>
      <c r="D70" s="84">
        <v>404</v>
      </c>
      <c r="E70" s="84">
        <v>0</v>
      </c>
      <c r="F70" s="84"/>
    </row>
    <row r="71" spans="1:6" x14ac:dyDescent="0.2">
      <c r="A71" s="53" t="s">
        <v>128</v>
      </c>
      <c r="B71" s="54" t="s">
        <v>129</v>
      </c>
      <c r="C71" s="83">
        <f>C72</f>
        <v>796</v>
      </c>
      <c r="D71" s="83">
        <f>D72</f>
        <v>930</v>
      </c>
      <c r="E71" s="83">
        <f>E72</f>
        <v>929.33</v>
      </c>
      <c r="F71" s="83">
        <f>(E71*100)/D71</f>
        <v>99.927956989247306</v>
      </c>
    </row>
    <row r="72" spans="1:6" x14ac:dyDescent="0.2">
      <c r="A72" s="55" t="s">
        <v>132</v>
      </c>
      <c r="B72" s="56" t="s">
        <v>133</v>
      </c>
      <c r="C72" s="84">
        <v>796</v>
      </c>
      <c r="D72" s="84">
        <v>930</v>
      </c>
      <c r="E72" s="84">
        <v>929.33</v>
      </c>
      <c r="F72" s="84"/>
    </row>
    <row r="73" spans="1:6" x14ac:dyDescent="0.2">
      <c r="A73" s="49" t="s">
        <v>55</v>
      </c>
      <c r="B73" s="50" t="s">
        <v>56</v>
      </c>
      <c r="C73" s="80">
        <f t="shared" ref="C73:E75" si="3">C74</f>
        <v>1337</v>
      </c>
      <c r="D73" s="80">
        <f t="shared" si="3"/>
        <v>1334</v>
      </c>
      <c r="E73" s="80">
        <f t="shared" si="3"/>
        <v>929.33</v>
      </c>
      <c r="F73" s="81">
        <f>(E73*100)/D73</f>
        <v>69.664917541229386</v>
      </c>
    </row>
    <row r="74" spans="1:6" x14ac:dyDescent="0.2">
      <c r="A74" s="51" t="s">
        <v>57</v>
      </c>
      <c r="B74" s="52" t="s">
        <v>58</v>
      </c>
      <c r="C74" s="82">
        <f t="shared" si="3"/>
        <v>1337</v>
      </c>
      <c r="D74" s="82">
        <f t="shared" si="3"/>
        <v>1334</v>
      </c>
      <c r="E74" s="82">
        <f t="shared" si="3"/>
        <v>929.33</v>
      </c>
      <c r="F74" s="81">
        <f>(E74*100)/D74</f>
        <v>69.664917541229386</v>
      </c>
    </row>
    <row r="75" spans="1:6" ht="25.5" x14ac:dyDescent="0.2">
      <c r="A75" s="53" t="s">
        <v>59</v>
      </c>
      <c r="B75" s="54" t="s">
        <v>60</v>
      </c>
      <c r="C75" s="83">
        <f t="shared" si="3"/>
        <v>1337</v>
      </c>
      <c r="D75" s="83">
        <f t="shared" si="3"/>
        <v>1334</v>
      </c>
      <c r="E75" s="83">
        <f t="shared" si="3"/>
        <v>929.33</v>
      </c>
      <c r="F75" s="83">
        <f>(E75*100)/D75</f>
        <v>69.664917541229386</v>
      </c>
    </row>
    <row r="76" spans="1:6" x14ac:dyDescent="0.2">
      <c r="A76" s="55" t="s">
        <v>61</v>
      </c>
      <c r="B76" s="56" t="s">
        <v>62</v>
      </c>
      <c r="C76" s="84">
        <v>1337</v>
      </c>
      <c r="D76" s="84">
        <v>1334</v>
      </c>
      <c r="E76" s="84">
        <v>929.33</v>
      </c>
      <c r="F76" s="84"/>
    </row>
    <row r="77" spans="1:6" s="57" customFormat="1" x14ac:dyDescent="0.2"/>
    <row r="78" spans="1:6" s="57" customFormat="1" x14ac:dyDescent="0.2"/>
    <row r="79" spans="1:6" s="57" customFormat="1" x14ac:dyDescent="0.2"/>
    <row r="80" spans="1:6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pans="1:3" x14ac:dyDescent="0.2">
      <c r="A1217" s="57"/>
      <c r="B1217" s="57"/>
      <c r="C1217" s="57"/>
    </row>
    <row r="1218" spans="1:3" x14ac:dyDescent="0.2">
      <c r="A1218" s="57"/>
      <c r="B1218" s="57"/>
      <c r="C1218" s="57"/>
    </row>
    <row r="1219" spans="1:3" x14ac:dyDescent="0.2">
      <c r="A1219" s="57"/>
      <c r="B1219" s="57"/>
      <c r="C1219" s="57"/>
    </row>
    <row r="1220" spans="1:3" x14ac:dyDescent="0.2">
      <c r="A1220" s="57"/>
      <c r="B1220" s="57"/>
      <c r="C1220" s="57"/>
    </row>
    <row r="1221" spans="1:3" x14ac:dyDescent="0.2">
      <c r="A1221" s="57"/>
      <c r="B1221" s="57"/>
      <c r="C1221" s="57"/>
    </row>
    <row r="1222" spans="1:3" x14ac:dyDescent="0.2">
      <c r="A1222" s="57"/>
      <c r="B1222" s="57"/>
      <c r="C1222" s="57"/>
    </row>
    <row r="1223" spans="1:3" x14ac:dyDescent="0.2">
      <c r="A1223" s="57"/>
      <c r="B1223" s="57"/>
      <c r="C1223" s="57"/>
    </row>
    <row r="1224" spans="1:3" x14ac:dyDescent="0.2">
      <c r="A1224" s="57"/>
      <c r="B1224" s="57"/>
      <c r="C1224" s="57"/>
    </row>
    <row r="1225" spans="1:3" x14ac:dyDescent="0.2">
      <c r="A1225" s="57"/>
      <c r="B1225" s="57"/>
      <c r="C1225" s="57"/>
    </row>
    <row r="1226" spans="1:3" x14ac:dyDescent="0.2">
      <c r="A1226" s="57"/>
      <c r="B1226" s="57"/>
      <c r="C1226" s="57"/>
    </row>
    <row r="1227" spans="1:3" x14ac:dyDescent="0.2">
      <c r="A1227" s="57"/>
      <c r="B1227" s="57"/>
      <c r="C1227" s="57"/>
    </row>
    <row r="1228" spans="1:3" x14ac:dyDescent="0.2">
      <c r="A1228" s="57"/>
      <c r="B1228" s="57"/>
      <c r="C1228" s="57"/>
    </row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40"/>
      <c r="B1254" s="40"/>
      <c r="C1254" s="40"/>
    </row>
    <row r="1255" spans="1:3" x14ac:dyDescent="0.2">
      <c r="A1255" s="40"/>
      <c r="B1255" s="40"/>
      <c r="C1255" s="40"/>
    </row>
    <row r="1256" spans="1:3" x14ac:dyDescent="0.2">
      <c r="A1256" s="40"/>
      <c r="B1256" s="40"/>
      <c r="C1256" s="40"/>
    </row>
    <row r="1257" spans="1:3" x14ac:dyDescent="0.2">
      <c r="A1257" s="40"/>
      <c r="B1257" s="40"/>
      <c r="C1257" s="40"/>
    </row>
    <row r="1258" spans="1:3" x14ac:dyDescent="0.2">
      <c r="A1258" s="40"/>
      <c r="B1258" s="40"/>
      <c r="C1258" s="40"/>
    </row>
    <row r="1259" spans="1:3" x14ac:dyDescent="0.2">
      <c r="A1259" s="40"/>
      <c r="B1259" s="40"/>
      <c r="C1259" s="40"/>
    </row>
    <row r="1260" spans="1:3" x14ac:dyDescent="0.2">
      <c r="A1260" s="40"/>
      <c r="B1260" s="40"/>
      <c r="C1260" s="40"/>
    </row>
    <row r="1261" spans="1:3" x14ac:dyDescent="0.2">
      <c r="A1261" s="40"/>
      <c r="B1261" s="40"/>
      <c r="C1261" s="40"/>
    </row>
    <row r="1262" spans="1:3" x14ac:dyDescent="0.2">
      <c r="A1262" s="40"/>
      <c r="B1262" s="40"/>
      <c r="C1262" s="40"/>
    </row>
    <row r="1263" spans="1:3" x14ac:dyDescent="0.2">
      <c r="A1263" s="40"/>
      <c r="B1263" s="40"/>
      <c r="C1263" s="40"/>
    </row>
    <row r="1264" spans="1:3" x14ac:dyDescent="0.2">
      <c r="A1264" s="40"/>
      <c r="B1264" s="40"/>
      <c r="C1264" s="40"/>
    </row>
    <row r="1265" s="40" customFormat="1" x14ac:dyDescent="0.2"/>
    <row r="1266" s="40" customFormat="1" x14ac:dyDescent="0.2"/>
    <row r="1267" s="40" customFormat="1" x14ac:dyDescent="0.2"/>
    <row r="1268" s="40" customFormat="1" x14ac:dyDescent="0.2"/>
    <row r="1269" s="40" customFormat="1" x14ac:dyDescent="0.2"/>
    <row r="1270" s="40" customFormat="1" x14ac:dyDescent="0.2"/>
    <row r="1271" s="40" customFormat="1" x14ac:dyDescent="0.2"/>
    <row r="1272" s="40" customFormat="1" x14ac:dyDescent="0.2"/>
    <row r="1273" s="40" customFormat="1" x14ac:dyDescent="0.2"/>
    <row r="1274" s="40" customFormat="1" x14ac:dyDescent="0.2"/>
    <row r="1275" s="40" customFormat="1" x14ac:dyDescent="0.2"/>
    <row r="1276" s="40" customFormat="1" x14ac:dyDescent="0.2"/>
    <row r="1277" s="40" customFormat="1" x14ac:dyDescent="0.2"/>
    <row r="1278" s="40" customFormat="1" x14ac:dyDescent="0.2"/>
    <row r="1279" s="40" customFormat="1" x14ac:dyDescent="0.2"/>
    <row r="1280" s="40" customFormat="1" x14ac:dyDescent="0.2"/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Svjetlana Buljan</cp:lastModifiedBy>
  <cp:lastPrinted>2024-04-02T11:17:44Z</cp:lastPrinted>
  <dcterms:created xsi:type="dcterms:W3CDTF">2022-08-12T12:51:27Z</dcterms:created>
  <dcterms:modified xsi:type="dcterms:W3CDTF">2024-04-11T09:43:49Z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