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alaj\Desktop\"/>
    </mc:Choice>
  </mc:AlternateContent>
  <bookViews>
    <workbookView xWindow="57480" yWindow="-120" windowWidth="29040" windowHeight="15720" tabRatio="825" activeTab="3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rashoda'!$B$1:$I$25</definedName>
    <definedName name="_xlnm.Print_Area" localSheetId="6">'Posebni dio'!$A$1:$C$9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L14" i="3"/>
  <c r="K14" i="3"/>
  <c r="J13" i="3"/>
  <c r="L13" i="3" s="1"/>
  <c r="I13" i="3"/>
  <c r="H13" i="3"/>
  <c r="H12" i="3" s="1"/>
  <c r="G13" i="3"/>
  <c r="G12" i="3" s="1"/>
  <c r="J12" i="3"/>
  <c r="L12" i="3" s="1"/>
  <c r="I12" i="3"/>
  <c r="K13" i="3" l="1"/>
  <c r="K12" i="3"/>
  <c r="G12" i="1"/>
  <c r="H12" i="1"/>
  <c r="I12" i="1"/>
  <c r="J12" i="1"/>
  <c r="L12" i="1" s="1"/>
  <c r="G15" i="1"/>
  <c r="H15" i="1"/>
  <c r="H16" i="1" s="1"/>
  <c r="H27" i="1" s="1"/>
  <c r="I15" i="1"/>
  <c r="J15" i="1"/>
  <c r="I16" i="1"/>
  <c r="I27" i="1"/>
  <c r="J16" i="1" l="1"/>
  <c r="J27" i="1" s="1"/>
  <c r="L27" i="1" s="1"/>
  <c r="K12" i="1"/>
  <c r="G16" i="1"/>
  <c r="L15" i="1"/>
  <c r="K15" i="1"/>
  <c r="L26" i="1"/>
  <c r="K26" i="1"/>
  <c r="H26" i="1"/>
  <c r="I26" i="1"/>
  <c r="J26" i="1"/>
  <c r="G26" i="1"/>
  <c r="L23" i="1"/>
  <c r="K23" i="1"/>
  <c r="H23" i="1"/>
  <c r="I23" i="1"/>
  <c r="J23" i="1"/>
  <c r="G23" i="1"/>
  <c r="L16" i="1" l="1"/>
  <c r="K16" i="1"/>
  <c r="G27" i="1"/>
  <c r="K27" i="1" s="1"/>
  <c r="F87" i="15"/>
  <c r="E87" i="15"/>
  <c r="D87" i="15"/>
  <c r="C87" i="15"/>
  <c r="F86" i="15"/>
  <c r="E86" i="15"/>
  <c r="D86" i="15"/>
  <c r="C86" i="15"/>
  <c r="F85" i="15"/>
  <c r="E85" i="15"/>
  <c r="D85" i="15"/>
  <c r="C85" i="15"/>
  <c r="F83" i="15"/>
  <c r="E83" i="15"/>
  <c r="D83" i="15"/>
  <c r="C83" i="15"/>
  <c r="F82" i="15"/>
  <c r="E82" i="15"/>
  <c r="D82" i="15"/>
  <c r="C82" i="15"/>
  <c r="F81" i="15"/>
  <c r="E81" i="15"/>
  <c r="D81" i="15"/>
  <c r="C81" i="15"/>
  <c r="F80" i="15"/>
  <c r="E80" i="15"/>
  <c r="D80" i="15"/>
  <c r="C80" i="15"/>
  <c r="F77" i="15"/>
  <c r="E77" i="15"/>
  <c r="D77" i="15"/>
  <c r="C77" i="15"/>
  <c r="F76" i="15"/>
  <c r="E76" i="15"/>
  <c r="D76" i="15"/>
  <c r="C76" i="15"/>
  <c r="F75" i="15"/>
  <c r="E75" i="15"/>
  <c r="D75" i="15"/>
  <c r="C75" i="15"/>
  <c r="F73" i="15"/>
  <c r="E73" i="15"/>
  <c r="D73" i="15"/>
  <c r="C73" i="15"/>
  <c r="F72" i="15"/>
  <c r="E72" i="15"/>
  <c r="D72" i="15"/>
  <c r="C72" i="15"/>
  <c r="F71" i="15"/>
  <c r="E71" i="15"/>
  <c r="D71" i="15"/>
  <c r="C71" i="15"/>
  <c r="F70" i="15"/>
  <c r="E70" i="15"/>
  <c r="D70" i="15"/>
  <c r="C70" i="15"/>
  <c r="F68" i="15"/>
  <c r="E68" i="15"/>
  <c r="D68" i="15"/>
  <c r="C68" i="15"/>
  <c r="F67" i="15"/>
  <c r="E67" i="15"/>
  <c r="D67" i="15"/>
  <c r="C67" i="15"/>
  <c r="F66" i="15"/>
  <c r="E66" i="15"/>
  <c r="D66" i="15"/>
  <c r="C66" i="15"/>
  <c r="F64" i="15"/>
  <c r="E64" i="15"/>
  <c r="D64" i="15"/>
  <c r="C64" i="15"/>
  <c r="F63" i="15"/>
  <c r="E63" i="15"/>
  <c r="D63" i="15"/>
  <c r="C63" i="15"/>
  <c r="F62" i="15"/>
  <c r="E62" i="15"/>
  <c r="D62" i="15"/>
  <c r="C62" i="15"/>
  <c r="F61" i="15"/>
  <c r="E61" i="15"/>
  <c r="D61" i="15"/>
  <c r="C61" i="15"/>
  <c r="F58" i="15"/>
  <c r="E58" i="15"/>
  <c r="D58" i="15"/>
  <c r="C58" i="15"/>
  <c r="F57" i="15"/>
  <c r="E57" i="15"/>
  <c r="D57" i="15"/>
  <c r="C57" i="15"/>
  <c r="F56" i="15"/>
  <c r="E56" i="15"/>
  <c r="D56" i="15"/>
  <c r="C56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0" i="15"/>
  <c r="E50" i="15"/>
  <c r="D50" i="15"/>
  <c r="C50" i="15"/>
  <c r="F49" i="15"/>
  <c r="E49" i="15"/>
  <c r="D49" i="15"/>
  <c r="C49" i="15"/>
  <c r="F45" i="15"/>
  <c r="E45" i="15"/>
  <c r="D45" i="15"/>
  <c r="C45" i="15"/>
  <c r="F43" i="15"/>
  <c r="E43" i="15"/>
  <c r="D43" i="15"/>
  <c r="C43" i="15"/>
  <c r="F33" i="15"/>
  <c r="E33" i="15"/>
  <c r="D33" i="15"/>
  <c r="C33" i="15"/>
  <c r="F27" i="15"/>
  <c r="E27" i="15"/>
  <c r="D27" i="15"/>
  <c r="C27" i="15"/>
  <c r="F23" i="15"/>
  <c r="E23" i="15"/>
  <c r="D23" i="15"/>
  <c r="C23" i="15"/>
  <c r="F22" i="15"/>
  <c r="E22" i="15"/>
  <c r="D22" i="15"/>
  <c r="C22" i="15"/>
  <c r="F20" i="15"/>
  <c r="E20" i="15"/>
  <c r="D20" i="15"/>
  <c r="C20" i="15"/>
  <c r="F18" i="15"/>
  <c r="E18" i="15"/>
  <c r="D18" i="15"/>
  <c r="C18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9" i="15"/>
  <c r="E9" i="15"/>
  <c r="D9" i="15"/>
  <c r="C9" i="15"/>
  <c r="F8" i="15"/>
  <c r="E8" i="15"/>
  <c r="D8" i="15"/>
  <c r="C8" i="15"/>
  <c r="F7" i="15"/>
  <c r="E7" i="15"/>
  <c r="D7" i="15"/>
  <c r="C7" i="15"/>
  <c r="H8" i="8"/>
  <c r="G8" i="8"/>
  <c r="H7" i="8"/>
  <c r="F7" i="8"/>
  <c r="E7" i="8"/>
  <c r="D7" i="8"/>
  <c r="C7" i="8"/>
  <c r="G7" i="8" s="1"/>
  <c r="H6" i="8"/>
  <c r="F6" i="8"/>
  <c r="E6" i="8"/>
  <c r="D6" i="8"/>
  <c r="C6" i="8"/>
  <c r="G6" i="8" s="1"/>
  <c r="H19" i="5"/>
  <c r="G19" i="5"/>
  <c r="H18" i="5"/>
  <c r="G18" i="5"/>
  <c r="F18" i="5"/>
  <c r="E18" i="5"/>
  <c r="D18" i="5"/>
  <c r="C18" i="5"/>
  <c r="H17" i="5"/>
  <c r="G17" i="5"/>
  <c r="H16" i="5"/>
  <c r="F16" i="5"/>
  <c r="E16" i="5"/>
  <c r="D16" i="5"/>
  <c r="C16" i="5"/>
  <c r="H15" i="5"/>
  <c r="G15" i="5"/>
  <c r="H14" i="5"/>
  <c r="F14" i="5"/>
  <c r="E14" i="5"/>
  <c r="D14" i="5"/>
  <c r="C14" i="5"/>
  <c r="G14" i="5" s="1"/>
  <c r="H13" i="5"/>
  <c r="F13" i="5"/>
  <c r="E13" i="5"/>
  <c r="D13" i="5"/>
  <c r="H12" i="5"/>
  <c r="G12" i="5"/>
  <c r="H11" i="5"/>
  <c r="F11" i="5"/>
  <c r="E11" i="5"/>
  <c r="D11" i="5"/>
  <c r="C11" i="5"/>
  <c r="G11" i="5" s="1"/>
  <c r="H10" i="5"/>
  <c r="G10" i="5"/>
  <c r="F9" i="5"/>
  <c r="H9" i="5" s="1"/>
  <c r="E9" i="5"/>
  <c r="D9" i="5"/>
  <c r="C9" i="5"/>
  <c r="H8" i="5"/>
  <c r="G8" i="5"/>
  <c r="H7" i="5"/>
  <c r="F7" i="5"/>
  <c r="E7" i="5"/>
  <c r="D7" i="5"/>
  <c r="C7" i="5"/>
  <c r="G7" i="5" s="1"/>
  <c r="E6" i="5"/>
  <c r="L72" i="3"/>
  <c r="K72" i="3"/>
  <c r="L71" i="3"/>
  <c r="K71" i="3"/>
  <c r="J71" i="3"/>
  <c r="I71" i="3"/>
  <c r="H71" i="3"/>
  <c r="G71" i="3"/>
  <c r="L70" i="3"/>
  <c r="K70" i="3"/>
  <c r="J70" i="3"/>
  <c r="I70" i="3"/>
  <c r="H70" i="3"/>
  <c r="G70" i="3"/>
  <c r="L69" i="3"/>
  <c r="K69" i="3"/>
  <c r="J69" i="3"/>
  <c r="I69" i="3"/>
  <c r="H69" i="3"/>
  <c r="G69" i="3"/>
  <c r="L68" i="3"/>
  <c r="K68" i="3"/>
  <c r="L67" i="3"/>
  <c r="J67" i="3"/>
  <c r="I67" i="3"/>
  <c r="H67" i="3"/>
  <c r="G67" i="3"/>
  <c r="K67" i="3" s="1"/>
  <c r="L66" i="3"/>
  <c r="J66" i="3"/>
  <c r="I66" i="3"/>
  <c r="H66" i="3"/>
  <c r="G66" i="3"/>
  <c r="K66" i="3" s="1"/>
  <c r="L65" i="3"/>
  <c r="K65" i="3"/>
  <c r="L64" i="3"/>
  <c r="K64" i="3"/>
  <c r="L63" i="3"/>
  <c r="K63" i="3"/>
  <c r="L62" i="3"/>
  <c r="J62" i="3"/>
  <c r="I62" i="3"/>
  <c r="H62" i="3"/>
  <c r="G62" i="3"/>
  <c r="K62" i="3" s="1"/>
  <c r="L61" i="3"/>
  <c r="K61" i="3"/>
  <c r="L60" i="3"/>
  <c r="J60" i="3"/>
  <c r="I60" i="3"/>
  <c r="H60" i="3"/>
  <c r="G60" i="3"/>
  <c r="K60" i="3" s="1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J50" i="3"/>
  <c r="I50" i="3"/>
  <c r="H50" i="3"/>
  <c r="G50" i="3"/>
  <c r="K50" i="3" s="1"/>
  <c r="L49" i="3"/>
  <c r="K49" i="3"/>
  <c r="L48" i="3"/>
  <c r="K48" i="3"/>
  <c r="L47" i="3"/>
  <c r="K47" i="3"/>
  <c r="L46" i="3"/>
  <c r="K46" i="3"/>
  <c r="L45" i="3"/>
  <c r="K45" i="3"/>
  <c r="L44" i="3"/>
  <c r="J44" i="3"/>
  <c r="I44" i="3"/>
  <c r="H44" i="3"/>
  <c r="G44" i="3"/>
  <c r="K44" i="3" s="1"/>
  <c r="L43" i="3"/>
  <c r="K43" i="3"/>
  <c r="L42" i="3"/>
  <c r="K42" i="3"/>
  <c r="L41" i="3"/>
  <c r="K41" i="3"/>
  <c r="L40" i="3"/>
  <c r="J40" i="3"/>
  <c r="I40" i="3"/>
  <c r="H40" i="3"/>
  <c r="G40" i="3"/>
  <c r="L39" i="3"/>
  <c r="J39" i="3"/>
  <c r="I39" i="3"/>
  <c r="H39" i="3"/>
  <c r="L38" i="3"/>
  <c r="K38" i="3"/>
  <c r="L37" i="3"/>
  <c r="J37" i="3"/>
  <c r="I37" i="3"/>
  <c r="H37" i="3"/>
  <c r="G37" i="3"/>
  <c r="K37" i="3" s="1"/>
  <c r="L36" i="3"/>
  <c r="K36" i="3"/>
  <c r="L35" i="3"/>
  <c r="J35" i="3"/>
  <c r="I35" i="3"/>
  <c r="H35" i="3"/>
  <c r="G35" i="3"/>
  <c r="K35" i="3" s="1"/>
  <c r="L34" i="3"/>
  <c r="K34" i="3"/>
  <c r="L33" i="3"/>
  <c r="K33" i="3"/>
  <c r="L32" i="3"/>
  <c r="J32" i="3"/>
  <c r="I32" i="3"/>
  <c r="H32" i="3"/>
  <c r="G32" i="3"/>
  <c r="G31" i="3" s="1"/>
  <c r="L31" i="3"/>
  <c r="J31" i="3"/>
  <c r="I31" i="3"/>
  <c r="H31" i="3"/>
  <c r="L30" i="3"/>
  <c r="J30" i="3"/>
  <c r="I30" i="3"/>
  <c r="H30" i="3"/>
  <c r="L29" i="3"/>
  <c r="J29" i="3"/>
  <c r="I29" i="3"/>
  <c r="H29" i="3"/>
  <c r="L24" i="3"/>
  <c r="K24" i="3"/>
  <c r="L23" i="3"/>
  <c r="K23" i="3"/>
  <c r="L22" i="3"/>
  <c r="J22" i="3"/>
  <c r="I22" i="3"/>
  <c r="H22" i="3"/>
  <c r="H21" i="3" s="1"/>
  <c r="G22" i="3"/>
  <c r="K22" i="3" s="1"/>
  <c r="L21" i="3"/>
  <c r="J21" i="3"/>
  <c r="I21" i="3"/>
  <c r="L20" i="3"/>
  <c r="K20" i="3"/>
  <c r="L19" i="3"/>
  <c r="J19" i="3"/>
  <c r="I19" i="3"/>
  <c r="H19" i="3"/>
  <c r="H18" i="3" s="1"/>
  <c r="G19" i="3"/>
  <c r="K19" i="3" s="1"/>
  <c r="J18" i="3"/>
  <c r="L18" i="3" s="1"/>
  <c r="I18" i="3"/>
  <c r="G18" i="3"/>
  <c r="K18" i="3" s="1"/>
  <c r="L17" i="3"/>
  <c r="K17" i="3"/>
  <c r="J16" i="3"/>
  <c r="L16" i="3" s="1"/>
  <c r="I16" i="3"/>
  <c r="I15" i="3" s="1"/>
  <c r="I10" i="3" s="1"/>
  <c r="H16" i="3"/>
  <c r="H15" i="3" s="1"/>
  <c r="G16" i="3"/>
  <c r="G15" i="3" s="1"/>
  <c r="F6" i="5" l="1"/>
  <c r="H6" i="5" s="1"/>
  <c r="C13" i="5"/>
  <c r="G13" i="5" s="1"/>
  <c r="G9" i="5"/>
  <c r="G16" i="5"/>
  <c r="C6" i="5"/>
  <c r="G6" i="5" s="1"/>
  <c r="K16" i="3"/>
  <c r="J15" i="3"/>
  <c r="J11" i="3" s="1"/>
  <c r="G21" i="3"/>
  <c r="G39" i="3"/>
  <c r="K39" i="3" s="1"/>
  <c r="K40" i="3"/>
  <c r="K31" i="3"/>
  <c r="K32" i="3"/>
  <c r="D6" i="5"/>
  <c r="H10" i="3"/>
  <c r="K21" i="3" l="1"/>
  <c r="G11" i="3"/>
  <c r="K11" i="3" s="1"/>
  <c r="K15" i="3"/>
  <c r="L15" i="3"/>
  <c r="G30" i="3"/>
  <c r="K30" i="3" s="1"/>
  <c r="G10" i="3" l="1"/>
  <c r="L11" i="3"/>
  <c r="J10" i="3"/>
  <c r="L10" i="3" s="1"/>
  <c r="G29" i="3"/>
  <c r="K29" i="3" s="1"/>
  <c r="K10" i="3" l="1"/>
</calcChain>
</file>

<file path=xl/sharedStrings.xml><?xml version="1.0" encoding="utf-8"?>
<sst xmlns="http://schemas.openxmlformats.org/spreadsheetml/2006/main" count="412" uniqueCount="185">
  <si>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</si>
  <si>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</si>
  <si>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</si>
  <si>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</si>
  <si>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</si>
  <si>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</si>
  <si>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</si>
  <si>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</si>
  <si>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</si>
  <si>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</si>
  <si>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</si>
  <si>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</si>
  <si>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</si>
  <si>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</si>
  <si>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</si>
  <si>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</si>
  <si>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</si>
  <si>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</si>
  <si>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</si>
  <si>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</si>
  <si>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</si>
  <si>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</si>
  <si>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</si>
  <si>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</si>
  <si>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</si>
  <si>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</si>
  <si>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</si>
  <si>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</si>
  <si>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</si>
  <si>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</si>
  <si>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</si>
  <si>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</si>
  <si>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</si>
  <si>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</si>
  <si>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</si>
  <si>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</si>
  <si>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</si>
  <si>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</si>
  <si>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</si>
  <si>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</si>
  <si>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</si>
  <si>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</si>
  <si>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</si>
  <si>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</si>
  <si>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</si>
  <si>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</si>
  <si>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</si>
  <si>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</si>
  <si>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</si>
  <si>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</si>
  <si>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</si>
  <si>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</si>
  <si>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</si>
  <si>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</si>
  <si>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</si>
  <si>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</si>
  <si>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</si>
  <si>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</si>
  <si>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</si>
  <si>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</si>
  <si>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</si>
  <si>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</si>
  <si>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</si>
  <si>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</si>
  <si>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</si>
  <si>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</si>
  <si>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</si>
  <si>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</si>
  <si>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</si>
  <si>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</si>
  <si>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</si>
  <si>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</si>
  <si>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</si>
  <si>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</si>
  <si>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</si>
  <si>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</si>
  <si>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</si>
  <si>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</si>
  <si>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</si>
  <si>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</si>
  <si>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</si>
  <si>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</si>
  <si>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</si>
  <si>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</si>
  <si>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</si>
  <si>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</si>
  <si>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</si>
  <si>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</si>
  <si>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</si>
  <si>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</si>
  <si>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</si>
  <si>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</si>
  <si>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</si>
  <si>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</si>
  <si>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</si>
  <si>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</si>
  <si>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</si>
  <si>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</si>
  <si>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</si>
  <si>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</si>
  <si>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</si>
  <si>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</si>
  <si>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</si>
  <si>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</si>
  <si>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</si>
  <si>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</si>
  <si>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</si>
  <si>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</si>
  <si>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</si>
  <si>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</si>
  <si>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</si>
  <si>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</si>
  <si>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</si>
  <si>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</si>
  <si>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</si>
  <si>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</si>
  <si>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</si>
  <si>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</si>
  <si>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</si>
  <si>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</si>
  <si>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</si>
  <si>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</si>
  <si>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</si>
  <si>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</si>
  <si>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</si>
  <si>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</si>
  <si>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</si>
  <si>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</si>
  <si>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</si>
  <si>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</si>
  <si>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</si>
  <si>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</si>
  <si>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</si>
  <si>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</si>
  <si>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</si>
  <si>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</si>
  <si>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</si>
  <si>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</si>
  <si>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</si>
  <si>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</si>
  <si>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</si>
  <si>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</si>
  <si>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</si>
  <si>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</si>
  <si>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</si>
  <si>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</si>
  <si>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</si>
  <si>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</si>
  <si>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</si>
  <si>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</si>
  <si>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</si>
  <si>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</si>
  <si>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</si>
  <si>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</si>
  <si>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</si>
  <si>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</si>
  <si>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</si>
  <si>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</si>
  <si>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</si>
  <si>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</si>
  <si>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</si>
  <si>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</si>
  <si>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</si>
  <si>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</si>
  <si>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</si>
  <si>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</si>
  <si>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</si>
  <si>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</si>
  <si>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104 - VUKOVAR OPĆINSKI SUD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</si>
  <si>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</si>
  <si>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</si>
  <si>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</si>
  <si>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</si>
  <si>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</si>
  <si>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</si>
  <si>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</si>
  <si>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</si>
  <si>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</si>
  <si>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</si>
  <si>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</si>
  <si>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A641001</t>
  </si>
  <si>
    <t>Jednostavni stečaj potrošača</t>
  </si>
  <si>
    <t>tekući prijenosi između proračunskih korisnika istog proračuna</t>
  </si>
  <si>
    <t>4420 Općinski sud u Vukovaru</t>
  </si>
  <si>
    <t>2803 vođenje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</si>
</sst>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left"/>
    </xf>
    <xf numFmtId="1" fontId="20" fillId="2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J16" sqref="J1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7" t="s">
        <v>45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7" t="s">
        <v>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7" t="s">
        <v>24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3" t="s">
        <v>32</v>
      </c>
      <c r="C7" s="113"/>
      <c r="D7" s="113"/>
      <c r="E7" s="113"/>
      <c r="F7" s="113"/>
      <c r="G7" s="5"/>
      <c r="H7" s="6"/>
      <c r="I7" s="6"/>
      <c r="J7" s="6"/>
      <c r="K7" s="22"/>
      <c r="L7" s="22"/>
    </row>
    <row r="8" spans="2:13" ht="25.5" x14ac:dyDescent="0.25">
      <c r="B8" s="107" t="s">
        <v>3</v>
      </c>
      <c r="C8" s="107"/>
      <c r="D8" s="107"/>
      <c r="E8" s="107"/>
      <c r="F8" s="107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8">
        <v>1</v>
      </c>
      <c r="C9" s="108"/>
      <c r="D9" s="108"/>
      <c r="E9" s="108"/>
      <c r="F9" s="109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3" t="s">
        <v>8</v>
      </c>
      <c r="C10" s="104"/>
      <c r="D10" s="104"/>
      <c r="E10" s="104"/>
      <c r="F10" s="105"/>
      <c r="G10" s="85">
        <v>1754322.33</v>
      </c>
      <c r="H10" s="86">
        <v>2231235</v>
      </c>
      <c r="I10" s="86">
        <v>2294406</v>
      </c>
      <c r="J10" s="86">
        <v>2240372.9300000002</v>
      </c>
      <c r="K10" s="86"/>
      <c r="L10" s="86"/>
    </row>
    <row r="11" spans="2:13" x14ac:dyDescent="0.25">
      <c r="B11" s="106" t="s">
        <v>7</v>
      </c>
      <c r="C11" s="105"/>
      <c r="D11" s="105"/>
      <c r="E11" s="105"/>
      <c r="F11" s="105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0" t="s">
        <v>0</v>
      </c>
      <c r="C12" s="101"/>
      <c r="D12" s="101"/>
      <c r="E12" s="101"/>
      <c r="F12" s="102"/>
      <c r="G12" s="87">
        <f>G10+G11</f>
        <v>1754322.33</v>
      </c>
      <c r="H12" s="87">
        <f t="shared" ref="H12:J12" si="0">H10+H11</f>
        <v>2231235</v>
      </c>
      <c r="I12" s="87">
        <f t="shared" si="0"/>
        <v>2294406</v>
      </c>
      <c r="J12" s="87">
        <f t="shared" si="0"/>
        <v>2240372.9300000002</v>
      </c>
      <c r="K12" s="88">
        <f>J12/G12*100</f>
        <v>127.70588914524048</v>
      </c>
      <c r="L12" s="88">
        <f>J12/I12*100</f>
        <v>97.645008337669964</v>
      </c>
    </row>
    <row r="13" spans="2:13" x14ac:dyDescent="0.25">
      <c r="B13" s="112" t="s">
        <v>9</v>
      </c>
      <c r="C13" s="104"/>
      <c r="D13" s="104"/>
      <c r="E13" s="104"/>
      <c r="F13" s="104"/>
      <c r="G13" s="89">
        <v>1752200.13</v>
      </c>
      <c r="H13" s="86">
        <v>2224037</v>
      </c>
      <c r="I13" s="86">
        <v>2288957</v>
      </c>
      <c r="J13" s="86">
        <v>2288876.8199999998</v>
      </c>
      <c r="K13" s="86"/>
      <c r="L13" s="86"/>
    </row>
    <row r="14" spans="2:13" x14ac:dyDescent="0.25">
      <c r="B14" s="106" t="s">
        <v>10</v>
      </c>
      <c r="C14" s="105"/>
      <c r="D14" s="105"/>
      <c r="E14" s="105"/>
      <c r="F14" s="105"/>
      <c r="G14" s="85">
        <v>0</v>
      </c>
      <c r="H14" s="86">
        <v>7198</v>
      </c>
      <c r="I14" s="86">
        <v>5449</v>
      </c>
      <c r="J14" s="86">
        <v>5448.88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1752200.13</v>
      </c>
      <c r="H15" s="87">
        <f t="shared" ref="H15:J15" si="1">H13+H14</f>
        <v>2231235</v>
      </c>
      <c r="I15" s="87">
        <f t="shared" si="1"/>
        <v>2294406</v>
      </c>
      <c r="J15" s="87">
        <f t="shared" si="1"/>
        <v>2294325.6999999997</v>
      </c>
      <c r="K15" s="88">
        <f>J15/G15*100</f>
        <v>130.93970607113241</v>
      </c>
      <c r="L15" s="88">
        <f>J15/I15*100</f>
        <v>99.996500183489786</v>
      </c>
    </row>
    <row r="16" spans="2:13" x14ac:dyDescent="0.25">
      <c r="B16" s="111" t="s">
        <v>2</v>
      </c>
      <c r="C16" s="101"/>
      <c r="D16" s="101"/>
      <c r="E16" s="101"/>
      <c r="F16" s="101"/>
      <c r="G16" s="90">
        <f>G12-G15</f>
        <v>2122.2000000001863</v>
      </c>
      <c r="H16" s="90">
        <f t="shared" ref="H16:J16" si="2">H12-H15</f>
        <v>0</v>
      </c>
      <c r="I16" s="90">
        <f t="shared" si="2"/>
        <v>0</v>
      </c>
      <c r="J16" s="90">
        <f t="shared" si="2"/>
        <v>-53952.769999999553</v>
      </c>
      <c r="K16" s="88">
        <f>J16/G16*100</f>
        <v>-2542.3037414001892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3" t="s">
        <v>29</v>
      </c>
      <c r="C18" s="113"/>
      <c r="D18" s="113"/>
      <c r="E18" s="113"/>
      <c r="F18" s="113"/>
      <c r="G18" s="7"/>
      <c r="H18" s="7"/>
      <c r="I18" s="7"/>
      <c r="J18" s="7"/>
      <c r="K18" s="1"/>
      <c r="L18" s="1"/>
      <c r="M18" s="1"/>
    </row>
    <row r="19" spans="1:49" ht="25.5" x14ac:dyDescent="0.25">
      <c r="B19" s="107" t="s">
        <v>3</v>
      </c>
      <c r="C19" s="107"/>
      <c r="D19" s="107"/>
      <c r="E19" s="107"/>
      <c r="F19" s="107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4">
        <v>1</v>
      </c>
      <c r="C20" s="115"/>
      <c r="D20" s="115"/>
      <c r="E20" s="115"/>
      <c r="F20" s="115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3" t="s">
        <v>11</v>
      </c>
      <c r="C21" s="116"/>
      <c r="D21" s="116"/>
      <c r="E21" s="116"/>
      <c r="F21" s="116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3" t="s">
        <v>12</v>
      </c>
      <c r="C22" s="104"/>
      <c r="D22" s="104"/>
      <c r="E22" s="104"/>
      <c r="F22" s="104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7" t="s">
        <v>23</v>
      </c>
      <c r="C23" s="118"/>
      <c r="D23" s="118"/>
      <c r="E23" s="118"/>
      <c r="F23" s="119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3" t="s">
        <v>5</v>
      </c>
      <c r="C24" s="104"/>
      <c r="D24" s="104"/>
      <c r="E24" s="104"/>
      <c r="F24" s="104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3" t="s">
        <v>28</v>
      </c>
      <c r="C25" s="104"/>
      <c r="D25" s="104"/>
      <c r="E25" s="104"/>
      <c r="F25" s="104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7" t="s">
        <v>30</v>
      </c>
      <c r="C26" s="118"/>
      <c r="D26" s="118"/>
      <c r="E26" s="118"/>
      <c r="F26" s="119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0" t="s">
        <v>31</v>
      </c>
      <c r="C27" s="110"/>
      <c r="D27" s="110"/>
      <c r="E27" s="110"/>
      <c r="F27" s="110"/>
      <c r="G27" s="94">
        <f>G16+G26</f>
        <v>2122.2000000001863</v>
      </c>
      <c r="H27" s="94">
        <f t="shared" ref="H27:J27" si="5">H16+H26</f>
        <v>0</v>
      </c>
      <c r="I27" s="94">
        <f t="shared" si="5"/>
        <v>0</v>
      </c>
      <c r="J27" s="94">
        <f t="shared" si="5"/>
        <v>-53952.769999999553</v>
      </c>
      <c r="K27" s="93">
        <f>J27/G27*100</f>
        <v>-2542.3037414001892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8" t="s">
        <v>39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49" ht="15" customHeight="1" x14ac:dyDescent="0.25">
      <c r="B31" s="98" t="s">
        <v>40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49" ht="15" customHeight="1" x14ac:dyDescent="0.25">
      <c r="B32" s="98" t="s">
        <v>27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36.75" customHeight="1" x14ac:dyDescent="0.2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ht="15" customHeight="1" x14ac:dyDescent="0.25">
      <c r="B34" s="99" t="s">
        <v>41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 x14ac:dyDescent="0.2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3"/>
  <sheetViews>
    <sheetView zoomScale="90" zoomScaleNormal="90" workbookViewId="0">
      <selection activeCell="J21" sqref="J2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7" t="s">
        <v>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7" t="s">
        <v>26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7" t="s">
        <v>15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0" t="s">
        <v>3</v>
      </c>
      <c r="C8" s="121"/>
      <c r="D8" s="121"/>
      <c r="E8" s="121"/>
      <c r="F8" s="12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1754322.3299999998</v>
      </c>
      <c r="H10" s="65">
        <f>H11</f>
        <v>2231235</v>
      </c>
      <c r="I10" s="65">
        <f>I11</f>
        <v>2294406</v>
      </c>
      <c r="J10" s="65">
        <f>J11</f>
        <v>2240372.9299999997</v>
      </c>
      <c r="K10" s="69">
        <f t="shared" ref="K10:K24" si="0">(J10*100)/G10</f>
        <v>127.70588914524048</v>
      </c>
      <c r="L10" s="69">
        <f t="shared" ref="L10:L24" si="1">(J10*100)/I10</f>
        <v>97.64500833766995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G12+G15+G18+G21</f>
        <v>1754322.3299999998</v>
      </c>
      <c r="H11" s="65">
        <f t="shared" ref="H11:J11" si="2">H12+H15+H18+H21</f>
        <v>2231235</v>
      </c>
      <c r="I11" s="65">
        <f t="shared" si="2"/>
        <v>2294406</v>
      </c>
      <c r="J11" s="65">
        <f t="shared" si="2"/>
        <v>2240372.9299999997</v>
      </c>
      <c r="K11" s="65">
        <f t="shared" si="0"/>
        <v>127.70588914524048</v>
      </c>
      <c r="L11" s="65">
        <f t="shared" si="1"/>
        <v>97.64500833766995</v>
      </c>
    </row>
    <row r="12" spans="2:12" x14ac:dyDescent="0.25">
      <c r="B12" s="65"/>
      <c r="C12" s="95">
        <v>63</v>
      </c>
      <c r="D12" s="95"/>
      <c r="E12" s="95"/>
      <c r="F12" s="65" t="s">
        <v>58</v>
      </c>
      <c r="G12" s="65">
        <f t="shared" ref="G12:J13" si="3">G13</f>
        <v>400</v>
      </c>
      <c r="H12" s="65">
        <f t="shared" si="3"/>
        <v>0</v>
      </c>
      <c r="I12" s="65">
        <f t="shared" si="3"/>
        <v>0</v>
      </c>
      <c r="J12" s="65">
        <f t="shared" si="3"/>
        <v>0</v>
      </c>
      <c r="K12" s="65">
        <f t="shared" ref="K12:K14" si="4">(J12*100)/G12</f>
        <v>0</v>
      </c>
      <c r="L12" s="65" t="e">
        <f t="shared" ref="L12:L14" si="5">(J12*100)/I12</f>
        <v>#DIV/0!</v>
      </c>
    </row>
    <row r="13" spans="2:12" x14ac:dyDescent="0.25">
      <c r="B13" s="65"/>
      <c r="C13" s="95"/>
      <c r="D13" s="95">
        <v>639</v>
      </c>
      <c r="E13" s="95"/>
      <c r="F13" s="65" t="s">
        <v>60</v>
      </c>
      <c r="G13" s="65">
        <f t="shared" si="3"/>
        <v>400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4"/>
        <v>0</v>
      </c>
      <c r="L13" s="65" t="e">
        <f t="shared" si="5"/>
        <v>#DIV/0!</v>
      </c>
    </row>
    <row r="14" spans="2:12" x14ac:dyDescent="0.25">
      <c r="B14" s="65"/>
      <c r="C14" s="96"/>
      <c r="D14" s="96"/>
      <c r="E14" s="96">
        <v>6391</v>
      </c>
      <c r="F14" s="66" t="s">
        <v>182</v>
      </c>
      <c r="G14" s="66">
        <v>400</v>
      </c>
      <c r="H14" s="66">
        <v>0</v>
      </c>
      <c r="I14" s="66">
        <v>0</v>
      </c>
      <c r="J14" s="66">
        <v>0</v>
      </c>
      <c r="K14" s="66">
        <f t="shared" si="4"/>
        <v>0</v>
      </c>
      <c r="L14" s="66" t="e">
        <f t="shared" si="5"/>
        <v>#DIV/0!</v>
      </c>
    </row>
    <row r="15" spans="2:12" x14ac:dyDescent="0.25">
      <c r="B15" s="65"/>
      <c r="C15" s="65" t="s">
        <v>57</v>
      </c>
      <c r="D15" s="65"/>
      <c r="E15" s="65"/>
      <c r="F15" s="65" t="s">
        <v>58</v>
      </c>
      <c r="G15" s="65">
        <f t="shared" ref="G15:J16" si="6">G16</f>
        <v>2188.0300000000002</v>
      </c>
      <c r="H15" s="65">
        <f t="shared" si="6"/>
        <v>30000</v>
      </c>
      <c r="I15" s="65">
        <f t="shared" si="6"/>
        <v>53969</v>
      </c>
      <c r="J15" s="65">
        <f t="shared" si="6"/>
        <v>7.65</v>
      </c>
      <c r="K15" s="65">
        <f t="shared" si="0"/>
        <v>0.34962957546285928</v>
      </c>
      <c r="L15" s="65">
        <f t="shared" si="1"/>
        <v>1.4174804054179251E-2</v>
      </c>
    </row>
    <row r="16" spans="2:12" x14ac:dyDescent="0.25">
      <c r="B16" s="65"/>
      <c r="C16" s="65"/>
      <c r="D16" s="65" t="s">
        <v>59</v>
      </c>
      <c r="E16" s="65"/>
      <c r="F16" s="65" t="s">
        <v>60</v>
      </c>
      <c r="G16" s="65">
        <f t="shared" si="6"/>
        <v>2188.0300000000002</v>
      </c>
      <c r="H16" s="65">
        <f t="shared" si="6"/>
        <v>30000</v>
      </c>
      <c r="I16" s="65">
        <f t="shared" si="6"/>
        <v>53969</v>
      </c>
      <c r="J16" s="65">
        <f t="shared" si="6"/>
        <v>7.65</v>
      </c>
      <c r="K16" s="65">
        <f t="shared" si="0"/>
        <v>0.34962957546285928</v>
      </c>
      <c r="L16" s="65">
        <f t="shared" si="1"/>
        <v>1.4174804054179251E-2</v>
      </c>
    </row>
    <row r="17" spans="2:12" x14ac:dyDescent="0.25">
      <c r="B17" s="66"/>
      <c r="C17" s="66"/>
      <c r="D17" s="66"/>
      <c r="E17" s="66" t="s">
        <v>61</v>
      </c>
      <c r="F17" s="66" t="s">
        <v>62</v>
      </c>
      <c r="G17" s="66">
        <v>2188.0300000000002</v>
      </c>
      <c r="H17" s="66">
        <v>30000</v>
      </c>
      <c r="I17" s="66">
        <v>53969</v>
      </c>
      <c r="J17" s="66">
        <v>7.65</v>
      </c>
      <c r="K17" s="66">
        <f t="shared" si="0"/>
        <v>0.34962957546285928</v>
      </c>
      <c r="L17" s="66">
        <f t="shared" si="1"/>
        <v>1.4174804054179251E-2</v>
      </c>
    </row>
    <row r="18" spans="2:12" x14ac:dyDescent="0.25">
      <c r="B18" s="65"/>
      <c r="C18" s="65" t="s">
        <v>63</v>
      </c>
      <c r="D18" s="65"/>
      <c r="E18" s="65"/>
      <c r="F18" s="65" t="s">
        <v>64</v>
      </c>
      <c r="G18" s="65">
        <f t="shared" ref="G18:J19" si="7">G19</f>
        <v>88.39</v>
      </c>
      <c r="H18" s="65">
        <f t="shared" si="7"/>
        <v>398</v>
      </c>
      <c r="I18" s="65">
        <f t="shared" si="7"/>
        <v>398</v>
      </c>
      <c r="J18" s="65">
        <f t="shared" si="7"/>
        <v>336.46</v>
      </c>
      <c r="K18" s="65">
        <f t="shared" si="0"/>
        <v>380.65392012671117</v>
      </c>
      <c r="L18" s="65">
        <f t="shared" si="1"/>
        <v>84.537688442211049</v>
      </c>
    </row>
    <row r="19" spans="2:12" x14ac:dyDescent="0.25">
      <c r="B19" s="65"/>
      <c r="C19" s="65"/>
      <c r="D19" s="65" t="s">
        <v>65</v>
      </c>
      <c r="E19" s="65"/>
      <c r="F19" s="65" t="s">
        <v>66</v>
      </c>
      <c r="G19" s="65">
        <f t="shared" si="7"/>
        <v>88.39</v>
      </c>
      <c r="H19" s="65">
        <f t="shared" si="7"/>
        <v>398</v>
      </c>
      <c r="I19" s="65">
        <f t="shared" si="7"/>
        <v>398</v>
      </c>
      <c r="J19" s="65">
        <f t="shared" si="7"/>
        <v>336.46</v>
      </c>
      <c r="K19" s="65">
        <f t="shared" si="0"/>
        <v>380.65392012671117</v>
      </c>
      <c r="L19" s="65">
        <f t="shared" si="1"/>
        <v>84.537688442211049</v>
      </c>
    </row>
    <row r="20" spans="2:12" x14ac:dyDescent="0.25">
      <c r="B20" s="66"/>
      <c r="C20" s="66"/>
      <c r="D20" s="66"/>
      <c r="E20" s="66" t="s">
        <v>67</v>
      </c>
      <c r="F20" s="66" t="s">
        <v>68</v>
      </c>
      <c r="G20" s="66">
        <v>88.39</v>
      </c>
      <c r="H20" s="66">
        <v>398</v>
      </c>
      <c r="I20" s="66">
        <v>398</v>
      </c>
      <c r="J20" s="66">
        <v>336.46</v>
      </c>
      <c r="K20" s="66">
        <f t="shared" si="0"/>
        <v>380.65392012671117</v>
      </c>
      <c r="L20" s="66">
        <f t="shared" si="1"/>
        <v>84.537688442211049</v>
      </c>
    </row>
    <row r="21" spans="2:12" x14ac:dyDescent="0.25">
      <c r="B21" s="65"/>
      <c r="C21" s="65" t="s">
        <v>69</v>
      </c>
      <c r="D21" s="65"/>
      <c r="E21" s="65"/>
      <c r="F21" s="65" t="s">
        <v>70</v>
      </c>
      <c r="G21" s="65">
        <f>G22</f>
        <v>1751645.91</v>
      </c>
      <c r="H21" s="65">
        <f>H22</f>
        <v>2200837</v>
      </c>
      <c r="I21" s="65">
        <f>I22</f>
        <v>2240039</v>
      </c>
      <c r="J21" s="65">
        <f>J22</f>
        <v>2240028.8199999998</v>
      </c>
      <c r="K21" s="65">
        <f t="shared" si="0"/>
        <v>127.88137186927236</v>
      </c>
      <c r="L21" s="65">
        <f t="shared" si="1"/>
        <v>99.999545543626681</v>
      </c>
    </row>
    <row r="22" spans="2:12" x14ac:dyDescent="0.25">
      <c r="B22" s="65"/>
      <c r="C22" s="65"/>
      <c r="D22" s="65" t="s">
        <v>71</v>
      </c>
      <c r="E22" s="65"/>
      <c r="F22" s="65" t="s">
        <v>72</v>
      </c>
      <c r="G22" s="65">
        <f>G23+G24</f>
        <v>1751645.91</v>
      </c>
      <c r="H22" s="65">
        <f>H23+H24</f>
        <v>2200837</v>
      </c>
      <c r="I22" s="65">
        <f>I23+I24</f>
        <v>2240039</v>
      </c>
      <c r="J22" s="65">
        <f>J23+J24</f>
        <v>2240028.8199999998</v>
      </c>
      <c r="K22" s="65">
        <f t="shared" si="0"/>
        <v>127.88137186927236</v>
      </c>
      <c r="L22" s="65">
        <f t="shared" si="1"/>
        <v>99.999545543626681</v>
      </c>
    </row>
    <row r="23" spans="2:12" x14ac:dyDescent="0.25">
      <c r="B23" s="66"/>
      <c r="C23" s="66"/>
      <c r="D23" s="66"/>
      <c r="E23" s="66" t="s">
        <v>73</v>
      </c>
      <c r="F23" s="66" t="s">
        <v>74</v>
      </c>
      <c r="G23" s="66">
        <v>1751645.91</v>
      </c>
      <c r="H23" s="66">
        <v>2193639</v>
      </c>
      <c r="I23" s="66">
        <v>2234590</v>
      </c>
      <c r="J23" s="66">
        <v>2234579.94</v>
      </c>
      <c r="K23" s="66">
        <f t="shared" si="0"/>
        <v>127.57029986728311</v>
      </c>
      <c r="L23" s="66">
        <f t="shared" si="1"/>
        <v>99.999549805557166</v>
      </c>
    </row>
    <row r="24" spans="2:12" x14ac:dyDescent="0.25">
      <c r="B24" s="66"/>
      <c r="C24" s="66"/>
      <c r="D24" s="66"/>
      <c r="E24" s="66" t="s">
        <v>75</v>
      </c>
      <c r="F24" s="66" t="s">
        <v>76</v>
      </c>
      <c r="G24" s="66">
        <v>0</v>
      </c>
      <c r="H24" s="66">
        <v>7198</v>
      </c>
      <c r="I24" s="66">
        <v>5449</v>
      </c>
      <c r="J24" s="66">
        <v>5448.88</v>
      </c>
      <c r="K24" s="66" t="e">
        <f t="shared" si="0"/>
        <v>#DIV/0!</v>
      </c>
      <c r="L24" s="66">
        <f t="shared" si="1"/>
        <v>99.997797761057072</v>
      </c>
    </row>
    <row r="25" spans="2:12" x14ac:dyDescent="0.25">
      <c r="F25" s="35"/>
    </row>
    <row r="26" spans="2:12" x14ac:dyDescent="0.25">
      <c r="F26" s="35"/>
    </row>
    <row r="27" spans="2:12" ht="36.75" customHeight="1" x14ac:dyDescent="0.25">
      <c r="B27" s="120" t="s">
        <v>3</v>
      </c>
      <c r="C27" s="121"/>
      <c r="D27" s="121"/>
      <c r="E27" s="121"/>
      <c r="F27" s="122"/>
      <c r="G27" s="28" t="s">
        <v>50</v>
      </c>
      <c r="H27" s="28" t="s">
        <v>47</v>
      </c>
      <c r="I27" s="28" t="s">
        <v>48</v>
      </c>
      <c r="J27" s="28" t="s">
        <v>51</v>
      </c>
      <c r="K27" s="28" t="s">
        <v>6</v>
      </c>
      <c r="L27" s="28" t="s">
        <v>22</v>
      </c>
    </row>
    <row r="28" spans="2:12" x14ac:dyDescent="0.25">
      <c r="B28" s="123">
        <v>1</v>
      </c>
      <c r="C28" s="124"/>
      <c r="D28" s="124"/>
      <c r="E28" s="124"/>
      <c r="F28" s="125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25">
      <c r="B29" s="65"/>
      <c r="C29" s="66"/>
      <c r="D29" s="67"/>
      <c r="E29" s="68"/>
      <c r="F29" s="8" t="s">
        <v>21</v>
      </c>
      <c r="G29" s="65">
        <f>G30+G69</f>
        <v>1752200.1300000001</v>
      </c>
      <c r="H29" s="65">
        <f>H30+H69</f>
        <v>2231235</v>
      </c>
      <c r="I29" s="65">
        <f>I30+I69</f>
        <v>2294406</v>
      </c>
      <c r="J29" s="65">
        <f>J30+J69</f>
        <v>2294325.6999999997</v>
      </c>
      <c r="K29" s="70">
        <f t="shared" ref="K29:K72" si="8">(J29*100)/G29</f>
        <v>130.93970607113238</v>
      </c>
      <c r="L29" s="70">
        <f t="shared" ref="L29:L72" si="9">(J29*100)/I29</f>
        <v>99.996500183489758</v>
      </c>
    </row>
    <row r="30" spans="2:12" x14ac:dyDescent="0.25">
      <c r="B30" s="65" t="s">
        <v>77</v>
      </c>
      <c r="C30" s="65"/>
      <c r="D30" s="65"/>
      <c r="E30" s="65"/>
      <c r="F30" s="65" t="s">
        <v>78</v>
      </c>
      <c r="G30" s="65">
        <f>G31+G39+G66</f>
        <v>1752200.1300000001</v>
      </c>
      <c r="H30" s="65">
        <f>H31+H39+H66</f>
        <v>2224037</v>
      </c>
      <c r="I30" s="65">
        <f>I31+I39+I66</f>
        <v>2288957</v>
      </c>
      <c r="J30" s="65">
        <f>J31+J39+J66</f>
        <v>2288876.8199999998</v>
      </c>
      <c r="K30" s="65">
        <f t="shared" si="8"/>
        <v>130.62873246105738</v>
      </c>
      <c r="L30" s="65">
        <f t="shared" si="9"/>
        <v>99.996497094528209</v>
      </c>
    </row>
    <row r="31" spans="2:12" x14ac:dyDescent="0.25">
      <c r="B31" s="65"/>
      <c r="C31" s="65" t="s">
        <v>79</v>
      </c>
      <c r="D31" s="65"/>
      <c r="E31" s="65"/>
      <c r="F31" s="65" t="s">
        <v>80</v>
      </c>
      <c r="G31" s="65">
        <f>G32+G35+G37</f>
        <v>1370260.81</v>
      </c>
      <c r="H31" s="65">
        <f>H32+H35+H37</f>
        <v>1754552</v>
      </c>
      <c r="I31" s="65">
        <f>I32+I35+I37</f>
        <v>1764035</v>
      </c>
      <c r="J31" s="65">
        <f>J32+J35+J37</f>
        <v>1764032.43</v>
      </c>
      <c r="K31" s="65">
        <f t="shared" si="8"/>
        <v>128.7369832900643</v>
      </c>
      <c r="L31" s="65">
        <f t="shared" si="9"/>
        <v>99.999854311280671</v>
      </c>
    </row>
    <row r="32" spans="2:12" x14ac:dyDescent="0.25">
      <c r="B32" s="65"/>
      <c r="C32" s="65"/>
      <c r="D32" s="65" t="s">
        <v>81</v>
      </c>
      <c r="E32" s="65"/>
      <c r="F32" s="65" t="s">
        <v>82</v>
      </c>
      <c r="G32" s="65">
        <f>G33+G34</f>
        <v>1132242.6100000001</v>
      </c>
      <c r="H32" s="65">
        <f>H33+H34</f>
        <v>1460109</v>
      </c>
      <c r="I32" s="65">
        <f>I33+I34</f>
        <v>1464348</v>
      </c>
      <c r="J32" s="65">
        <f>J33+J34</f>
        <v>1464346.68</v>
      </c>
      <c r="K32" s="65">
        <f t="shared" si="8"/>
        <v>129.33152904393873</v>
      </c>
      <c r="L32" s="65">
        <f t="shared" si="9"/>
        <v>99.999909857492895</v>
      </c>
    </row>
    <row r="33" spans="2:12" x14ac:dyDescent="0.25">
      <c r="B33" s="66"/>
      <c r="C33" s="66"/>
      <c r="D33" s="66"/>
      <c r="E33" s="66" t="s">
        <v>83</v>
      </c>
      <c r="F33" s="66" t="s">
        <v>84</v>
      </c>
      <c r="G33" s="66">
        <v>1130346.3700000001</v>
      </c>
      <c r="H33" s="66">
        <v>1457720</v>
      </c>
      <c r="I33" s="66">
        <v>1462055</v>
      </c>
      <c r="J33" s="66">
        <v>1462054.44</v>
      </c>
      <c r="K33" s="66">
        <f t="shared" si="8"/>
        <v>129.34570135347096</v>
      </c>
      <c r="L33" s="66">
        <f t="shared" si="9"/>
        <v>99.999961697747352</v>
      </c>
    </row>
    <row r="34" spans="2:12" x14ac:dyDescent="0.25">
      <c r="B34" s="66"/>
      <c r="C34" s="66"/>
      <c r="D34" s="66"/>
      <c r="E34" s="66" t="s">
        <v>85</v>
      </c>
      <c r="F34" s="66" t="s">
        <v>86</v>
      </c>
      <c r="G34" s="66">
        <v>1896.24</v>
      </c>
      <c r="H34" s="66">
        <v>2389</v>
      </c>
      <c r="I34" s="66">
        <v>2293</v>
      </c>
      <c r="J34" s="66">
        <v>2292.2399999999998</v>
      </c>
      <c r="K34" s="66">
        <f t="shared" si="8"/>
        <v>120.88343247690165</v>
      </c>
      <c r="L34" s="66">
        <f t="shared" si="9"/>
        <v>99.966855647623206</v>
      </c>
    </row>
    <row r="35" spans="2:12" x14ac:dyDescent="0.25">
      <c r="B35" s="65"/>
      <c r="C35" s="65"/>
      <c r="D35" s="65" t="s">
        <v>87</v>
      </c>
      <c r="E35" s="65"/>
      <c r="F35" s="65" t="s">
        <v>88</v>
      </c>
      <c r="G35" s="65">
        <f>G36</f>
        <v>51198.17</v>
      </c>
      <c r="H35" s="65">
        <f>H36</f>
        <v>52537</v>
      </c>
      <c r="I35" s="65">
        <f>I36</f>
        <v>58069</v>
      </c>
      <c r="J35" s="65">
        <f>J36</f>
        <v>58068.5</v>
      </c>
      <c r="K35" s="65">
        <f t="shared" si="8"/>
        <v>113.41909290898484</v>
      </c>
      <c r="L35" s="65">
        <f t="shared" si="9"/>
        <v>99.999138955380673</v>
      </c>
    </row>
    <row r="36" spans="2:12" x14ac:dyDescent="0.25">
      <c r="B36" s="66"/>
      <c r="C36" s="66"/>
      <c r="D36" s="66"/>
      <c r="E36" s="66" t="s">
        <v>89</v>
      </c>
      <c r="F36" s="66" t="s">
        <v>88</v>
      </c>
      <c r="G36" s="66">
        <v>51198.17</v>
      </c>
      <c r="H36" s="66">
        <v>52537</v>
      </c>
      <c r="I36" s="66">
        <v>58069</v>
      </c>
      <c r="J36" s="66">
        <v>58068.5</v>
      </c>
      <c r="K36" s="66">
        <f t="shared" si="8"/>
        <v>113.41909290898484</v>
      </c>
      <c r="L36" s="66">
        <f t="shared" si="9"/>
        <v>99.999138955380673</v>
      </c>
    </row>
    <row r="37" spans="2:12" x14ac:dyDescent="0.25">
      <c r="B37" s="65"/>
      <c r="C37" s="65"/>
      <c r="D37" s="65" t="s">
        <v>90</v>
      </c>
      <c r="E37" s="65"/>
      <c r="F37" s="65" t="s">
        <v>91</v>
      </c>
      <c r="G37" s="65">
        <f>G38</f>
        <v>186820.03</v>
      </c>
      <c r="H37" s="65">
        <f>H38</f>
        <v>241906</v>
      </c>
      <c r="I37" s="65">
        <f>I38</f>
        <v>241618</v>
      </c>
      <c r="J37" s="65">
        <f>J38</f>
        <v>241617.25</v>
      </c>
      <c r="K37" s="65">
        <f t="shared" si="8"/>
        <v>129.33155508004148</v>
      </c>
      <c r="L37" s="65">
        <f t="shared" si="9"/>
        <v>99.999689592662804</v>
      </c>
    </row>
    <row r="38" spans="2:12" x14ac:dyDescent="0.25">
      <c r="B38" s="66"/>
      <c r="C38" s="66"/>
      <c r="D38" s="66"/>
      <c r="E38" s="66" t="s">
        <v>92</v>
      </c>
      <c r="F38" s="66" t="s">
        <v>93</v>
      </c>
      <c r="G38" s="66">
        <v>186820.03</v>
      </c>
      <c r="H38" s="66">
        <v>241906</v>
      </c>
      <c r="I38" s="66">
        <v>241618</v>
      </c>
      <c r="J38" s="66">
        <v>241617.25</v>
      </c>
      <c r="K38" s="66">
        <f t="shared" si="8"/>
        <v>129.33155508004148</v>
      </c>
      <c r="L38" s="66">
        <f t="shared" si="9"/>
        <v>99.999689592662804</v>
      </c>
    </row>
    <row r="39" spans="2:12" x14ac:dyDescent="0.25">
      <c r="B39" s="65"/>
      <c r="C39" s="65" t="s">
        <v>94</v>
      </c>
      <c r="D39" s="65"/>
      <c r="E39" s="65"/>
      <c r="F39" s="65" t="s">
        <v>95</v>
      </c>
      <c r="G39" s="65">
        <f>G40+G44+G50+G60+G62</f>
        <v>381140.23</v>
      </c>
      <c r="H39" s="65">
        <f>H40+H44+H50+H60+H62</f>
        <v>468392</v>
      </c>
      <c r="I39" s="65">
        <f>I40+I44+I50+I60+I62</f>
        <v>523829</v>
      </c>
      <c r="J39" s="65">
        <f>J40+J44+J50+J60+J62</f>
        <v>523751.39</v>
      </c>
      <c r="K39" s="65">
        <f t="shared" si="8"/>
        <v>137.41697904731811</v>
      </c>
      <c r="L39" s="65">
        <f t="shared" si="9"/>
        <v>99.985184096336781</v>
      </c>
    </row>
    <row r="40" spans="2:12" x14ac:dyDescent="0.25">
      <c r="B40" s="65"/>
      <c r="C40" s="65"/>
      <c r="D40" s="65" t="s">
        <v>96</v>
      </c>
      <c r="E40" s="65"/>
      <c r="F40" s="65" t="s">
        <v>97</v>
      </c>
      <c r="G40" s="65">
        <f>G41+G42+G43</f>
        <v>110742.44000000002</v>
      </c>
      <c r="H40" s="65">
        <f>H41+H42+H43</f>
        <v>117423</v>
      </c>
      <c r="I40" s="65">
        <f>I41+I42+I43</f>
        <v>116603</v>
      </c>
      <c r="J40" s="65">
        <f>J41+J42+J43</f>
        <v>116602.54</v>
      </c>
      <c r="K40" s="65">
        <f t="shared" si="8"/>
        <v>105.2916478993961</v>
      </c>
      <c r="L40" s="65">
        <f t="shared" si="9"/>
        <v>99.999605499000879</v>
      </c>
    </row>
    <row r="41" spans="2:12" x14ac:dyDescent="0.25">
      <c r="B41" s="66"/>
      <c r="C41" s="66"/>
      <c r="D41" s="66"/>
      <c r="E41" s="66" t="s">
        <v>98</v>
      </c>
      <c r="F41" s="66" t="s">
        <v>99</v>
      </c>
      <c r="G41" s="66">
        <v>976.32</v>
      </c>
      <c r="H41" s="66">
        <v>2327</v>
      </c>
      <c r="I41" s="66">
        <v>2097</v>
      </c>
      <c r="J41" s="66">
        <v>2096.67</v>
      </c>
      <c r="K41" s="66">
        <f t="shared" si="8"/>
        <v>214.75233529990166</v>
      </c>
      <c r="L41" s="66">
        <f t="shared" si="9"/>
        <v>99.984263233190276</v>
      </c>
    </row>
    <row r="42" spans="2:12" x14ac:dyDescent="0.25">
      <c r="B42" s="66"/>
      <c r="C42" s="66"/>
      <c r="D42" s="66"/>
      <c r="E42" s="66" t="s">
        <v>100</v>
      </c>
      <c r="F42" s="66" t="s">
        <v>101</v>
      </c>
      <c r="G42" s="66">
        <v>108902.24</v>
      </c>
      <c r="H42" s="66">
        <v>114432</v>
      </c>
      <c r="I42" s="66">
        <v>114506</v>
      </c>
      <c r="J42" s="66">
        <v>114505.87</v>
      </c>
      <c r="K42" s="66">
        <f t="shared" si="8"/>
        <v>105.14555990767499</v>
      </c>
      <c r="L42" s="66">
        <f t="shared" si="9"/>
        <v>99.999886468831335</v>
      </c>
    </row>
    <row r="43" spans="2:12" x14ac:dyDescent="0.25">
      <c r="B43" s="66"/>
      <c r="C43" s="66"/>
      <c r="D43" s="66"/>
      <c r="E43" s="66" t="s">
        <v>102</v>
      </c>
      <c r="F43" s="66" t="s">
        <v>103</v>
      </c>
      <c r="G43" s="66">
        <v>863.88</v>
      </c>
      <c r="H43" s="66">
        <v>664</v>
      </c>
      <c r="I43" s="66">
        <v>0</v>
      </c>
      <c r="J43" s="66">
        <v>0</v>
      </c>
      <c r="K43" s="66">
        <f t="shared" si="8"/>
        <v>0</v>
      </c>
      <c r="L43" s="66" t="e">
        <f t="shared" si="9"/>
        <v>#DIV/0!</v>
      </c>
    </row>
    <row r="44" spans="2:12" x14ac:dyDescent="0.25">
      <c r="B44" s="65"/>
      <c r="C44" s="65"/>
      <c r="D44" s="65" t="s">
        <v>104</v>
      </c>
      <c r="E44" s="65"/>
      <c r="F44" s="65" t="s">
        <v>105</v>
      </c>
      <c r="G44" s="65">
        <f>G45+G46+G47+G48+G49</f>
        <v>28488.55</v>
      </c>
      <c r="H44" s="65">
        <f>H45+H46+H47+H48+H49</f>
        <v>42212</v>
      </c>
      <c r="I44" s="65">
        <f>I45+I46+I47+I48+I49</f>
        <v>31575</v>
      </c>
      <c r="J44" s="65">
        <f>J45+J46+J47+J48+J49</f>
        <v>31573</v>
      </c>
      <c r="K44" s="65">
        <f t="shared" si="8"/>
        <v>110.826981366198</v>
      </c>
      <c r="L44" s="65">
        <f t="shared" si="9"/>
        <v>99.993665874901026</v>
      </c>
    </row>
    <row r="45" spans="2:12" x14ac:dyDescent="0.25">
      <c r="B45" s="66"/>
      <c r="C45" s="66"/>
      <c r="D45" s="66"/>
      <c r="E45" s="66" t="s">
        <v>106</v>
      </c>
      <c r="F45" s="66" t="s">
        <v>107</v>
      </c>
      <c r="G45" s="66">
        <v>24282.82</v>
      </c>
      <c r="H45" s="66">
        <v>35669</v>
      </c>
      <c r="I45" s="66">
        <v>26064</v>
      </c>
      <c r="J45" s="66">
        <v>26063.599999999999</v>
      </c>
      <c r="K45" s="66">
        <f t="shared" si="8"/>
        <v>107.33349750976204</v>
      </c>
      <c r="L45" s="66">
        <f t="shared" si="9"/>
        <v>99.998465316144873</v>
      </c>
    </row>
    <row r="46" spans="2:12" x14ac:dyDescent="0.25">
      <c r="B46" s="66"/>
      <c r="C46" s="66"/>
      <c r="D46" s="66"/>
      <c r="E46" s="66" t="s">
        <v>108</v>
      </c>
      <c r="F46" s="66" t="s">
        <v>109</v>
      </c>
      <c r="G46" s="66">
        <v>2778.76</v>
      </c>
      <c r="H46" s="66">
        <v>4088</v>
      </c>
      <c r="I46" s="66">
        <v>2961</v>
      </c>
      <c r="J46" s="66">
        <v>2960.14</v>
      </c>
      <c r="K46" s="66">
        <f t="shared" si="8"/>
        <v>106.52737192128862</v>
      </c>
      <c r="L46" s="66">
        <f t="shared" si="9"/>
        <v>99.970955758189803</v>
      </c>
    </row>
    <row r="47" spans="2:12" x14ac:dyDescent="0.25">
      <c r="B47" s="66"/>
      <c r="C47" s="66"/>
      <c r="D47" s="66"/>
      <c r="E47" s="66" t="s">
        <v>110</v>
      </c>
      <c r="F47" s="66" t="s">
        <v>111</v>
      </c>
      <c r="G47" s="66">
        <v>227.82</v>
      </c>
      <c r="H47" s="66">
        <v>398</v>
      </c>
      <c r="I47" s="66">
        <v>729</v>
      </c>
      <c r="J47" s="66">
        <v>728.7</v>
      </c>
      <c r="K47" s="66">
        <f t="shared" si="8"/>
        <v>319.8577824598367</v>
      </c>
      <c r="L47" s="66">
        <f t="shared" si="9"/>
        <v>99.958847736625515</v>
      </c>
    </row>
    <row r="48" spans="2:12" x14ac:dyDescent="0.25">
      <c r="B48" s="66"/>
      <c r="C48" s="66"/>
      <c r="D48" s="66"/>
      <c r="E48" s="66" t="s">
        <v>112</v>
      </c>
      <c r="F48" s="66" t="s">
        <v>113</v>
      </c>
      <c r="G48" s="66">
        <v>578.66999999999996</v>
      </c>
      <c r="H48" s="66">
        <v>1327</v>
      </c>
      <c r="I48" s="66">
        <v>1298</v>
      </c>
      <c r="J48" s="66">
        <v>1297.6099999999999</v>
      </c>
      <c r="K48" s="66">
        <f t="shared" si="8"/>
        <v>224.24006774154526</v>
      </c>
      <c r="L48" s="66">
        <f t="shared" si="9"/>
        <v>99.969953775038519</v>
      </c>
    </row>
    <row r="49" spans="2:12" x14ac:dyDescent="0.25">
      <c r="B49" s="66"/>
      <c r="C49" s="66"/>
      <c r="D49" s="66"/>
      <c r="E49" s="66" t="s">
        <v>114</v>
      </c>
      <c r="F49" s="66" t="s">
        <v>115</v>
      </c>
      <c r="G49" s="66">
        <v>620.48</v>
      </c>
      <c r="H49" s="66">
        <v>730</v>
      </c>
      <c r="I49" s="66">
        <v>523</v>
      </c>
      <c r="J49" s="66">
        <v>522.95000000000005</v>
      </c>
      <c r="K49" s="66">
        <f t="shared" si="8"/>
        <v>84.281523981433736</v>
      </c>
      <c r="L49" s="66">
        <f t="shared" si="9"/>
        <v>99.990439770554488</v>
      </c>
    </row>
    <row r="50" spans="2:12" x14ac:dyDescent="0.25">
      <c r="B50" s="65"/>
      <c r="C50" s="65"/>
      <c r="D50" s="65" t="s">
        <v>116</v>
      </c>
      <c r="E50" s="65"/>
      <c r="F50" s="65" t="s">
        <v>117</v>
      </c>
      <c r="G50" s="65">
        <f>G51+G52+G53+G54+G55+G56+G57+G58+G59</f>
        <v>240174.03</v>
      </c>
      <c r="H50" s="65">
        <f>H51+H52+H53+H54+H55+H56+H57+H58+H59</f>
        <v>306615</v>
      </c>
      <c r="I50" s="65">
        <f>I51+I52+I53+I54+I55+I56+I57+I58+I59</f>
        <v>374233</v>
      </c>
      <c r="J50" s="65">
        <f>J51+J52+J53+J54+J55+J56+J57+J58+J59</f>
        <v>374158.99</v>
      </c>
      <c r="K50" s="65">
        <f t="shared" si="8"/>
        <v>155.78661439790139</v>
      </c>
      <c r="L50" s="65">
        <f t="shared" si="9"/>
        <v>99.980223550568766</v>
      </c>
    </row>
    <row r="51" spans="2:12" x14ac:dyDescent="0.25">
      <c r="B51" s="66"/>
      <c r="C51" s="66"/>
      <c r="D51" s="66"/>
      <c r="E51" s="66" t="s">
        <v>118</v>
      </c>
      <c r="F51" s="66" t="s">
        <v>119</v>
      </c>
      <c r="G51" s="66">
        <v>62035.08</v>
      </c>
      <c r="H51" s="66">
        <v>57105</v>
      </c>
      <c r="I51" s="66">
        <v>60625</v>
      </c>
      <c r="J51" s="66">
        <v>60624.5</v>
      </c>
      <c r="K51" s="66">
        <f t="shared" si="8"/>
        <v>97.726157522485664</v>
      </c>
      <c r="L51" s="66">
        <f t="shared" si="9"/>
        <v>99.999175257731963</v>
      </c>
    </row>
    <row r="52" spans="2:12" x14ac:dyDescent="0.25">
      <c r="B52" s="66"/>
      <c r="C52" s="66"/>
      <c r="D52" s="66"/>
      <c r="E52" s="66" t="s">
        <v>120</v>
      </c>
      <c r="F52" s="66" t="s">
        <v>121</v>
      </c>
      <c r="G52" s="66">
        <v>3432.38</v>
      </c>
      <c r="H52" s="66">
        <v>3185</v>
      </c>
      <c r="I52" s="66">
        <v>2952</v>
      </c>
      <c r="J52" s="66">
        <v>2951.6</v>
      </c>
      <c r="K52" s="66">
        <f t="shared" si="8"/>
        <v>85.992809653942743</v>
      </c>
      <c r="L52" s="66">
        <f t="shared" si="9"/>
        <v>99.986449864498638</v>
      </c>
    </row>
    <row r="53" spans="2:12" x14ac:dyDescent="0.25">
      <c r="B53" s="66"/>
      <c r="C53" s="66"/>
      <c r="D53" s="66"/>
      <c r="E53" s="66" t="s">
        <v>122</v>
      </c>
      <c r="F53" s="66" t="s">
        <v>123</v>
      </c>
      <c r="G53" s="66">
        <v>914.19</v>
      </c>
      <c r="H53" s="66">
        <v>863</v>
      </c>
      <c r="I53" s="66">
        <v>1602</v>
      </c>
      <c r="J53" s="66">
        <v>1601.77</v>
      </c>
      <c r="K53" s="66">
        <f t="shared" si="8"/>
        <v>175.21193624957613</v>
      </c>
      <c r="L53" s="66">
        <f t="shared" si="9"/>
        <v>99.9856429463171</v>
      </c>
    </row>
    <row r="54" spans="2:12" x14ac:dyDescent="0.25">
      <c r="B54" s="66"/>
      <c r="C54" s="66"/>
      <c r="D54" s="66"/>
      <c r="E54" s="66" t="s">
        <v>124</v>
      </c>
      <c r="F54" s="66" t="s">
        <v>125</v>
      </c>
      <c r="G54" s="66">
        <v>231.59</v>
      </c>
      <c r="H54" s="66">
        <v>265</v>
      </c>
      <c r="I54" s="66">
        <v>182</v>
      </c>
      <c r="J54" s="66">
        <v>181.07</v>
      </c>
      <c r="K54" s="66">
        <f t="shared" si="8"/>
        <v>78.185586597003322</v>
      </c>
      <c r="L54" s="66">
        <f t="shared" si="9"/>
        <v>99.489010989010993</v>
      </c>
    </row>
    <row r="55" spans="2:12" x14ac:dyDescent="0.25">
      <c r="B55" s="66"/>
      <c r="C55" s="66"/>
      <c r="D55" s="66"/>
      <c r="E55" s="66" t="s">
        <v>126</v>
      </c>
      <c r="F55" s="66" t="s">
        <v>127</v>
      </c>
      <c r="G55" s="66">
        <v>3357.55</v>
      </c>
      <c r="H55" s="66">
        <v>6470</v>
      </c>
      <c r="I55" s="66">
        <v>5874</v>
      </c>
      <c r="J55" s="66">
        <v>5803.93</v>
      </c>
      <c r="K55" s="66">
        <f t="shared" si="8"/>
        <v>172.86205715477058</v>
      </c>
      <c r="L55" s="66">
        <f t="shared" si="9"/>
        <v>98.807116104868911</v>
      </c>
    </row>
    <row r="56" spans="2:12" x14ac:dyDescent="0.25">
      <c r="B56" s="66"/>
      <c r="C56" s="66"/>
      <c r="D56" s="66"/>
      <c r="E56" s="66" t="s">
        <v>128</v>
      </c>
      <c r="F56" s="66" t="s">
        <v>129</v>
      </c>
      <c r="G56" s="66">
        <v>5067.3599999999997</v>
      </c>
      <c r="H56" s="66">
        <v>1871</v>
      </c>
      <c r="I56" s="66">
        <v>1592</v>
      </c>
      <c r="J56" s="66">
        <v>1591.83</v>
      </c>
      <c r="K56" s="66">
        <f t="shared" si="8"/>
        <v>31.41339869281046</v>
      </c>
      <c r="L56" s="66">
        <f t="shared" si="9"/>
        <v>99.9893216080402</v>
      </c>
    </row>
    <row r="57" spans="2:12" x14ac:dyDescent="0.25">
      <c r="B57" s="66"/>
      <c r="C57" s="66"/>
      <c r="D57" s="66"/>
      <c r="E57" s="66" t="s">
        <v>130</v>
      </c>
      <c r="F57" s="66" t="s">
        <v>131</v>
      </c>
      <c r="G57" s="66">
        <v>162636.54</v>
      </c>
      <c r="H57" s="66">
        <v>233325</v>
      </c>
      <c r="I57" s="66">
        <v>300526</v>
      </c>
      <c r="J57" s="66">
        <v>300525.02</v>
      </c>
      <c r="K57" s="66">
        <f t="shared" si="8"/>
        <v>184.78321046426589</v>
      </c>
      <c r="L57" s="66">
        <f t="shared" si="9"/>
        <v>99.999673905086411</v>
      </c>
    </row>
    <row r="58" spans="2:12" x14ac:dyDescent="0.25">
      <c r="B58" s="66"/>
      <c r="C58" s="66"/>
      <c r="D58" s="66"/>
      <c r="E58" s="66" t="s">
        <v>132</v>
      </c>
      <c r="F58" s="66" t="s">
        <v>133</v>
      </c>
      <c r="G58" s="66">
        <v>19.91</v>
      </c>
      <c r="H58" s="66">
        <v>27</v>
      </c>
      <c r="I58" s="66">
        <v>20</v>
      </c>
      <c r="J58" s="66">
        <v>19.920000000000002</v>
      </c>
      <c r="K58" s="66">
        <f t="shared" si="8"/>
        <v>100.05022601707685</v>
      </c>
      <c r="L58" s="66">
        <f t="shared" si="9"/>
        <v>99.6</v>
      </c>
    </row>
    <row r="59" spans="2:12" x14ac:dyDescent="0.25">
      <c r="B59" s="66"/>
      <c r="C59" s="66"/>
      <c r="D59" s="66"/>
      <c r="E59" s="66" t="s">
        <v>134</v>
      </c>
      <c r="F59" s="66" t="s">
        <v>135</v>
      </c>
      <c r="G59" s="66">
        <v>2479.4299999999998</v>
      </c>
      <c r="H59" s="66">
        <v>3504</v>
      </c>
      <c r="I59" s="66">
        <v>860</v>
      </c>
      <c r="J59" s="66">
        <v>859.35</v>
      </c>
      <c r="K59" s="66">
        <f t="shared" si="8"/>
        <v>34.659175697640187</v>
      </c>
      <c r="L59" s="66">
        <f t="shared" si="9"/>
        <v>99.924418604651166</v>
      </c>
    </row>
    <row r="60" spans="2:12" x14ac:dyDescent="0.25">
      <c r="B60" s="65"/>
      <c r="C60" s="65"/>
      <c r="D60" s="65" t="s">
        <v>136</v>
      </c>
      <c r="E60" s="65"/>
      <c r="F60" s="65" t="s">
        <v>137</v>
      </c>
      <c r="G60" s="65">
        <f>G61</f>
        <v>1102.49</v>
      </c>
      <c r="H60" s="65">
        <f>H61</f>
        <v>1093</v>
      </c>
      <c r="I60" s="65">
        <f>I61</f>
        <v>598</v>
      </c>
      <c r="J60" s="65">
        <f>J61</f>
        <v>597.71</v>
      </c>
      <c r="K60" s="65">
        <f t="shared" si="8"/>
        <v>54.21455069887255</v>
      </c>
      <c r="L60" s="65">
        <f t="shared" si="9"/>
        <v>99.951505016722408</v>
      </c>
    </row>
    <row r="61" spans="2:12" x14ac:dyDescent="0.25">
      <c r="B61" s="66"/>
      <c r="C61" s="66"/>
      <c r="D61" s="66"/>
      <c r="E61" s="66" t="s">
        <v>138</v>
      </c>
      <c r="F61" s="66" t="s">
        <v>139</v>
      </c>
      <c r="G61" s="66">
        <v>1102.49</v>
      </c>
      <c r="H61" s="66">
        <v>1093</v>
      </c>
      <c r="I61" s="66">
        <v>598</v>
      </c>
      <c r="J61" s="66">
        <v>597.71</v>
      </c>
      <c r="K61" s="66">
        <f t="shared" si="8"/>
        <v>54.21455069887255</v>
      </c>
      <c r="L61" s="66">
        <f t="shared" si="9"/>
        <v>99.951505016722408</v>
      </c>
    </row>
    <row r="62" spans="2:12" x14ac:dyDescent="0.25">
      <c r="B62" s="65"/>
      <c r="C62" s="65"/>
      <c r="D62" s="65" t="s">
        <v>140</v>
      </c>
      <c r="E62" s="65"/>
      <c r="F62" s="65" t="s">
        <v>141</v>
      </c>
      <c r="G62" s="65">
        <f>G63+G64+G65</f>
        <v>632.72</v>
      </c>
      <c r="H62" s="65">
        <f>H63+H64+H65</f>
        <v>1049</v>
      </c>
      <c r="I62" s="65">
        <f>I63+I64+I65</f>
        <v>820</v>
      </c>
      <c r="J62" s="65">
        <f>J63+J64+J65</f>
        <v>819.15</v>
      </c>
      <c r="K62" s="65">
        <f t="shared" si="8"/>
        <v>129.46485017069162</v>
      </c>
      <c r="L62" s="65">
        <f t="shared" si="9"/>
        <v>99.896341463414629</v>
      </c>
    </row>
    <row r="63" spans="2:12" x14ac:dyDescent="0.25">
      <c r="B63" s="66"/>
      <c r="C63" s="66"/>
      <c r="D63" s="66"/>
      <c r="E63" s="66" t="s">
        <v>142</v>
      </c>
      <c r="F63" s="66" t="s">
        <v>143</v>
      </c>
      <c r="G63" s="66">
        <v>199.08</v>
      </c>
      <c r="H63" s="66">
        <v>372</v>
      </c>
      <c r="I63" s="66">
        <v>219</v>
      </c>
      <c r="J63" s="66">
        <v>218.26</v>
      </c>
      <c r="K63" s="66">
        <f t="shared" si="8"/>
        <v>109.63431786216596</v>
      </c>
      <c r="L63" s="66">
        <f t="shared" si="9"/>
        <v>99.662100456621005</v>
      </c>
    </row>
    <row r="64" spans="2:12" x14ac:dyDescent="0.25">
      <c r="B64" s="66"/>
      <c r="C64" s="66"/>
      <c r="D64" s="66"/>
      <c r="E64" s="66" t="s">
        <v>144</v>
      </c>
      <c r="F64" s="66" t="s">
        <v>145</v>
      </c>
      <c r="G64" s="66">
        <v>265.45</v>
      </c>
      <c r="H64" s="66">
        <v>332</v>
      </c>
      <c r="I64" s="66">
        <v>332</v>
      </c>
      <c r="J64" s="66">
        <v>331.99</v>
      </c>
      <c r="K64" s="66">
        <f t="shared" si="8"/>
        <v>125.06686758334904</v>
      </c>
      <c r="L64" s="66">
        <f t="shared" si="9"/>
        <v>99.996987951807228</v>
      </c>
    </row>
    <row r="65" spans="2:12" x14ac:dyDescent="0.25">
      <c r="B65" s="66"/>
      <c r="C65" s="66"/>
      <c r="D65" s="66"/>
      <c r="E65" s="66" t="s">
        <v>146</v>
      </c>
      <c r="F65" s="66" t="s">
        <v>141</v>
      </c>
      <c r="G65" s="66">
        <v>168.19</v>
      </c>
      <c r="H65" s="66">
        <v>345</v>
      </c>
      <c r="I65" s="66">
        <v>269</v>
      </c>
      <c r="J65" s="66">
        <v>268.89999999999998</v>
      </c>
      <c r="K65" s="66">
        <f t="shared" si="8"/>
        <v>159.87870860336523</v>
      </c>
      <c r="L65" s="66">
        <f t="shared" si="9"/>
        <v>99.962825278810413</v>
      </c>
    </row>
    <row r="66" spans="2:12" x14ac:dyDescent="0.25">
      <c r="B66" s="65"/>
      <c r="C66" s="65" t="s">
        <v>147</v>
      </c>
      <c r="D66" s="65"/>
      <c r="E66" s="65"/>
      <c r="F66" s="65" t="s">
        <v>148</v>
      </c>
      <c r="G66" s="65">
        <f t="shared" ref="G66:J67" si="10">G67</f>
        <v>799.09</v>
      </c>
      <c r="H66" s="65">
        <f t="shared" si="10"/>
        <v>1093</v>
      </c>
      <c r="I66" s="65">
        <f t="shared" si="10"/>
        <v>1093</v>
      </c>
      <c r="J66" s="65">
        <f t="shared" si="10"/>
        <v>1093</v>
      </c>
      <c r="K66" s="65">
        <f t="shared" si="8"/>
        <v>136.78058791875759</v>
      </c>
      <c r="L66" s="65">
        <f t="shared" si="9"/>
        <v>100</v>
      </c>
    </row>
    <row r="67" spans="2:12" x14ac:dyDescent="0.25">
      <c r="B67" s="65"/>
      <c r="C67" s="65"/>
      <c r="D67" s="65" t="s">
        <v>149</v>
      </c>
      <c r="E67" s="65"/>
      <c r="F67" s="65" t="s">
        <v>150</v>
      </c>
      <c r="G67" s="65">
        <f t="shared" si="10"/>
        <v>799.09</v>
      </c>
      <c r="H67" s="65">
        <f t="shared" si="10"/>
        <v>1093</v>
      </c>
      <c r="I67" s="65">
        <f t="shared" si="10"/>
        <v>1093</v>
      </c>
      <c r="J67" s="65">
        <f t="shared" si="10"/>
        <v>1093</v>
      </c>
      <c r="K67" s="65">
        <f t="shared" si="8"/>
        <v>136.78058791875759</v>
      </c>
      <c r="L67" s="65">
        <f t="shared" si="9"/>
        <v>100</v>
      </c>
    </row>
    <row r="68" spans="2:12" x14ac:dyDescent="0.25">
      <c r="B68" s="66"/>
      <c r="C68" s="66"/>
      <c r="D68" s="66"/>
      <c r="E68" s="66" t="s">
        <v>151</v>
      </c>
      <c r="F68" s="66" t="s">
        <v>152</v>
      </c>
      <c r="G68" s="66">
        <v>799.09</v>
      </c>
      <c r="H68" s="66">
        <v>1093</v>
      </c>
      <c r="I68" s="66">
        <v>1093</v>
      </c>
      <c r="J68" s="66">
        <v>1093</v>
      </c>
      <c r="K68" s="66">
        <f t="shared" si="8"/>
        <v>136.78058791875759</v>
      </c>
      <c r="L68" s="66">
        <f t="shared" si="9"/>
        <v>100</v>
      </c>
    </row>
    <row r="69" spans="2:12" x14ac:dyDescent="0.25">
      <c r="B69" s="65" t="s">
        <v>153</v>
      </c>
      <c r="C69" s="65"/>
      <c r="D69" s="65"/>
      <c r="E69" s="65"/>
      <c r="F69" s="65" t="s">
        <v>154</v>
      </c>
      <c r="G69" s="65">
        <f t="shared" ref="G69:J71" si="11">G70</f>
        <v>0</v>
      </c>
      <c r="H69" s="65">
        <f t="shared" si="11"/>
        <v>7198</v>
      </c>
      <c r="I69" s="65">
        <f t="shared" si="11"/>
        <v>5449</v>
      </c>
      <c r="J69" s="65">
        <f t="shared" si="11"/>
        <v>5448.88</v>
      </c>
      <c r="K69" s="65" t="e">
        <f t="shared" si="8"/>
        <v>#DIV/0!</v>
      </c>
      <c r="L69" s="65">
        <f t="shared" si="9"/>
        <v>99.997797761057072</v>
      </c>
    </row>
    <row r="70" spans="2:12" x14ac:dyDescent="0.25">
      <c r="B70" s="65"/>
      <c r="C70" s="65" t="s">
        <v>155</v>
      </c>
      <c r="D70" s="65"/>
      <c r="E70" s="65"/>
      <c r="F70" s="65" t="s">
        <v>156</v>
      </c>
      <c r="G70" s="65">
        <f t="shared" si="11"/>
        <v>0</v>
      </c>
      <c r="H70" s="65">
        <f t="shared" si="11"/>
        <v>7198</v>
      </c>
      <c r="I70" s="65">
        <f t="shared" si="11"/>
        <v>5449</v>
      </c>
      <c r="J70" s="65">
        <f t="shared" si="11"/>
        <v>5448.88</v>
      </c>
      <c r="K70" s="65" t="e">
        <f t="shared" si="8"/>
        <v>#DIV/0!</v>
      </c>
      <c r="L70" s="65">
        <f t="shared" si="9"/>
        <v>99.997797761057072</v>
      </c>
    </row>
    <row r="71" spans="2:12" x14ac:dyDescent="0.25">
      <c r="B71" s="65"/>
      <c r="C71" s="65"/>
      <c r="D71" s="65" t="s">
        <v>157</v>
      </c>
      <c r="E71" s="65"/>
      <c r="F71" s="65" t="s">
        <v>158</v>
      </c>
      <c r="G71" s="65">
        <f t="shared" si="11"/>
        <v>0</v>
      </c>
      <c r="H71" s="65">
        <f t="shared" si="11"/>
        <v>7198</v>
      </c>
      <c r="I71" s="65">
        <f t="shared" si="11"/>
        <v>5449</v>
      </c>
      <c r="J71" s="65">
        <f t="shared" si="11"/>
        <v>5448.88</v>
      </c>
      <c r="K71" s="65" t="e">
        <f t="shared" si="8"/>
        <v>#DIV/0!</v>
      </c>
      <c r="L71" s="65">
        <f t="shared" si="9"/>
        <v>99.997797761057072</v>
      </c>
    </row>
    <row r="72" spans="2:12" x14ac:dyDescent="0.25">
      <c r="B72" s="66"/>
      <c r="C72" s="66"/>
      <c r="D72" s="66"/>
      <c r="E72" s="66" t="s">
        <v>159</v>
      </c>
      <c r="F72" s="66" t="s">
        <v>158</v>
      </c>
      <c r="G72" s="66">
        <v>0</v>
      </c>
      <c r="H72" s="66">
        <v>7198</v>
      </c>
      <c r="I72" s="66">
        <v>5449</v>
      </c>
      <c r="J72" s="66">
        <v>5448.88</v>
      </c>
      <c r="K72" s="66" t="e">
        <f t="shared" si="8"/>
        <v>#DIV/0!</v>
      </c>
      <c r="L72" s="66">
        <f t="shared" si="9"/>
        <v>99.997797761057072</v>
      </c>
    </row>
    <row r="73" spans="2:12" x14ac:dyDescent="0.25">
      <c r="B73" s="65"/>
      <c r="C73" s="66"/>
      <c r="D73" s="67"/>
      <c r="E73" s="68"/>
      <c r="F73" s="8"/>
      <c r="G73" s="65"/>
      <c r="H73" s="65"/>
      <c r="I73" s="65"/>
      <c r="J73" s="65"/>
      <c r="K73" s="70"/>
      <c r="L73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  <ignoredErrors>
    <ignoredError sqref="G11: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workbookViewId="0">
      <selection activeCell="F13" sqref="F13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7" t="s">
        <v>16</v>
      </c>
      <c r="C2" s="97"/>
      <c r="D2" s="97"/>
      <c r="E2" s="97"/>
      <c r="F2" s="97"/>
      <c r="G2" s="97"/>
      <c r="H2" s="97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1754322.3299999998</v>
      </c>
      <c r="D6" s="71">
        <f>D7+D9+D11</f>
        <v>2231235</v>
      </c>
      <c r="E6" s="71">
        <f>E7+E9+E11</f>
        <v>2294406</v>
      </c>
      <c r="F6" s="71">
        <f>F7+F9+F11</f>
        <v>2240372.9299999997</v>
      </c>
      <c r="G6" s="72">
        <f t="shared" ref="G6:G19" si="0">(F6*100)/C6</f>
        <v>127.70588914524048</v>
      </c>
      <c r="H6" s="72">
        <f t="shared" ref="H6:H19" si="1">(F6*100)/E6</f>
        <v>97.64500833766995</v>
      </c>
    </row>
    <row r="7" spans="1:8" x14ac:dyDescent="0.25">
      <c r="A7"/>
      <c r="B7" s="8" t="s">
        <v>160</v>
      </c>
      <c r="C7" s="71">
        <f>C8</f>
        <v>1752045.91</v>
      </c>
      <c r="D7" s="71">
        <f>D8</f>
        <v>2200837</v>
      </c>
      <c r="E7" s="71">
        <f>E8</f>
        <v>2240039</v>
      </c>
      <c r="F7" s="71">
        <f>F8</f>
        <v>2240028.8199999998</v>
      </c>
      <c r="G7" s="72">
        <f t="shared" si="0"/>
        <v>127.85217597408733</v>
      </c>
      <c r="H7" s="72">
        <f t="shared" si="1"/>
        <v>99.999545543626695</v>
      </c>
    </row>
    <row r="8" spans="1:8" x14ac:dyDescent="0.25">
      <c r="A8"/>
      <c r="B8" s="16" t="s">
        <v>161</v>
      </c>
      <c r="C8" s="73">
        <v>1752045.91</v>
      </c>
      <c r="D8" s="73">
        <v>2200837</v>
      </c>
      <c r="E8" s="73">
        <v>2240039</v>
      </c>
      <c r="F8" s="74">
        <v>2240028.8199999998</v>
      </c>
      <c r="G8" s="70">
        <f t="shared" si="0"/>
        <v>127.85217597408733</v>
      </c>
      <c r="H8" s="70">
        <f t="shared" si="1"/>
        <v>99.999545543626695</v>
      </c>
    </row>
    <row r="9" spans="1:8" x14ac:dyDescent="0.25">
      <c r="A9"/>
      <c r="B9" s="8" t="s">
        <v>162</v>
      </c>
      <c r="C9" s="71">
        <f>C10</f>
        <v>88.39</v>
      </c>
      <c r="D9" s="71">
        <f>D10</f>
        <v>398</v>
      </c>
      <c r="E9" s="71">
        <f>E10</f>
        <v>398</v>
      </c>
      <c r="F9" s="71">
        <f>F10</f>
        <v>336.46</v>
      </c>
      <c r="G9" s="72">
        <f t="shared" si="0"/>
        <v>380.65392012671117</v>
      </c>
      <c r="H9" s="72">
        <f t="shared" si="1"/>
        <v>84.537688442211049</v>
      </c>
    </row>
    <row r="10" spans="1:8" x14ac:dyDescent="0.25">
      <c r="A10"/>
      <c r="B10" s="16" t="s">
        <v>163</v>
      </c>
      <c r="C10" s="73">
        <v>88.39</v>
      </c>
      <c r="D10" s="73">
        <v>398</v>
      </c>
      <c r="E10" s="73">
        <v>398</v>
      </c>
      <c r="F10" s="74">
        <v>336.46</v>
      </c>
      <c r="G10" s="70">
        <f t="shared" si="0"/>
        <v>380.65392012671117</v>
      </c>
      <c r="H10" s="70">
        <f t="shared" si="1"/>
        <v>84.537688442211049</v>
      </c>
    </row>
    <row r="11" spans="1:8" x14ac:dyDescent="0.25">
      <c r="A11"/>
      <c r="B11" s="8" t="s">
        <v>164</v>
      </c>
      <c r="C11" s="71">
        <f>C12</f>
        <v>2188.0300000000002</v>
      </c>
      <c r="D11" s="71">
        <f>D12</f>
        <v>30000</v>
      </c>
      <c r="E11" s="71">
        <f>E12</f>
        <v>53969</v>
      </c>
      <c r="F11" s="71">
        <f>F12</f>
        <v>7.65</v>
      </c>
      <c r="G11" s="72">
        <f t="shared" si="0"/>
        <v>0.34962957546285928</v>
      </c>
      <c r="H11" s="72">
        <f t="shared" si="1"/>
        <v>1.4174804054179251E-2</v>
      </c>
    </row>
    <row r="12" spans="1:8" x14ac:dyDescent="0.25">
      <c r="A12"/>
      <c r="B12" s="16" t="s">
        <v>165</v>
      </c>
      <c r="C12" s="73">
        <v>2188.0300000000002</v>
      </c>
      <c r="D12" s="73">
        <v>30000</v>
      </c>
      <c r="E12" s="73">
        <v>53969</v>
      </c>
      <c r="F12" s="74">
        <v>7.65</v>
      </c>
      <c r="G12" s="70">
        <f t="shared" si="0"/>
        <v>0.34962957546285928</v>
      </c>
      <c r="H12" s="70">
        <f t="shared" si="1"/>
        <v>1.4174804054179251E-2</v>
      </c>
    </row>
    <row r="13" spans="1:8" x14ac:dyDescent="0.25">
      <c r="B13" s="8" t="s">
        <v>33</v>
      </c>
      <c r="C13" s="75">
        <f>C14+C16+C18</f>
        <v>1752200.13</v>
      </c>
      <c r="D13" s="75">
        <f>D14+D16+D18</f>
        <v>2231235</v>
      </c>
      <c r="E13" s="75">
        <f>E14+E16+E18</f>
        <v>2294406</v>
      </c>
      <c r="F13" s="75">
        <f>F14+F16+F18</f>
        <v>2294325.6999999997</v>
      </c>
      <c r="G13" s="72">
        <f t="shared" si="0"/>
        <v>130.93970607113241</v>
      </c>
      <c r="H13" s="72">
        <f t="shared" si="1"/>
        <v>99.996500183489758</v>
      </c>
    </row>
    <row r="14" spans="1:8" x14ac:dyDescent="0.25">
      <c r="A14"/>
      <c r="B14" s="8" t="s">
        <v>160</v>
      </c>
      <c r="C14" s="75">
        <f>C15</f>
        <v>1752045.91</v>
      </c>
      <c r="D14" s="75">
        <f>D15</f>
        <v>2200837</v>
      </c>
      <c r="E14" s="75">
        <f>E15</f>
        <v>2240039</v>
      </c>
      <c r="F14" s="75">
        <f>F15</f>
        <v>2240028.8199999998</v>
      </c>
      <c r="G14" s="72">
        <f t="shared" si="0"/>
        <v>127.85217597408733</v>
      </c>
      <c r="H14" s="72">
        <f t="shared" si="1"/>
        <v>99.999545543626695</v>
      </c>
    </row>
    <row r="15" spans="1:8" x14ac:dyDescent="0.25">
      <c r="A15"/>
      <c r="B15" s="16" t="s">
        <v>161</v>
      </c>
      <c r="C15" s="73">
        <v>1752045.91</v>
      </c>
      <c r="D15" s="73">
        <v>2200837</v>
      </c>
      <c r="E15" s="76">
        <v>2240039</v>
      </c>
      <c r="F15" s="74">
        <v>2240028.8199999998</v>
      </c>
      <c r="G15" s="70">
        <f t="shared" si="0"/>
        <v>127.85217597408733</v>
      </c>
      <c r="H15" s="70">
        <f t="shared" si="1"/>
        <v>99.999545543626695</v>
      </c>
    </row>
    <row r="16" spans="1:8" x14ac:dyDescent="0.25">
      <c r="A16"/>
      <c r="B16" s="8" t="s">
        <v>162</v>
      </c>
      <c r="C16" s="75">
        <f>C17</f>
        <v>154.22</v>
      </c>
      <c r="D16" s="75">
        <f>D17</f>
        <v>398</v>
      </c>
      <c r="E16" s="75">
        <f>E17</f>
        <v>398</v>
      </c>
      <c r="F16" s="75">
        <f>F17</f>
        <v>328.81</v>
      </c>
      <c r="G16" s="72">
        <f t="shared" si="0"/>
        <v>213.20840357930228</v>
      </c>
      <c r="H16" s="72">
        <f t="shared" si="1"/>
        <v>82.615577889447238</v>
      </c>
    </row>
    <row r="17" spans="1:8" x14ac:dyDescent="0.25">
      <c r="A17"/>
      <c r="B17" s="16" t="s">
        <v>163</v>
      </c>
      <c r="C17" s="73">
        <v>154.22</v>
      </c>
      <c r="D17" s="73">
        <v>398</v>
      </c>
      <c r="E17" s="76">
        <v>398</v>
      </c>
      <c r="F17" s="74">
        <v>328.81</v>
      </c>
      <c r="G17" s="70">
        <f t="shared" si="0"/>
        <v>213.20840357930228</v>
      </c>
      <c r="H17" s="70">
        <f t="shared" si="1"/>
        <v>82.615577889447238</v>
      </c>
    </row>
    <row r="18" spans="1:8" x14ac:dyDescent="0.25">
      <c r="A18"/>
      <c r="B18" s="8" t="s">
        <v>164</v>
      </c>
      <c r="C18" s="75">
        <f>C19</f>
        <v>0</v>
      </c>
      <c r="D18" s="75">
        <f>D19</f>
        <v>30000</v>
      </c>
      <c r="E18" s="75">
        <f>E19</f>
        <v>53969</v>
      </c>
      <c r="F18" s="75">
        <f>F19</f>
        <v>53968.07</v>
      </c>
      <c r="G18" s="72" t="e">
        <f t="shared" si="0"/>
        <v>#DIV/0!</v>
      </c>
      <c r="H18" s="72">
        <f t="shared" si="1"/>
        <v>99.998276788526752</v>
      </c>
    </row>
    <row r="19" spans="1:8" x14ac:dyDescent="0.25">
      <c r="A19"/>
      <c r="B19" s="16" t="s">
        <v>165</v>
      </c>
      <c r="C19" s="73">
        <v>0</v>
      </c>
      <c r="D19" s="73">
        <v>30000</v>
      </c>
      <c r="E19" s="76">
        <v>53969</v>
      </c>
      <c r="F19" s="74">
        <v>53968.07</v>
      </c>
      <c r="G19" s="70" t="e">
        <f t="shared" si="0"/>
        <v>#DIV/0!</v>
      </c>
      <c r="H19" s="70">
        <f t="shared" si="1"/>
        <v>99.998276788526752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tabSelected="1"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7" t="s">
        <v>17</v>
      </c>
      <c r="C2" s="97"/>
      <c r="D2" s="97"/>
      <c r="E2" s="97"/>
      <c r="F2" s="97"/>
      <c r="G2" s="97"/>
      <c r="H2" s="9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1752200.13</v>
      </c>
      <c r="D6" s="75">
        <f t="shared" si="0"/>
        <v>2231235</v>
      </c>
      <c r="E6" s="75">
        <f t="shared" si="0"/>
        <v>2294406</v>
      </c>
      <c r="F6" s="75">
        <f t="shared" si="0"/>
        <v>2294325.7000000002</v>
      </c>
      <c r="G6" s="70">
        <f>(F6*100)/C6</f>
        <v>130.93970607113243</v>
      </c>
      <c r="H6" s="70">
        <f>(F6*100)/E6</f>
        <v>99.996500183489758</v>
      </c>
    </row>
    <row r="7" spans="2:8" x14ac:dyDescent="0.25">
      <c r="B7" s="8" t="s">
        <v>166</v>
      </c>
      <c r="C7" s="75">
        <f t="shared" si="0"/>
        <v>1752200.13</v>
      </c>
      <c r="D7" s="75">
        <f t="shared" si="0"/>
        <v>2231235</v>
      </c>
      <c r="E7" s="75">
        <f t="shared" si="0"/>
        <v>2294406</v>
      </c>
      <c r="F7" s="75">
        <f t="shared" si="0"/>
        <v>2294325.7000000002</v>
      </c>
      <c r="G7" s="70">
        <f>(F7*100)/C7</f>
        <v>130.93970607113243</v>
      </c>
      <c r="H7" s="70">
        <f>(F7*100)/E7</f>
        <v>99.996500183489758</v>
      </c>
    </row>
    <row r="8" spans="2:8" x14ac:dyDescent="0.25">
      <c r="B8" s="11" t="s">
        <v>167</v>
      </c>
      <c r="C8" s="73">
        <v>1752200.13</v>
      </c>
      <c r="D8" s="73">
        <v>2231235</v>
      </c>
      <c r="E8" s="73">
        <v>2294406</v>
      </c>
      <c r="F8" s="74">
        <v>2294325.7000000002</v>
      </c>
      <c r="G8" s="70">
        <f>(F8*100)/C8</f>
        <v>130.93970607113243</v>
      </c>
      <c r="H8" s="70">
        <f>(F8*100)/E8</f>
        <v>99.996500183489758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I22" sqref="I2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7" t="s">
        <v>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7" t="s">
        <v>25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5.75" customHeight="1" x14ac:dyDescent="0.25">
      <c r="B5" s="97" t="s">
        <v>18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0" t="s">
        <v>3</v>
      </c>
      <c r="C7" s="121"/>
      <c r="D7" s="121"/>
      <c r="E7" s="121"/>
      <c r="F7" s="12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E25" sqref="E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7" t="s">
        <v>19</v>
      </c>
      <c r="C2" s="97"/>
      <c r="D2" s="97"/>
      <c r="E2" s="97"/>
      <c r="F2" s="97"/>
      <c r="G2" s="97"/>
      <c r="H2" s="9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44"/>
  <sheetViews>
    <sheetView topLeftCell="A25" zoomScaleNormal="100" workbookViewId="0">
      <selection activeCell="C89" sqref="C89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168</v>
      </c>
      <c r="C1" s="39"/>
    </row>
    <row r="2" spans="1:6" ht="15" customHeight="1" x14ac:dyDescent="0.2">
      <c r="A2" s="41" t="s">
        <v>35</v>
      </c>
      <c r="B2" s="42" t="s">
        <v>169</v>
      </c>
      <c r="C2" s="39"/>
    </row>
    <row r="3" spans="1:6" s="39" customFormat="1" ht="43.5" customHeight="1" x14ac:dyDescent="0.2">
      <c r="A3" s="43" t="s">
        <v>36</v>
      </c>
      <c r="B3" s="37" t="s">
        <v>183</v>
      </c>
    </row>
    <row r="4" spans="1:6" s="39" customFormat="1" x14ac:dyDescent="0.2">
      <c r="A4" s="43" t="s">
        <v>37</v>
      </c>
      <c r="B4" s="44" t="s">
        <v>184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170</v>
      </c>
      <c r="B7" s="46"/>
      <c r="C7" s="77">
        <f>C12+C80</f>
        <v>2200837</v>
      </c>
      <c r="D7" s="77">
        <f>D12+D80</f>
        <v>2240039</v>
      </c>
      <c r="E7" s="77">
        <f>E12+E80</f>
        <v>2240028.8199999998</v>
      </c>
      <c r="F7" s="77">
        <f>(E7*100)/D7</f>
        <v>99.999545543626695</v>
      </c>
    </row>
    <row r="8" spans="1:6" x14ac:dyDescent="0.2">
      <c r="A8" s="47" t="s">
        <v>79</v>
      </c>
      <c r="B8" s="46"/>
      <c r="C8" s="77">
        <f>C61</f>
        <v>398</v>
      </c>
      <c r="D8" s="77">
        <f>D61</f>
        <v>398</v>
      </c>
      <c r="E8" s="77">
        <f>E61</f>
        <v>328.81</v>
      </c>
      <c r="F8" s="77">
        <f>(E8*100)/D8</f>
        <v>82.615577889447238</v>
      </c>
    </row>
    <row r="9" spans="1:6" x14ac:dyDescent="0.2">
      <c r="A9" s="47" t="s">
        <v>171</v>
      </c>
      <c r="B9" s="46"/>
      <c r="C9" s="77">
        <f>C70</f>
        <v>30000</v>
      </c>
      <c r="D9" s="77">
        <f>D70</f>
        <v>53969</v>
      </c>
      <c r="E9" s="77">
        <f>E70</f>
        <v>53968.07</v>
      </c>
      <c r="F9" s="77">
        <f>(E9*100)/D9</f>
        <v>99.998276788526752</v>
      </c>
    </row>
    <row r="10" spans="1:6" s="57" customFormat="1" x14ac:dyDescent="0.2"/>
    <row r="11" spans="1:6" ht="38.25" x14ac:dyDescent="0.2">
      <c r="A11" s="47" t="s">
        <v>172</v>
      </c>
      <c r="B11" s="47" t="s">
        <v>173</v>
      </c>
      <c r="C11" s="47" t="s">
        <v>47</v>
      </c>
      <c r="D11" s="47" t="s">
        <v>174</v>
      </c>
      <c r="E11" s="47" t="s">
        <v>175</v>
      </c>
      <c r="F11" s="47" t="s">
        <v>176</v>
      </c>
    </row>
    <row r="12" spans="1:6" x14ac:dyDescent="0.2">
      <c r="A12" s="48" t="s">
        <v>170</v>
      </c>
      <c r="B12" s="48" t="s">
        <v>177</v>
      </c>
      <c r="C12" s="78">
        <f>C13+C52</f>
        <v>2199744</v>
      </c>
      <c r="D12" s="78">
        <f>D13+D52</f>
        <v>2238946</v>
      </c>
      <c r="E12" s="78">
        <f>E13+E52</f>
        <v>2238935.8199999998</v>
      </c>
      <c r="F12" s="79">
        <f>(E12*100)/D12</f>
        <v>99.999545321771947</v>
      </c>
    </row>
    <row r="13" spans="1:6" x14ac:dyDescent="0.2">
      <c r="A13" s="49" t="s">
        <v>77</v>
      </c>
      <c r="B13" s="50" t="s">
        <v>78</v>
      </c>
      <c r="C13" s="80">
        <f>C14+C22+C49</f>
        <v>2192546</v>
      </c>
      <c r="D13" s="80">
        <f>D14+D22+D49</f>
        <v>2233497</v>
      </c>
      <c r="E13" s="80">
        <f>E14+E22+E49</f>
        <v>2233486.94</v>
      </c>
      <c r="F13" s="81">
        <f>(E13*100)/D13</f>
        <v>99.999549585246811</v>
      </c>
    </row>
    <row r="14" spans="1:6" x14ac:dyDescent="0.2">
      <c r="A14" s="51" t="s">
        <v>79</v>
      </c>
      <c r="B14" s="52" t="s">
        <v>80</v>
      </c>
      <c r="C14" s="82">
        <f>C15+C18+C20</f>
        <v>1754552</v>
      </c>
      <c r="D14" s="82">
        <f>D15+D18+D20</f>
        <v>1764035</v>
      </c>
      <c r="E14" s="82">
        <f>E15+E18+E20</f>
        <v>1764032.43</v>
      </c>
      <c r="F14" s="81">
        <f>(E14*100)/D14</f>
        <v>99.999854311280671</v>
      </c>
    </row>
    <row r="15" spans="1:6" x14ac:dyDescent="0.2">
      <c r="A15" s="53" t="s">
        <v>81</v>
      </c>
      <c r="B15" s="54" t="s">
        <v>82</v>
      </c>
      <c r="C15" s="83">
        <f>C16+C17</f>
        <v>1460109</v>
      </c>
      <c r="D15" s="83">
        <f>D16+D17</f>
        <v>1464348</v>
      </c>
      <c r="E15" s="83">
        <f>E16+E17</f>
        <v>1464346.68</v>
      </c>
      <c r="F15" s="83">
        <f>(E15*100)/D15</f>
        <v>99.999909857492895</v>
      </c>
    </row>
    <row r="16" spans="1:6" x14ac:dyDescent="0.2">
      <c r="A16" s="55" t="s">
        <v>83</v>
      </c>
      <c r="B16" s="56" t="s">
        <v>84</v>
      </c>
      <c r="C16" s="84">
        <v>1457720</v>
      </c>
      <c r="D16" s="84">
        <v>1462055</v>
      </c>
      <c r="E16" s="84">
        <v>1462054.44</v>
      </c>
      <c r="F16" s="84"/>
    </row>
    <row r="17" spans="1:6" x14ac:dyDescent="0.2">
      <c r="A17" s="55" t="s">
        <v>85</v>
      </c>
      <c r="B17" s="56" t="s">
        <v>86</v>
      </c>
      <c r="C17" s="84">
        <v>2389</v>
      </c>
      <c r="D17" s="84">
        <v>2293</v>
      </c>
      <c r="E17" s="84">
        <v>2292.2399999999998</v>
      </c>
      <c r="F17" s="84"/>
    </row>
    <row r="18" spans="1:6" x14ac:dyDescent="0.2">
      <c r="A18" s="53" t="s">
        <v>87</v>
      </c>
      <c r="B18" s="54" t="s">
        <v>88</v>
      </c>
      <c r="C18" s="83">
        <f>C19</f>
        <v>52537</v>
      </c>
      <c r="D18" s="83">
        <f>D19</f>
        <v>58069</v>
      </c>
      <c r="E18" s="83">
        <f>E19</f>
        <v>58068.5</v>
      </c>
      <c r="F18" s="83">
        <f>(E18*100)/D18</f>
        <v>99.999138955380673</v>
      </c>
    </row>
    <row r="19" spans="1:6" x14ac:dyDescent="0.2">
      <c r="A19" s="55" t="s">
        <v>89</v>
      </c>
      <c r="B19" s="56" t="s">
        <v>88</v>
      </c>
      <c r="C19" s="84">
        <v>52537</v>
      </c>
      <c r="D19" s="84">
        <v>58069</v>
      </c>
      <c r="E19" s="84">
        <v>58068.5</v>
      </c>
      <c r="F19" s="84"/>
    </row>
    <row r="20" spans="1:6" x14ac:dyDescent="0.2">
      <c r="A20" s="53" t="s">
        <v>90</v>
      </c>
      <c r="B20" s="54" t="s">
        <v>91</v>
      </c>
      <c r="C20" s="83">
        <f>C21</f>
        <v>241906</v>
      </c>
      <c r="D20" s="83">
        <f>D21</f>
        <v>241618</v>
      </c>
      <c r="E20" s="83">
        <f>E21</f>
        <v>241617.25</v>
      </c>
      <c r="F20" s="83">
        <f>(E20*100)/D20</f>
        <v>99.999689592662804</v>
      </c>
    </row>
    <row r="21" spans="1:6" x14ac:dyDescent="0.2">
      <c r="A21" s="55" t="s">
        <v>92</v>
      </c>
      <c r="B21" s="56" t="s">
        <v>93</v>
      </c>
      <c r="C21" s="84">
        <v>241906</v>
      </c>
      <c r="D21" s="84">
        <v>241618</v>
      </c>
      <c r="E21" s="84">
        <v>241617.25</v>
      </c>
      <c r="F21" s="84"/>
    </row>
    <row r="22" spans="1:6" x14ac:dyDescent="0.2">
      <c r="A22" s="51" t="s">
        <v>94</v>
      </c>
      <c r="B22" s="52" t="s">
        <v>95</v>
      </c>
      <c r="C22" s="82">
        <f>C23+C27+C33+C43+C45</f>
        <v>436901</v>
      </c>
      <c r="D22" s="82">
        <f>D23+D27+D33+D43+D45</f>
        <v>468369</v>
      </c>
      <c r="E22" s="82">
        <f>E23+E27+E33+E43+E45</f>
        <v>468361.51</v>
      </c>
      <c r="F22" s="81">
        <f>(E22*100)/D22</f>
        <v>99.998400833530823</v>
      </c>
    </row>
    <row r="23" spans="1:6" x14ac:dyDescent="0.2">
      <c r="A23" s="53" t="s">
        <v>96</v>
      </c>
      <c r="B23" s="54" t="s">
        <v>97</v>
      </c>
      <c r="C23" s="83">
        <f>C24+C25+C26</f>
        <v>117423</v>
      </c>
      <c r="D23" s="83">
        <f>D24+D25+D26</f>
        <v>116603</v>
      </c>
      <c r="E23" s="83">
        <f>E24+E25+E26</f>
        <v>116602.54</v>
      </c>
      <c r="F23" s="83">
        <f>(E23*100)/D23</f>
        <v>99.999605499000879</v>
      </c>
    </row>
    <row r="24" spans="1:6" x14ac:dyDescent="0.2">
      <c r="A24" s="55" t="s">
        <v>98</v>
      </c>
      <c r="B24" s="56" t="s">
        <v>99</v>
      </c>
      <c r="C24" s="84">
        <v>2327</v>
      </c>
      <c r="D24" s="84">
        <v>2097</v>
      </c>
      <c r="E24" s="84">
        <v>2096.67</v>
      </c>
      <c r="F24" s="84"/>
    </row>
    <row r="25" spans="1:6" ht="25.5" x14ac:dyDescent="0.2">
      <c r="A25" s="55" t="s">
        <v>100</v>
      </c>
      <c r="B25" s="56" t="s">
        <v>101</v>
      </c>
      <c r="C25" s="84">
        <v>114432</v>
      </c>
      <c r="D25" s="84">
        <v>114506</v>
      </c>
      <c r="E25" s="84">
        <v>114505.87</v>
      </c>
      <c r="F25" s="84"/>
    </row>
    <row r="26" spans="1:6" x14ac:dyDescent="0.2">
      <c r="A26" s="55" t="s">
        <v>102</v>
      </c>
      <c r="B26" s="56" t="s">
        <v>103</v>
      </c>
      <c r="C26" s="84">
        <v>664</v>
      </c>
      <c r="D26" s="84">
        <v>0</v>
      </c>
      <c r="E26" s="84">
        <v>0</v>
      </c>
      <c r="F26" s="84"/>
    </row>
    <row r="27" spans="1:6" x14ac:dyDescent="0.2">
      <c r="A27" s="53" t="s">
        <v>104</v>
      </c>
      <c r="B27" s="54" t="s">
        <v>105</v>
      </c>
      <c r="C27" s="83">
        <f>C28+C29+C30+C31+C32</f>
        <v>42212</v>
      </c>
      <c r="D27" s="83">
        <f>D28+D29+D30+D31+D32</f>
        <v>31575</v>
      </c>
      <c r="E27" s="83">
        <f>E28+E29+E30+E31+E32</f>
        <v>31573</v>
      </c>
      <c r="F27" s="83">
        <f>(E27*100)/D27</f>
        <v>99.993665874901026</v>
      </c>
    </row>
    <row r="28" spans="1:6" x14ac:dyDescent="0.2">
      <c r="A28" s="55" t="s">
        <v>106</v>
      </c>
      <c r="B28" s="56" t="s">
        <v>107</v>
      </c>
      <c r="C28" s="84">
        <v>35669</v>
      </c>
      <c r="D28" s="84">
        <v>26064</v>
      </c>
      <c r="E28" s="84">
        <v>26063.599999999999</v>
      </c>
      <c r="F28" s="84"/>
    </row>
    <row r="29" spans="1:6" x14ac:dyDescent="0.2">
      <c r="A29" s="55" t="s">
        <v>108</v>
      </c>
      <c r="B29" s="56" t="s">
        <v>109</v>
      </c>
      <c r="C29" s="84">
        <v>4088</v>
      </c>
      <c r="D29" s="84">
        <v>2961</v>
      </c>
      <c r="E29" s="84">
        <v>2960.14</v>
      </c>
      <c r="F29" s="84"/>
    </row>
    <row r="30" spans="1:6" x14ac:dyDescent="0.2">
      <c r="A30" s="55" t="s">
        <v>110</v>
      </c>
      <c r="B30" s="56" t="s">
        <v>111</v>
      </c>
      <c r="C30" s="84">
        <v>398</v>
      </c>
      <c r="D30" s="84">
        <v>729</v>
      </c>
      <c r="E30" s="84">
        <v>728.7</v>
      </c>
      <c r="F30" s="84"/>
    </row>
    <row r="31" spans="1:6" x14ac:dyDescent="0.2">
      <c r="A31" s="55" t="s">
        <v>112</v>
      </c>
      <c r="B31" s="56" t="s">
        <v>113</v>
      </c>
      <c r="C31" s="84">
        <v>1327</v>
      </c>
      <c r="D31" s="84">
        <v>1298</v>
      </c>
      <c r="E31" s="84">
        <v>1297.6099999999999</v>
      </c>
      <c r="F31" s="84"/>
    </row>
    <row r="32" spans="1:6" x14ac:dyDescent="0.2">
      <c r="A32" s="55" t="s">
        <v>114</v>
      </c>
      <c r="B32" s="56" t="s">
        <v>115</v>
      </c>
      <c r="C32" s="84">
        <v>730</v>
      </c>
      <c r="D32" s="84">
        <v>523</v>
      </c>
      <c r="E32" s="84">
        <v>522.95000000000005</v>
      </c>
      <c r="F32" s="84"/>
    </row>
    <row r="33" spans="1:6" x14ac:dyDescent="0.2">
      <c r="A33" s="53" t="s">
        <v>116</v>
      </c>
      <c r="B33" s="54" t="s">
        <v>117</v>
      </c>
      <c r="C33" s="83">
        <f>C34+C35+C36+C37+C38+C39+C40+C41+C42</f>
        <v>275124</v>
      </c>
      <c r="D33" s="83">
        <f>D34+D35+D36+D37+D38+D39+D40+D41+D42</f>
        <v>318773</v>
      </c>
      <c r="E33" s="83">
        <f>E34+E35+E36+E37+E38+E39+E40+E41+E42</f>
        <v>318769.11</v>
      </c>
      <c r="F33" s="83">
        <f>(E33*100)/D33</f>
        <v>99.998779695896459</v>
      </c>
    </row>
    <row r="34" spans="1:6" x14ac:dyDescent="0.2">
      <c r="A34" s="55" t="s">
        <v>118</v>
      </c>
      <c r="B34" s="56" t="s">
        <v>119</v>
      </c>
      <c r="C34" s="84">
        <v>56012</v>
      </c>
      <c r="D34" s="84">
        <v>59532</v>
      </c>
      <c r="E34" s="84">
        <v>59531.5</v>
      </c>
      <c r="F34" s="84"/>
    </row>
    <row r="35" spans="1:6" x14ac:dyDescent="0.2">
      <c r="A35" s="55" t="s">
        <v>120</v>
      </c>
      <c r="B35" s="56" t="s">
        <v>121</v>
      </c>
      <c r="C35" s="84">
        <v>3185</v>
      </c>
      <c r="D35" s="84">
        <v>2952</v>
      </c>
      <c r="E35" s="84">
        <v>2951.6</v>
      </c>
      <c r="F35" s="84"/>
    </row>
    <row r="36" spans="1:6" x14ac:dyDescent="0.2">
      <c r="A36" s="55" t="s">
        <v>122</v>
      </c>
      <c r="B36" s="56" t="s">
        <v>123</v>
      </c>
      <c r="C36" s="84">
        <v>863</v>
      </c>
      <c r="D36" s="84">
        <v>1602</v>
      </c>
      <c r="E36" s="84">
        <v>1601.77</v>
      </c>
      <c r="F36" s="84"/>
    </row>
    <row r="37" spans="1:6" x14ac:dyDescent="0.2">
      <c r="A37" s="55" t="s">
        <v>124</v>
      </c>
      <c r="B37" s="56" t="s">
        <v>125</v>
      </c>
      <c r="C37" s="84">
        <v>265</v>
      </c>
      <c r="D37" s="84">
        <v>182</v>
      </c>
      <c r="E37" s="84">
        <v>181.07</v>
      </c>
      <c r="F37" s="84"/>
    </row>
    <row r="38" spans="1:6" x14ac:dyDescent="0.2">
      <c r="A38" s="55" t="s">
        <v>126</v>
      </c>
      <c r="B38" s="56" t="s">
        <v>127</v>
      </c>
      <c r="C38" s="84">
        <v>6072</v>
      </c>
      <c r="D38" s="84">
        <v>5476</v>
      </c>
      <c r="E38" s="84">
        <v>5475.12</v>
      </c>
      <c r="F38" s="84"/>
    </row>
    <row r="39" spans="1:6" x14ac:dyDescent="0.2">
      <c r="A39" s="55" t="s">
        <v>128</v>
      </c>
      <c r="B39" s="56" t="s">
        <v>129</v>
      </c>
      <c r="C39" s="84">
        <v>1871</v>
      </c>
      <c r="D39" s="84">
        <v>1592</v>
      </c>
      <c r="E39" s="84">
        <v>1591.83</v>
      </c>
      <c r="F39" s="84"/>
    </row>
    <row r="40" spans="1:6" x14ac:dyDescent="0.2">
      <c r="A40" s="55" t="s">
        <v>130</v>
      </c>
      <c r="B40" s="56" t="s">
        <v>131</v>
      </c>
      <c r="C40" s="84">
        <v>203325</v>
      </c>
      <c r="D40" s="84">
        <v>246557</v>
      </c>
      <c r="E40" s="84">
        <v>246556.95</v>
      </c>
      <c r="F40" s="84"/>
    </row>
    <row r="41" spans="1:6" x14ac:dyDescent="0.2">
      <c r="A41" s="55" t="s">
        <v>132</v>
      </c>
      <c r="B41" s="56" t="s">
        <v>133</v>
      </c>
      <c r="C41" s="84">
        <v>27</v>
      </c>
      <c r="D41" s="84">
        <v>20</v>
      </c>
      <c r="E41" s="84">
        <v>19.920000000000002</v>
      </c>
      <c r="F41" s="84"/>
    </row>
    <row r="42" spans="1:6" x14ac:dyDescent="0.2">
      <c r="A42" s="55" t="s">
        <v>134</v>
      </c>
      <c r="B42" s="56" t="s">
        <v>135</v>
      </c>
      <c r="C42" s="84">
        <v>3504</v>
      </c>
      <c r="D42" s="84">
        <v>860</v>
      </c>
      <c r="E42" s="84">
        <v>859.35</v>
      </c>
      <c r="F42" s="84"/>
    </row>
    <row r="43" spans="1:6" x14ac:dyDescent="0.2">
      <c r="A43" s="53" t="s">
        <v>136</v>
      </c>
      <c r="B43" s="54" t="s">
        <v>137</v>
      </c>
      <c r="C43" s="83">
        <f>C44</f>
        <v>1093</v>
      </c>
      <c r="D43" s="83">
        <f>D44</f>
        <v>598</v>
      </c>
      <c r="E43" s="83">
        <f>E44</f>
        <v>597.71</v>
      </c>
      <c r="F43" s="83">
        <f>(E43*100)/D43</f>
        <v>99.951505016722408</v>
      </c>
    </row>
    <row r="44" spans="1:6" ht="25.5" x14ac:dyDescent="0.2">
      <c r="A44" s="55" t="s">
        <v>138</v>
      </c>
      <c r="B44" s="56" t="s">
        <v>139</v>
      </c>
      <c r="C44" s="84">
        <v>1093</v>
      </c>
      <c r="D44" s="84">
        <v>598</v>
      </c>
      <c r="E44" s="84">
        <v>597.71</v>
      </c>
      <c r="F44" s="84"/>
    </row>
    <row r="45" spans="1:6" x14ac:dyDescent="0.2">
      <c r="A45" s="53" t="s">
        <v>140</v>
      </c>
      <c r="B45" s="54" t="s">
        <v>141</v>
      </c>
      <c r="C45" s="83">
        <f>C46+C47+C48</f>
        <v>1049</v>
      </c>
      <c r="D45" s="83">
        <f>D46+D47+D48</f>
        <v>820</v>
      </c>
      <c r="E45" s="83">
        <f>E46+E47+E48</f>
        <v>819.15</v>
      </c>
      <c r="F45" s="83">
        <f>(E45*100)/D45</f>
        <v>99.896341463414629</v>
      </c>
    </row>
    <row r="46" spans="1:6" x14ac:dyDescent="0.2">
      <c r="A46" s="55" t="s">
        <v>142</v>
      </c>
      <c r="B46" s="56" t="s">
        <v>143</v>
      </c>
      <c r="C46" s="84">
        <v>372</v>
      </c>
      <c r="D46" s="84">
        <v>219</v>
      </c>
      <c r="E46" s="84">
        <v>218.26</v>
      </c>
      <c r="F46" s="84"/>
    </row>
    <row r="47" spans="1:6" x14ac:dyDescent="0.2">
      <c r="A47" s="55" t="s">
        <v>144</v>
      </c>
      <c r="B47" s="56" t="s">
        <v>145</v>
      </c>
      <c r="C47" s="84">
        <v>332</v>
      </c>
      <c r="D47" s="84">
        <v>332</v>
      </c>
      <c r="E47" s="84">
        <v>331.99</v>
      </c>
      <c r="F47" s="84"/>
    </row>
    <row r="48" spans="1:6" x14ac:dyDescent="0.2">
      <c r="A48" s="55" t="s">
        <v>146</v>
      </c>
      <c r="B48" s="56" t="s">
        <v>141</v>
      </c>
      <c r="C48" s="84">
        <v>345</v>
      </c>
      <c r="D48" s="84">
        <v>269</v>
      </c>
      <c r="E48" s="84">
        <v>268.89999999999998</v>
      </c>
      <c r="F48" s="84"/>
    </row>
    <row r="49" spans="1:6" x14ac:dyDescent="0.2">
      <c r="A49" s="51" t="s">
        <v>147</v>
      </c>
      <c r="B49" s="52" t="s">
        <v>148</v>
      </c>
      <c r="C49" s="82">
        <f t="shared" ref="C49:E50" si="0">C50</f>
        <v>1093</v>
      </c>
      <c r="D49" s="82">
        <f t="shared" si="0"/>
        <v>1093</v>
      </c>
      <c r="E49" s="82">
        <f t="shared" si="0"/>
        <v>1093</v>
      </c>
      <c r="F49" s="81">
        <f>(E49*100)/D49</f>
        <v>100</v>
      </c>
    </row>
    <row r="50" spans="1:6" x14ac:dyDescent="0.2">
      <c r="A50" s="53" t="s">
        <v>149</v>
      </c>
      <c r="B50" s="54" t="s">
        <v>150</v>
      </c>
      <c r="C50" s="83">
        <f t="shared" si="0"/>
        <v>1093</v>
      </c>
      <c r="D50" s="83">
        <f t="shared" si="0"/>
        <v>1093</v>
      </c>
      <c r="E50" s="83">
        <f t="shared" si="0"/>
        <v>1093</v>
      </c>
      <c r="F50" s="83">
        <f>(E50*100)/D50</f>
        <v>100</v>
      </c>
    </row>
    <row r="51" spans="1:6" x14ac:dyDescent="0.2">
      <c r="A51" s="55" t="s">
        <v>151</v>
      </c>
      <c r="B51" s="56" t="s">
        <v>152</v>
      </c>
      <c r="C51" s="84">
        <v>1093</v>
      </c>
      <c r="D51" s="84">
        <v>1093</v>
      </c>
      <c r="E51" s="84">
        <v>1093</v>
      </c>
      <c r="F51" s="84"/>
    </row>
    <row r="52" spans="1:6" x14ac:dyDescent="0.2">
      <c r="A52" s="49" t="s">
        <v>153</v>
      </c>
      <c r="B52" s="50" t="s">
        <v>154</v>
      </c>
      <c r="C52" s="80">
        <f t="shared" ref="C52:E54" si="1">C53</f>
        <v>7198</v>
      </c>
      <c r="D52" s="80">
        <f t="shared" si="1"/>
        <v>5449</v>
      </c>
      <c r="E52" s="80">
        <f t="shared" si="1"/>
        <v>5448.88</v>
      </c>
      <c r="F52" s="81">
        <f>(E52*100)/D52</f>
        <v>99.997797761057072</v>
      </c>
    </row>
    <row r="53" spans="1:6" x14ac:dyDescent="0.2">
      <c r="A53" s="51" t="s">
        <v>155</v>
      </c>
      <c r="B53" s="52" t="s">
        <v>156</v>
      </c>
      <c r="C53" s="82">
        <f t="shared" si="1"/>
        <v>7198</v>
      </c>
      <c r="D53" s="82">
        <f t="shared" si="1"/>
        <v>5449</v>
      </c>
      <c r="E53" s="82">
        <f t="shared" si="1"/>
        <v>5448.88</v>
      </c>
      <c r="F53" s="81">
        <f>(E53*100)/D53</f>
        <v>99.997797761057072</v>
      </c>
    </row>
    <row r="54" spans="1:6" ht="25.5" x14ac:dyDescent="0.2">
      <c r="A54" s="53" t="s">
        <v>157</v>
      </c>
      <c r="B54" s="54" t="s">
        <v>158</v>
      </c>
      <c r="C54" s="83">
        <f t="shared" si="1"/>
        <v>7198</v>
      </c>
      <c r="D54" s="83">
        <f t="shared" si="1"/>
        <v>5449</v>
      </c>
      <c r="E54" s="83">
        <f t="shared" si="1"/>
        <v>5448.88</v>
      </c>
      <c r="F54" s="83">
        <f>(E54*100)/D54</f>
        <v>99.997797761057072</v>
      </c>
    </row>
    <row r="55" spans="1:6" x14ac:dyDescent="0.2">
      <c r="A55" s="55" t="s">
        <v>159</v>
      </c>
      <c r="B55" s="56" t="s">
        <v>158</v>
      </c>
      <c r="C55" s="84">
        <v>7198</v>
      </c>
      <c r="D55" s="84">
        <v>5449</v>
      </c>
      <c r="E55" s="84">
        <v>5448.88</v>
      </c>
      <c r="F55" s="84"/>
    </row>
    <row r="56" spans="1:6" x14ac:dyDescent="0.2">
      <c r="A56" s="49" t="s">
        <v>55</v>
      </c>
      <c r="B56" s="50" t="s">
        <v>56</v>
      </c>
      <c r="C56" s="80">
        <f t="shared" ref="C56:E57" si="2">C57</f>
        <v>2199744</v>
      </c>
      <c r="D56" s="80">
        <f t="shared" si="2"/>
        <v>2238946</v>
      </c>
      <c r="E56" s="80">
        <f t="shared" si="2"/>
        <v>2238935.8199999998</v>
      </c>
      <c r="F56" s="81">
        <f>(E56*100)/D56</f>
        <v>99.999545321771947</v>
      </c>
    </row>
    <row r="57" spans="1:6" x14ac:dyDescent="0.2">
      <c r="A57" s="51" t="s">
        <v>69</v>
      </c>
      <c r="B57" s="52" t="s">
        <v>70</v>
      </c>
      <c r="C57" s="82">
        <f t="shared" si="2"/>
        <v>2199744</v>
      </c>
      <c r="D57" s="82">
        <f t="shared" si="2"/>
        <v>2238946</v>
      </c>
      <c r="E57" s="82">
        <f t="shared" si="2"/>
        <v>2238935.8199999998</v>
      </c>
      <c r="F57" s="81">
        <f>(E57*100)/D57</f>
        <v>99.999545321771947</v>
      </c>
    </row>
    <row r="58" spans="1:6" ht="25.5" x14ac:dyDescent="0.2">
      <c r="A58" s="53" t="s">
        <v>71</v>
      </c>
      <c r="B58" s="54" t="s">
        <v>72</v>
      </c>
      <c r="C58" s="83">
        <f>C59+C60</f>
        <v>2199744</v>
      </c>
      <c r="D58" s="83">
        <f>D59+D60</f>
        <v>2238946</v>
      </c>
      <c r="E58" s="83">
        <f>E59+E60</f>
        <v>2238935.8199999998</v>
      </c>
      <c r="F58" s="83">
        <f>(E58*100)/D58</f>
        <v>99.999545321771947</v>
      </c>
    </row>
    <row r="59" spans="1:6" x14ac:dyDescent="0.2">
      <c r="A59" s="55" t="s">
        <v>73</v>
      </c>
      <c r="B59" s="56" t="s">
        <v>74</v>
      </c>
      <c r="C59" s="84">
        <v>2192546</v>
      </c>
      <c r="D59" s="84">
        <v>2233497</v>
      </c>
      <c r="E59" s="84">
        <v>2233486.94</v>
      </c>
      <c r="F59" s="84"/>
    </row>
    <row r="60" spans="1:6" ht="25.5" x14ac:dyDescent="0.2">
      <c r="A60" s="55" t="s">
        <v>75</v>
      </c>
      <c r="B60" s="56" t="s">
        <v>76</v>
      </c>
      <c r="C60" s="84">
        <v>7198</v>
      </c>
      <c r="D60" s="84">
        <v>5449</v>
      </c>
      <c r="E60" s="84">
        <v>5448.88</v>
      </c>
      <c r="F60" s="84"/>
    </row>
    <row r="61" spans="1:6" x14ac:dyDescent="0.2">
      <c r="A61" s="48" t="s">
        <v>79</v>
      </c>
      <c r="B61" s="48" t="s">
        <v>178</v>
      </c>
      <c r="C61" s="78">
        <f t="shared" ref="C61:E64" si="3">C62</f>
        <v>398</v>
      </c>
      <c r="D61" s="78">
        <f t="shared" si="3"/>
        <v>398</v>
      </c>
      <c r="E61" s="78">
        <f t="shared" si="3"/>
        <v>328.81</v>
      </c>
      <c r="F61" s="79">
        <f>(E61*100)/D61</f>
        <v>82.615577889447238</v>
      </c>
    </row>
    <row r="62" spans="1:6" x14ac:dyDescent="0.2">
      <c r="A62" s="49" t="s">
        <v>77</v>
      </c>
      <c r="B62" s="50" t="s">
        <v>78</v>
      </c>
      <c r="C62" s="80">
        <f t="shared" si="3"/>
        <v>398</v>
      </c>
      <c r="D62" s="80">
        <f t="shared" si="3"/>
        <v>398</v>
      </c>
      <c r="E62" s="80">
        <f t="shared" si="3"/>
        <v>328.81</v>
      </c>
      <c r="F62" s="81">
        <f>(E62*100)/D62</f>
        <v>82.615577889447238</v>
      </c>
    </row>
    <row r="63" spans="1:6" x14ac:dyDescent="0.2">
      <c r="A63" s="51" t="s">
        <v>94</v>
      </c>
      <c r="B63" s="52" t="s">
        <v>95</v>
      </c>
      <c r="C63" s="82">
        <f t="shared" si="3"/>
        <v>398</v>
      </c>
      <c r="D63" s="82">
        <f t="shared" si="3"/>
        <v>398</v>
      </c>
      <c r="E63" s="82">
        <f t="shared" si="3"/>
        <v>328.81</v>
      </c>
      <c r="F63" s="81">
        <f>(E63*100)/D63</f>
        <v>82.615577889447238</v>
      </c>
    </row>
    <row r="64" spans="1:6" x14ac:dyDescent="0.2">
      <c r="A64" s="53" t="s">
        <v>116</v>
      </c>
      <c r="B64" s="54" t="s">
        <v>117</v>
      </c>
      <c r="C64" s="83">
        <f t="shared" si="3"/>
        <v>398</v>
      </c>
      <c r="D64" s="83">
        <f t="shared" si="3"/>
        <v>398</v>
      </c>
      <c r="E64" s="83">
        <f t="shared" si="3"/>
        <v>328.81</v>
      </c>
      <c r="F64" s="83">
        <f>(E64*100)/D64</f>
        <v>82.615577889447238</v>
      </c>
    </row>
    <row r="65" spans="1:6" x14ac:dyDescent="0.2">
      <c r="A65" s="55" t="s">
        <v>126</v>
      </c>
      <c r="B65" s="56" t="s">
        <v>127</v>
      </c>
      <c r="C65" s="84">
        <v>398</v>
      </c>
      <c r="D65" s="84">
        <v>398</v>
      </c>
      <c r="E65" s="84">
        <v>328.81</v>
      </c>
      <c r="F65" s="84"/>
    </row>
    <row r="66" spans="1:6" x14ac:dyDescent="0.2">
      <c r="A66" s="49" t="s">
        <v>55</v>
      </c>
      <c r="B66" s="50" t="s">
        <v>56</v>
      </c>
      <c r="C66" s="80">
        <f t="shared" ref="C66:E68" si="4">C67</f>
        <v>259.82</v>
      </c>
      <c r="D66" s="80">
        <f t="shared" si="4"/>
        <v>398</v>
      </c>
      <c r="E66" s="80">
        <f t="shared" si="4"/>
        <v>328.81</v>
      </c>
      <c r="F66" s="81">
        <f>(E66*100)/D66</f>
        <v>82.615577889447238</v>
      </c>
    </row>
    <row r="67" spans="1:6" x14ac:dyDescent="0.2">
      <c r="A67" s="51" t="s">
        <v>63</v>
      </c>
      <c r="B67" s="52" t="s">
        <v>64</v>
      </c>
      <c r="C67" s="82">
        <f t="shared" si="4"/>
        <v>259.82</v>
      </c>
      <c r="D67" s="82">
        <f t="shared" si="4"/>
        <v>398</v>
      </c>
      <c r="E67" s="82">
        <f t="shared" si="4"/>
        <v>328.81</v>
      </c>
      <c r="F67" s="81">
        <f>(E67*100)/D67</f>
        <v>82.615577889447238</v>
      </c>
    </row>
    <row r="68" spans="1:6" x14ac:dyDescent="0.2">
      <c r="A68" s="53" t="s">
        <v>65</v>
      </c>
      <c r="B68" s="54" t="s">
        <v>66</v>
      </c>
      <c r="C68" s="83">
        <f t="shared" si="4"/>
        <v>259.82</v>
      </c>
      <c r="D68" s="83">
        <f t="shared" si="4"/>
        <v>398</v>
      </c>
      <c r="E68" s="83">
        <f t="shared" si="4"/>
        <v>328.81</v>
      </c>
      <c r="F68" s="83">
        <f>(E68*100)/D68</f>
        <v>82.615577889447238</v>
      </c>
    </row>
    <row r="69" spans="1:6" x14ac:dyDescent="0.2">
      <c r="A69" s="55" t="s">
        <v>67</v>
      </c>
      <c r="B69" s="56" t="s">
        <v>68</v>
      </c>
      <c r="C69" s="84">
        <v>259.82</v>
      </c>
      <c r="D69" s="84">
        <v>398</v>
      </c>
      <c r="E69" s="84">
        <v>328.81</v>
      </c>
      <c r="F69" s="84"/>
    </row>
    <row r="70" spans="1:6" x14ac:dyDescent="0.2">
      <c r="A70" s="48" t="s">
        <v>171</v>
      </c>
      <c r="B70" s="48" t="s">
        <v>179</v>
      </c>
      <c r="C70" s="78">
        <f t="shared" ref="C70:E73" si="5">C71</f>
        <v>30000</v>
      </c>
      <c r="D70" s="78">
        <f t="shared" si="5"/>
        <v>53969</v>
      </c>
      <c r="E70" s="78">
        <f t="shared" si="5"/>
        <v>53968.07</v>
      </c>
      <c r="F70" s="79">
        <f>(E70*100)/D70</f>
        <v>99.998276788526752</v>
      </c>
    </row>
    <row r="71" spans="1:6" x14ac:dyDescent="0.2">
      <c r="A71" s="49" t="s">
        <v>77</v>
      </c>
      <c r="B71" s="50" t="s">
        <v>78</v>
      </c>
      <c r="C71" s="80">
        <f t="shared" si="5"/>
        <v>30000</v>
      </c>
      <c r="D71" s="80">
        <f t="shared" si="5"/>
        <v>53969</v>
      </c>
      <c r="E71" s="80">
        <f t="shared" si="5"/>
        <v>53968.07</v>
      </c>
      <c r="F71" s="81">
        <f>(E71*100)/D71</f>
        <v>99.998276788526752</v>
      </c>
    </row>
    <row r="72" spans="1:6" x14ac:dyDescent="0.2">
      <c r="A72" s="51" t="s">
        <v>94</v>
      </c>
      <c r="B72" s="52" t="s">
        <v>95</v>
      </c>
      <c r="C72" s="82">
        <f t="shared" si="5"/>
        <v>30000</v>
      </c>
      <c r="D72" s="82">
        <f t="shared" si="5"/>
        <v>53969</v>
      </c>
      <c r="E72" s="82">
        <f t="shared" si="5"/>
        <v>53968.07</v>
      </c>
      <c r="F72" s="81">
        <f>(E72*100)/D72</f>
        <v>99.998276788526752</v>
      </c>
    </row>
    <row r="73" spans="1:6" x14ac:dyDescent="0.2">
      <c r="A73" s="53" t="s">
        <v>116</v>
      </c>
      <c r="B73" s="54" t="s">
        <v>117</v>
      </c>
      <c r="C73" s="83">
        <f t="shared" si="5"/>
        <v>30000</v>
      </c>
      <c r="D73" s="83">
        <f t="shared" si="5"/>
        <v>53969</v>
      </c>
      <c r="E73" s="83">
        <f t="shared" si="5"/>
        <v>53968.07</v>
      </c>
      <c r="F73" s="83">
        <f>(E73*100)/D73</f>
        <v>99.998276788526752</v>
      </c>
    </row>
    <row r="74" spans="1:6" x14ac:dyDescent="0.2">
      <c r="A74" s="55" t="s">
        <v>130</v>
      </c>
      <c r="B74" s="56" t="s">
        <v>131</v>
      </c>
      <c r="C74" s="84">
        <v>30000</v>
      </c>
      <c r="D74" s="84">
        <v>53969</v>
      </c>
      <c r="E74" s="84">
        <v>53968.07</v>
      </c>
      <c r="F74" s="84"/>
    </row>
    <row r="75" spans="1:6" x14ac:dyDescent="0.2">
      <c r="A75" s="49" t="s">
        <v>55</v>
      </c>
      <c r="B75" s="50" t="s">
        <v>56</v>
      </c>
      <c r="C75" s="80">
        <f t="shared" ref="C75:E77" si="6">C76</f>
        <v>40656.050000000003</v>
      </c>
      <c r="D75" s="80">
        <f t="shared" si="6"/>
        <v>53969</v>
      </c>
      <c r="E75" s="80">
        <f t="shared" si="6"/>
        <v>53968.07</v>
      </c>
      <c r="F75" s="81">
        <f>(E75*100)/D75</f>
        <v>99.998276788526752</v>
      </c>
    </row>
    <row r="76" spans="1:6" x14ac:dyDescent="0.2">
      <c r="A76" s="51" t="s">
        <v>57</v>
      </c>
      <c r="B76" s="52" t="s">
        <v>58</v>
      </c>
      <c r="C76" s="82">
        <f t="shared" si="6"/>
        <v>40656.050000000003</v>
      </c>
      <c r="D76" s="82">
        <f t="shared" si="6"/>
        <v>53969</v>
      </c>
      <c r="E76" s="82">
        <f t="shared" si="6"/>
        <v>53968.07</v>
      </c>
      <c r="F76" s="81">
        <f>(E76*100)/D76</f>
        <v>99.998276788526752</v>
      </c>
    </row>
    <row r="77" spans="1:6" x14ac:dyDescent="0.2">
      <c r="A77" s="53" t="s">
        <v>59</v>
      </c>
      <c r="B77" s="54" t="s">
        <v>60</v>
      </c>
      <c r="C77" s="83">
        <f t="shared" si="6"/>
        <v>40656.050000000003</v>
      </c>
      <c r="D77" s="83">
        <f t="shared" si="6"/>
        <v>53969</v>
      </c>
      <c r="E77" s="83">
        <f t="shared" si="6"/>
        <v>53968.07</v>
      </c>
      <c r="F77" s="83">
        <f>(E77*100)/D77</f>
        <v>99.998276788526752</v>
      </c>
    </row>
    <row r="78" spans="1:6" x14ac:dyDescent="0.2">
      <c r="A78" s="55" t="s">
        <v>61</v>
      </c>
      <c r="B78" s="56" t="s">
        <v>62</v>
      </c>
      <c r="C78" s="84">
        <v>40656.050000000003</v>
      </c>
      <c r="D78" s="84">
        <v>53969</v>
      </c>
      <c r="E78" s="84">
        <v>53968.07</v>
      </c>
      <c r="F78" s="84"/>
    </row>
    <row r="79" spans="1:6" ht="38.25" x14ac:dyDescent="0.2">
      <c r="A79" s="47" t="s">
        <v>180</v>
      </c>
      <c r="B79" s="47" t="s">
        <v>181</v>
      </c>
      <c r="C79" s="47" t="s">
        <v>47</v>
      </c>
      <c r="D79" s="47" t="s">
        <v>174</v>
      </c>
      <c r="E79" s="47" t="s">
        <v>175</v>
      </c>
      <c r="F79" s="47" t="s">
        <v>176</v>
      </c>
    </row>
    <row r="80" spans="1:6" x14ac:dyDescent="0.2">
      <c r="A80" s="48" t="s">
        <v>170</v>
      </c>
      <c r="B80" s="48" t="s">
        <v>177</v>
      </c>
      <c r="C80" s="78">
        <f t="shared" ref="C80:E83" si="7">C81</f>
        <v>1093</v>
      </c>
      <c r="D80" s="78">
        <f t="shared" si="7"/>
        <v>1093</v>
      </c>
      <c r="E80" s="78">
        <f t="shared" si="7"/>
        <v>1093</v>
      </c>
      <c r="F80" s="79">
        <f>(E80*100)/D80</f>
        <v>100</v>
      </c>
    </row>
    <row r="81" spans="1:6" x14ac:dyDescent="0.2">
      <c r="A81" s="49" t="s">
        <v>77</v>
      </c>
      <c r="B81" s="50" t="s">
        <v>78</v>
      </c>
      <c r="C81" s="80">
        <f t="shared" si="7"/>
        <v>1093</v>
      </c>
      <c r="D81" s="80">
        <f t="shared" si="7"/>
        <v>1093</v>
      </c>
      <c r="E81" s="80">
        <f t="shared" si="7"/>
        <v>1093</v>
      </c>
      <c r="F81" s="81">
        <f>(E81*100)/D81</f>
        <v>100</v>
      </c>
    </row>
    <row r="82" spans="1:6" x14ac:dyDescent="0.2">
      <c r="A82" s="51" t="s">
        <v>94</v>
      </c>
      <c r="B82" s="52" t="s">
        <v>95</v>
      </c>
      <c r="C82" s="82">
        <f t="shared" si="7"/>
        <v>1093</v>
      </c>
      <c r="D82" s="82">
        <f t="shared" si="7"/>
        <v>1093</v>
      </c>
      <c r="E82" s="82">
        <f t="shared" si="7"/>
        <v>1093</v>
      </c>
      <c r="F82" s="81">
        <f>(E82*100)/D82</f>
        <v>100</v>
      </c>
    </row>
    <row r="83" spans="1:6" x14ac:dyDescent="0.2">
      <c r="A83" s="53" t="s">
        <v>116</v>
      </c>
      <c r="B83" s="54" t="s">
        <v>117</v>
      </c>
      <c r="C83" s="83">
        <f t="shared" si="7"/>
        <v>1093</v>
      </c>
      <c r="D83" s="83">
        <f t="shared" si="7"/>
        <v>1093</v>
      </c>
      <c r="E83" s="83">
        <f t="shared" si="7"/>
        <v>1093</v>
      </c>
      <c r="F83" s="83">
        <f>(E83*100)/D83</f>
        <v>100</v>
      </c>
    </row>
    <row r="84" spans="1:6" x14ac:dyDescent="0.2">
      <c r="A84" s="55" t="s">
        <v>118</v>
      </c>
      <c r="B84" s="56" t="s">
        <v>119</v>
      </c>
      <c r="C84" s="84">
        <v>1093</v>
      </c>
      <c r="D84" s="84">
        <v>1093</v>
      </c>
      <c r="E84" s="84">
        <v>1093</v>
      </c>
      <c r="F84" s="84"/>
    </row>
    <row r="85" spans="1:6" x14ac:dyDescent="0.2">
      <c r="A85" s="49" t="s">
        <v>55</v>
      </c>
      <c r="B85" s="50" t="s">
        <v>56</v>
      </c>
      <c r="C85" s="80">
        <f t="shared" ref="C85:E87" si="8">C86</f>
        <v>1093</v>
      </c>
      <c r="D85" s="80">
        <f t="shared" si="8"/>
        <v>1093</v>
      </c>
      <c r="E85" s="80">
        <f t="shared" si="8"/>
        <v>1093</v>
      </c>
      <c r="F85" s="81">
        <f>(E85*100)/D85</f>
        <v>100</v>
      </c>
    </row>
    <row r="86" spans="1:6" x14ac:dyDescent="0.2">
      <c r="A86" s="51" t="s">
        <v>69</v>
      </c>
      <c r="B86" s="52" t="s">
        <v>70</v>
      </c>
      <c r="C86" s="82">
        <f t="shared" si="8"/>
        <v>1093</v>
      </c>
      <c r="D86" s="82">
        <f t="shared" si="8"/>
        <v>1093</v>
      </c>
      <c r="E86" s="82">
        <f t="shared" si="8"/>
        <v>1093</v>
      </c>
      <c r="F86" s="81">
        <f>(E86*100)/D86</f>
        <v>100</v>
      </c>
    </row>
    <row r="87" spans="1:6" ht="25.5" x14ac:dyDescent="0.2">
      <c r="A87" s="53" t="s">
        <v>71</v>
      </c>
      <c r="B87" s="54" t="s">
        <v>72</v>
      </c>
      <c r="C87" s="83">
        <f t="shared" si="8"/>
        <v>1093</v>
      </c>
      <c r="D87" s="83">
        <f t="shared" si="8"/>
        <v>1093</v>
      </c>
      <c r="E87" s="83">
        <f t="shared" si="8"/>
        <v>1093</v>
      </c>
      <c r="F87" s="83">
        <f>(E87*100)/D87</f>
        <v>100</v>
      </c>
    </row>
    <row r="88" spans="1:6" x14ac:dyDescent="0.2">
      <c r="A88" s="55" t="s">
        <v>73</v>
      </c>
      <c r="B88" s="56" t="s">
        <v>74</v>
      </c>
      <c r="C88" s="84">
        <v>1093</v>
      </c>
      <c r="D88" s="84">
        <v>1093</v>
      </c>
      <c r="E88" s="84">
        <v>1093</v>
      </c>
      <c r="F88" s="84"/>
    </row>
    <row r="89" spans="1:6" s="57" customFormat="1" x14ac:dyDescent="0.2"/>
    <row r="90" spans="1:6" s="57" customFormat="1" x14ac:dyDescent="0.2"/>
    <row r="91" spans="1:6" s="57" customFormat="1" x14ac:dyDescent="0.2"/>
    <row r="92" spans="1:6" s="57" customFormat="1" x14ac:dyDescent="0.2"/>
    <row r="93" spans="1:6" s="57" customFormat="1" x14ac:dyDescent="0.2"/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s="57" customFormat="1" x14ac:dyDescent="0.2"/>
    <row r="1218" spans="1:3" s="57" customFormat="1" x14ac:dyDescent="0.2"/>
    <row r="1219" spans="1:3" s="57" customFormat="1" x14ac:dyDescent="0.2"/>
    <row r="1220" spans="1:3" s="57" customFormat="1" x14ac:dyDescent="0.2"/>
    <row r="1221" spans="1:3" s="57" customFormat="1" x14ac:dyDescent="0.2"/>
    <row r="1222" spans="1:3" s="57" customFormat="1" x14ac:dyDescent="0.2"/>
    <row r="1223" spans="1:3" s="57" customFormat="1" x14ac:dyDescent="0.2"/>
    <row r="1224" spans="1:3" s="57" customFormat="1" x14ac:dyDescent="0.2"/>
    <row r="1225" spans="1:3" s="57" customFormat="1" x14ac:dyDescent="0.2"/>
    <row r="1226" spans="1:3" s="57" customFormat="1" x14ac:dyDescent="0.2"/>
    <row r="1227" spans="1:3" s="57" customFormat="1" x14ac:dyDescent="0.2"/>
    <row r="1228" spans="1:3" s="57" customFormat="1" x14ac:dyDescent="0.2"/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40"/>
      <c r="B1266" s="40"/>
      <c r="C1266" s="40"/>
    </row>
    <row r="1267" spans="1:3" x14ac:dyDescent="0.2">
      <c r="A1267" s="40"/>
      <c r="B1267" s="40"/>
      <c r="C1267" s="40"/>
    </row>
    <row r="1268" spans="1:3" x14ac:dyDescent="0.2">
      <c r="A1268" s="40"/>
      <c r="B1268" s="40"/>
      <c r="C1268" s="40"/>
    </row>
    <row r="1269" spans="1:3" x14ac:dyDescent="0.2">
      <c r="A1269" s="40"/>
      <c r="B1269" s="40"/>
      <c r="C1269" s="40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Jasna Salaj</cp:lastModifiedBy>
  <cp:lastPrinted>2024-03-28T09:07:21Z</cp:lastPrinted>
  <dcterms:created xsi:type="dcterms:W3CDTF">2022-08-12T12:51:27Z</dcterms:created>
  <dcterms:modified xsi:type="dcterms:W3CDTF">2024-04-04T07:13:04Z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