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igregurin\Desktop\2023 GODIŠNJE IZVRŠENJE PRORAČUNA\ZA MF - Izvještaj izvršenje financijskog plana\OS\"/>
    </mc:Choice>
  </mc:AlternateContent>
  <xr:revisionPtr revIDLastSave="0" documentId="13_ncr:1_{E3D2E4D7-F6D2-402F-A0BD-FD9E14F4EA7F}" xr6:coauthVersionLast="47" xr6:coauthVersionMax="47" xr10:uidLastSave="{00000000-0000-0000-0000-000000000000}"/>
  <bookViews>
    <workbookView xWindow="-120" yWindow="-120" windowWidth="38640" windowHeight="21240" tabRatio="825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rashoda'!$B$1:$I$25</definedName>
    <definedName name="_xlnm.Print_Area" localSheetId="6">'Posebni dio'!$A$1:$C$10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5" l="1"/>
  <c r="G12" i="5"/>
  <c r="F11" i="5"/>
  <c r="E11" i="5"/>
  <c r="D11" i="5"/>
  <c r="C11" i="5"/>
  <c r="L17" i="3"/>
  <c r="K17" i="3"/>
  <c r="J16" i="3"/>
  <c r="I16" i="3"/>
  <c r="H16" i="3"/>
  <c r="G16" i="3"/>
  <c r="G15" i="3" s="1"/>
  <c r="J15" i="3"/>
  <c r="I15" i="3"/>
  <c r="H15" i="3"/>
  <c r="G12" i="1"/>
  <c r="H12" i="1"/>
  <c r="I12" i="1"/>
  <c r="J12" i="1"/>
  <c r="L12" i="1" s="1"/>
  <c r="G15" i="1"/>
  <c r="H15" i="1"/>
  <c r="H16" i="1" s="1"/>
  <c r="I15" i="1"/>
  <c r="J15" i="1"/>
  <c r="J16" i="1" s="1"/>
  <c r="I16" i="1"/>
  <c r="K15" i="3" l="1"/>
  <c r="H11" i="5"/>
  <c r="G11" i="5"/>
  <c r="L16" i="3"/>
  <c r="L15" i="3"/>
  <c r="K16" i="3"/>
  <c r="K12" i="1"/>
  <c r="G16" i="1"/>
  <c r="K16" i="1" s="1"/>
  <c r="L16" i="1"/>
  <c r="L15" i="1"/>
  <c r="K15" i="1"/>
  <c r="H26" i="1"/>
  <c r="H27" i="1" s="1"/>
  <c r="I26" i="1"/>
  <c r="I27" i="1" s="1"/>
  <c r="J26" i="1"/>
  <c r="J27" i="1" s="1"/>
  <c r="G26" i="1"/>
  <c r="H23" i="1"/>
  <c r="I23" i="1"/>
  <c r="J23" i="1"/>
  <c r="L23" i="1" s="1"/>
  <c r="G23" i="1"/>
  <c r="K26" i="1" l="1"/>
  <c r="L26" i="1"/>
  <c r="K23" i="1"/>
  <c r="L27" i="1"/>
  <c r="G27" i="1"/>
  <c r="K27" i="1" s="1"/>
  <c r="E116" i="15"/>
  <c r="D116" i="15"/>
  <c r="D115" i="15" s="1"/>
  <c r="D114" i="15" s="1"/>
  <c r="C116" i="15"/>
  <c r="C115" i="15" s="1"/>
  <c r="C114" i="15" s="1"/>
  <c r="E112" i="15"/>
  <c r="D112" i="15"/>
  <c r="C112" i="15"/>
  <c r="E109" i="15"/>
  <c r="D109" i="15"/>
  <c r="D108" i="15" s="1"/>
  <c r="D107" i="15" s="1"/>
  <c r="D106" i="15" s="1"/>
  <c r="C109" i="15"/>
  <c r="C108" i="15" s="1"/>
  <c r="C107" i="15" s="1"/>
  <c r="C106" i="15" s="1"/>
  <c r="E108" i="15"/>
  <c r="E107" i="15" s="1"/>
  <c r="E103" i="15"/>
  <c r="E102" i="15" s="1"/>
  <c r="D103" i="15"/>
  <c r="D102" i="15" s="1"/>
  <c r="D101" i="15" s="1"/>
  <c r="C103" i="15"/>
  <c r="C102" i="15" s="1"/>
  <c r="C101" i="15" s="1"/>
  <c r="E99" i="15"/>
  <c r="E98" i="15" s="1"/>
  <c r="D99" i="15"/>
  <c r="D98" i="15" s="1"/>
  <c r="D97" i="15" s="1"/>
  <c r="D96" i="15" s="1"/>
  <c r="D10" i="15" s="1"/>
  <c r="C99" i="15"/>
  <c r="C98" i="15"/>
  <c r="C97" i="15"/>
  <c r="C96" i="15" s="1"/>
  <c r="C10" i="15" s="1"/>
  <c r="E94" i="15"/>
  <c r="D94" i="15"/>
  <c r="D93" i="15" s="1"/>
  <c r="D92" i="15" s="1"/>
  <c r="D91" i="15" s="1"/>
  <c r="D9" i="15" s="1"/>
  <c r="C94" i="15"/>
  <c r="C93" i="15" s="1"/>
  <c r="C92" i="15" s="1"/>
  <c r="C91" i="15" s="1"/>
  <c r="C9" i="15" s="1"/>
  <c r="E89" i="15"/>
  <c r="D89" i="15"/>
  <c r="D88" i="15" s="1"/>
  <c r="D87" i="15" s="1"/>
  <c r="C89" i="15"/>
  <c r="C88" i="15" s="1"/>
  <c r="C87" i="15" s="1"/>
  <c r="E82" i="15"/>
  <c r="D82" i="15"/>
  <c r="D81" i="15" s="1"/>
  <c r="D80" i="15" s="1"/>
  <c r="C82" i="15"/>
  <c r="C81" i="15" s="1"/>
  <c r="C80" i="15" s="1"/>
  <c r="E81" i="15"/>
  <c r="E80" i="15" s="1"/>
  <c r="F80" i="15" s="1"/>
  <c r="E78" i="15"/>
  <c r="E77" i="15" s="1"/>
  <c r="E76" i="15" s="1"/>
  <c r="D78" i="15"/>
  <c r="D77" i="15" s="1"/>
  <c r="D76" i="15" s="1"/>
  <c r="D75" i="15" s="1"/>
  <c r="D8" i="15" s="1"/>
  <c r="C78" i="15"/>
  <c r="C77" i="15" s="1"/>
  <c r="C76" i="15" s="1"/>
  <c r="E72" i="15"/>
  <c r="E71" i="15" s="1"/>
  <c r="D72" i="15"/>
  <c r="D71" i="15" s="1"/>
  <c r="D70" i="15" s="1"/>
  <c r="C72" i="15"/>
  <c r="C71" i="15" s="1"/>
  <c r="C70" i="15" s="1"/>
  <c r="E68" i="15"/>
  <c r="E67" i="15" s="1"/>
  <c r="D68" i="15"/>
  <c r="C68" i="15"/>
  <c r="D67" i="15"/>
  <c r="C67" i="15"/>
  <c r="E65" i="15"/>
  <c r="F65" i="15" s="1"/>
  <c r="D65" i="15"/>
  <c r="C65" i="15"/>
  <c r="C62" i="15" s="1"/>
  <c r="E63" i="15"/>
  <c r="E62" i="15" s="1"/>
  <c r="D63" i="15"/>
  <c r="C63" i="15"/>
  <c r="E58" i="15"/>
  <c r="D58" i="15"/>
  <c r="C58" i="15"/>
  <c r="E56" i="15"/>
  <c r="D56" i="15"/>
  <c r="D55" i="15" s="1"/>
  <c r="C56" i="15"/>
  <c r="C55" i="15" s="1"/>
  <c r="E48" i="15"/>
  <c r="D48" i="15"/>
  <c r="C48" i="15"/>
  <c r="E46" i="15"/>
  <c r="D46" i="15"/>
  <c r="C46" i="15"/>
  <c r="E36" i="15"/>
  <c r="D36" i="15"/>
  <c r="C36" i="15"/>
  <c r="C24" i="15" s="1"/>
  <c r="E30" i="15"/>
  <c r="F30" i="15" s="1"/>
  <c r="D30" i="15"/>
  <c r="C30" i="15"/>
  <c r="E25" i="15"/>
  <c r="D25" i="15"/>
  <c r="D24" i="15" s="1"/>
  <c r="C25" i="15"/>
  <c r="E21" i="15"/>
  <c r="D21" i="15"/>
  <c r="C21" i="15"/>
  <c r="E19" i="15"/>
  <c r="D19" i="15"/>
  <c r="C19" i="15"/>
  <c r="E16" i="15"/>
  <c r="D16" i="15"/>
  <c r="C16" i="15"/>
  <c r="H8" i="8"/>
  <c r="G8" i="8"/>
  <c r="F7" i="8"/>
  <c r="E7" i="8"/>
  <c r="E6" i="8" s="1"/>
  <c r="D7" i="8"/>
  <c r="D6" i="8" s="1"/>
  <c r="C7" i="8"/>
  <c r="G7" i="8" s="1"/>
  <c r="F6" i="8"/>
  <c r="H23" i="5"/>
  <c r="G23" i="5"/>
  <c r="F22" i="5"/>
  <c r="E22" i="5"/>
  <c r="D22" i="5"/>
  <c r="C22" i="5"/>
  <c r="H21" i="5"/>
  <c r="G21" i="5"/>
  <c r="F20" i="5"/>
  <c r="E20" i="5"/>
  <c r="D20" i="5"/>
  <c r="C20" i="5"/>
  <c r="H19" i="5"/>
  <c r="G19" i="5"/>
  <c r="F18" i="5"/>
  <c r="E18" i="5"/>
  <c r="D18" i="5"/>
  <c r="C18" i="5"/>
  <c r="H17" i="5"/>
  <c r="G17" i="5"/>
  <c r="F16" i="5"/>
  <c r="E16" i="5"/>
  <c r="E15" i="5" s="1"/>
  <c r="D16" i="5"/>
  <c r="C16" i="5"/>
  <c r="H14" i="5"/>
  <c r="G14" i="5"/>
  <c r="F13" i="5"/>
  <c r="E13" i="5"/>
  <c r="D13" i="5"/>
  <c r="C13" i="5"/>
  <c r="H10" i="5"/>
  <c r="G10" i="5"/>
  <c r="F9" i="5"/>
  <c r="F6" i="5" s="1"/>
  <c r="E9" i="5"/>
  <c r="D9" i="5"/>
  <c r="C9" i="5"/>
  <c r="H8" i="5"/>
  <c r="G8" i="5"/>
  <c r="F7" i="5"/>
  <c r="E7" i="5"/>
  <c r="D7" i="5"/>
  <c r="C7" i="5"/>
  <c r="L89" i="3"/>
  <c r="K89" i="3"/>
  <c r="J88" i="3"/>
  <c r="I88" i="3"/>
  <c r="I87" i="3" s="1"/>
  <c r="H88" i="3"/>
  <c r="H87" i="3" s="1"/>
  <c r="G88" i="3"/>
  <c r="G87" i="3" s="1"/>
  <c r="L86" i="3"/>
  <c r="K86" i="3"/>
  <c r="J85" i="3"/>
  <c r="I85" i="3"/>
  <c r="H85" i="3"/>
  <c r="G85" i="3"/>
  <c r="L84" i="3"/>
  <c r="K84" i="3"/>
  <c r="L83" i="3"/>
  <c r="K83" i="3"/>
  <c r="L82" i="3"/>
  <c r="K82" i="3"/>
  <c r="L81" i="3"/>
  <c r="K81" i="3"/>
  <c r="J80" i="3"/>
  <c r="J79" i="3" s="1"/>
  <c r="I80" i="3"/>
  <c r="I79" i="3" s="1"/>
  <c r="H80" i="3"/>
  <c r="H79" i="3" s="1"/>
  <c r="G80" i="3"/>
  <c r="G79" i="3" s="1"/>
  <c r="L77" i="3"/>
  <c r="K77" i="3"/>
  <c r="L76" i="3"/>
  <c r="K76" i="3"/>
  <c r="J75" i="3"/>
  <c r="I75" i="3"/>
  <c r="H75" i="3"/>
  <c r="G75" i="3"/>
  <c r="K75" i="3" s="1"/>
  <c r="L74" i="3"/>
  <c r="K74" i="3"/>
  <c r="J73" i="3"/>
  <c r="I73" i="3"/>
  <c r="H73" i="3"/>
  <c r="G73" i="3"/>
  <c r="L71" i="3"/>
  <c r="K71" i="3"/>
  <c r="L70" i="3"/>
  <c r="K70" i="3"/>
  <c r="L69" i="3"/>
  <c r="K69" i="3"/>
  <c r="L68" i="3"/>
  <c r="K68" i="3"/>
  <c r="L67" i="3"/>
  <c r="K67" i="3"/>
  <c r="L66" i="3"/>
  <c r="K66" i="3"/>
  <c r="L65" i="3"/>
  <c r="K65" i="3"/>
  <c r="J64" i="3"/>
  <c r="I64" i="3"/>
  <c r="H64" i="3"/>
  <c r="G64" i="3"/>
  <c r="L63" i="3"/>
  <c r="K63" i="3"/>
  <c r="J62" i="3"/>
  <c r="I62" i="3"/>
  <c r="H62" i="3"/>
  <c r="G62" i="3"/>
  <c r="L61" i="3"/>
  <c r="K61" i="3"/>
  <c r="L60" i="3"/>
  <c r="K60" i="3"/>
  <c r="L59" i="3"/>
  <c r="K59" i="3"/>
  <c r="L58" i="3"/>
  <c r="K58" i="3"/>
  <c r="L57" i="3"/>
  <c r="K57" i="3"/>
  <c r="L56" i="3"/>
  <c r="K56" i="3"/>
  <c r="L55" i="3"/>
  <c r="K55" i="3"/>
  <c r="L54" i="3"/>
  <c r="K54" i="3"/>
  <c r="L53" i="3"/>
  <c r="K53" i="3"/>
  <c r="J52" i="3"/>
  <c r="L52" i="3" s="1"/>
  <c r="I52" i="3"/>
  <c r="H52" i="3"/>
  <c r="G52" i="3"/>
  <c r="L51" i="3"/>
  <c r="K51" i="3"/>
  <c r="L50" i="3"/>
  <c r="K50" i="3"/>
  <c r="L49" i="3"/>
  <c r="K49" i="3"/>
  <c r="L48" i="3"/>
  <c r="K48" i="3"/>
  <c r="L47" i="3"/>
  <c r="K47" i="3"/>
  <c r="J46" i="3"/>
  <c r="I46" i="3"/>
  <c r="H46" i="3"/>
  <c r="G46" i="3"/>
  <c r="L45" i="3"/>
  <c r="K45" i="3"/>
  <c r="L44" i="3"/>
  <c r="K44" i="3"/>
  <c r="L43" i="3"/>
  <c r="K43" i="3"/>
  <c r="L42" i="3"/>
  <c r="K42" i="3"/>
  <c r="J41" i="3"/>
  <c r="I41" i="3"/>
  <c r="H41" i="3"/>
  <c r="G41" i="3"/>
  <c r="L39" i="3"/>
  <c r="K39" i="3"/>
  <c r="L38" i="3"/>
  <c r="K38" i="3"/>
  <c r="J37" i="3"/>
  <c r="I37" i="3"/>
  <c r="H37" i="3"/>
  <c r="G37" i="3"/>
  <c r="L36" i="3"/>
  <c r="K36" i="3"/>
  <c r="J35" i="3"/>
  <c r="I35" i="3"/>
  <c r="H35" i="3"/>
  <c r="G35" i="3"/>
  <c r="L34" i="3"/>
  <c r="K34" i="3"/>
  <c r="L33" i="3"/>
  <c r="K33" i="3"/>
  <c r="J32" i="3"/>
  <c r="L32" i="3" s="1"/>
  <c r="I32" i="3"/>
  <c r="H32" i="3"/>
  <c r="G32" i="3"/>
  <c r="L24" i="3"/>
  <c r="K24" i="3"/>
  <c r="L23" i="3"/>
  <c r="K23" i="3"/>
  <c r="J22" i="3"/>
  <c r="J21" i="3" s="1"/>
  <c r="I22" i="3"/>
  <c r="L22" i="3" s="1"/>
  <c r="H22" i="3"/>
  <c r="H21" i="3" s="1"/>
  <c r="G22" i="3"/>
  <c r="G21" i="3" s="1"/>
  <c r="L20" i="3"/>
  <c r="K20" i="3"/>
  <c r="J19" i="3"/>
  <c r="J18" i="3" s="1"/>
  <c r="I19" i="3"/>
  <c r="I18" i="3" s="1"/>
  <c r="H19" i="3"/>
  <c r="H18" i="3" s="1"/>
  <c r="G19" i="3"/>
  <c r="G18" i="3" s="1"/>
  <c r="L14" i="3"/>
  <c r="K14" i="3"/>
  <c r="J13" i="3"/>
  <c r="J12" i="3" s="1"/>
  <c r="I13" i="3"/>
  <c r="I12" i="3" s="1"/>
  <c r="H13" i="3"/>
  <c r="H12" i="3" s="1"/>
  <c r="G13" i="3"/>
  <c r="G12" i="3" s="1"/>
  <c r="F94" i="15" l="1"/>
  <c r="E15" i="15"/>
  <c r="C15" i="15"/>
  <c r="C14" i="15" s="1"/>
  <c r="C13" i="15" s="1"/>
  <c r="C7" i="15" s="1"/>
  <c r="C6" i="15" s="1"/>
  <c r="F19" i="15"/>
  <c r="H11" i="3"/>
  <c r="D15" i="15"/>
  <c r="D14" i="15" s="1"/>
  <c r="D13" i="15" s="1"/>
  <c r="D7" i="15" s="1"/>
  <c r="D6" i="15" s="1"/>
  <c r="F25" i="15"/>
  <c r="F48" i="15"/>
  <c r="C61" i="15"/>
  <c r="F89" i="15"/>
  <c r="F112" i="15"/>
  <c r="F116" i="15"/>
  <c r="F58" i="15"/>
  <c r="G11" i="3"/>
  <c r="G10" i="3" s="1"/>
  <c r="C6" i="8"/>
  <c r="G6" i="8" s="1"/>
  <c r="F16" i="15"/>
  <c r="D62" i="15"/>
  <c r="D61" i="15" s="1"/>
  <c r="F78" i="15"/>
  <c r="F56" i="15"/>
  <c r="F36" i="15"/>
  <c r="H6" i="8"/>
  <c r="K46" i="3"/>
  <c r="I31" i="3"/>
  <c r="J11" i="3"/>
  <c r="D6" i="5"/>
  <c r="F67" i="15"/>
  <c r="H31" i="3"/>
  <c r="F82" i="15"/>
  <c r="H7" i="5"/>
  <c r="E6" i="5"/>
  <c r="F46" i="15"/>
  <c r="E88" i="15"/>
  <c r="E87" i="15" s="1"/>
  <c r="F87" i="15" s="1"/>
  <c r="F109" i="15"/>
  <c r="C6" i="5"/>
  <c r="H22" i="5"/>
  <c r="H18" i="5"/>
  <c r="G18" i="5"/>
  <c r="G9" i="5"/>
  <c r="C15" i="5"/>
  <c r="G15" i="5" s="1"/>
  <c r="H9" i="5"/>
  <c r="D15" i="5"/>
  <c r="F15" i="5"/>
  <c r="H13" i="5"/>
  <c r="G7" i="5"/>
  <c r="H20" i="5"/>
  <c r="G20" i="5"/>
  <c r="L64" i="3"/>
  <c r="G31" i="3"/>
  <c r="I72" i="3"/>
  <c r="I40" i="3"/>
  <c r="L62" i="3"/>
  <c r="G72" i="3"/>
  <c r="H40" i="3"/>
  <c r="H30" i="3" s="1"/>
  <c r="H72" i="3"/>
  <c r="G40" i="3"/>
  <c r="K62" i="3"/>
  <c r="I21" i="3"/>
  <c r="L21" i="3" s="1"/>
  <c r="K21" i="3"/>
  <c r="K85" i="3"/>
  <c r="I78" i="3"/>
  <c r="L37" i="3"/>
  <c r="L73" i="3"/>
  <c r="L88" i="3"/>
  <c r="K64" i="3"/>
  <c r="K88" i="3"/>
  <c r="J31" i="3"/>
  <c r="L31" i="3" s="1"/>
  <c r="L46" i="3"/>
  <c r="L80" i="3"/>
  <c r="L85" i="3"/>
  <c r="L41" i="3"/>
  <c r="K13" i="3"/>
  <c r="L35" i="3"/>
  <c r="L75" i="3"/>
  <c r="K52" i="3"/>
  <c r="L79" i="3"/>
  <c r="J40" i="3"/>
  <c r="K32" i="3"/>
  <c r="H78" i="3"/>
  <c r="J87" i="3"/>
  <c r="L87" i="3" s="1"/>
  <c r="L13" i="3"/>
  <c r="F71" i="15"/>
  <c r="E70" i="15"/>
  <c r="F70" i="15" s="1"/>
  <c r="F98" i="15"/>
  <c r="E97" i="15"/>
  <c r="H15" i="5"/>
  <c r="F76" i="15"/>
  <c r="E75" i="15"/>
  <c r="C75" i="15"/>
  <c r="C8" i="15" s="1"/>
  <c r="L18" i="3"/>
  <c r="K18" i="3"/>
  <c r="F102" i="15"/>
  <c r="E101" i="15"/>
  <c r="F101" i="15" s="1"/>
  <c r="K79" i="3"/>
  <c r="G78" i="3"/>
  <c r="I30" i="3"/>
  <c r="F107" i="15"/>
  <c r="E106" i="15"/>
  <c r="F106" i="15" s="1"/>
  <c r="H10" i="3"/>
  <c r="L12" i="3"/>
  <c r="K12" i="3"/>
  <c r="E61" i="15"/>
  <c r="F21" i="15"/>
  <c r="F77" i="15"/>
  <c r="F81" i="15"/>
  <c r="F88" i="15"/>
  <c r="F103" i="15"/>
  <c r="K37" i="3"/>
  <c r="K87" i="3"/>
  <c r="G13" i="5"/>
  <c r="F68" i="15"/>
  <c r="F108" i="15"/>
  <c r="K19" i="3"/>
  <c r="L19" i="3"/>
  <c r="J72" i="3"/>
  <c r="F63" i="15"/>
  <c r="K22" i="3"/>
  <c r="K80" i="3"/>
  <c r="G16" i="5"/>
  <c r="G22" i="5"/>
  <c r="E24" i="15"/>
  <c r="F24" i="15" s="1"/>
  <c r="E55" i="15"/>
  <c r="F55" i="15" s="1"/>
  <c r="E93" i="15"/>
  <c r="E115" i="15"/>
  <c r="F72" i="15"/>
  <c r="H16" i="5"/>
  <c r="K35" i="3"/>
  <c r="K41" i="3"/>
  <c r="F99" i="15"/>
  <c r="H7" i="8"/>
  <c r="K73" i="3"/>
  <c r="F61" i="15" l="1"/>
  <c r="F62" i="15"/>
  <c r="F15" i="15"/>
  <c r="E14" i="15"/>
  <c r="I11" i="3"/>
  <c r="I10" i="3" s="1"/>
  <c r="K31" i="3"/>
  <c r="G30" i="3"/>
  <c r="G29" i="3" s="1"/>
  <c r="J78" i="3"/>
  <c r="K78" i="3" s="1"/>
  <c r="L40" i="3"/>
  <c r="K40" i="3"/>
  <c r="I29" i="3"/>
  <c r="H29" i="3"/>
  <c r="F75" i="15"/>
  <c r="E8" i="15"/>
  <c r="F8" i="15" s="1"/>
  <c r="L72" i="3"/>
  <c r="K72" i="3"/>
  <c r="F14" i="15"/>
  <c r="E13" i="15"/>
  <c r="E92" i="15"/>
  <c r="F93" i="15"/>
  <c r="J30" i="3"/>
  <c r="H6" i="5"/>
  <c r="G6" i="5"/>
  <c r="E114" i="15"/>
  <c r="F114" i="15" s="1"/>
  <c r="F115" i="15"/>
  <c r="F97" i="15"/>
  <c r="E96" i="15"/>
  <c r="J10" i="3"/>
  <c r="K11" i="3"/>
  <c r="L78" i="3" l="1"/>
  <c r="L11" i="3"/>
  <c r="L30" i="3"/>
  <c r="K30" i="3"/>
  <c r="J29" i="3"/>
  <c r="E91" i="15"/>
  <c r="F92" i="15"/>
  <c r="L10" i="3"/>
  <c r="K10" i="3"/>
  <c r="F13" i="15"/>
  <c r="E7" i="15"/>
  <c r="F96" i="15"/>
  <c r="E10" i="15"/>
  <c r="F10" i="15" s="1"/>
  <c r="F7" i="15" l="1"/>
  <c r="F91" i="15"/>
  <c r="E9" i="15"/>
  <c r="F9" i="15" s="1"/>
  <c r="L29" i="3"/>
  <c r="K29" i="3"/>
  <c r="E6" i="15" l="1"/>
</calcChain>
</file>

<file path=xl/sharedStrings.xml><?xml version="1.0" encoding="utf-8"?>
<sst xmlns="http://schemas.openxmlformats.org/spreadsheetml/2006/main" count="510" uniqueCount="228">
  <si>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</si>
  <si>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</si>
  <si>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</si>
  <si>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</si>
  <si>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</si>
  <si>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</si>
  <si>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</si>
  <si>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</si>
  <si>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</si>
  <si>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</si>
  <si>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</si>
  <si>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</si>
  <si>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</si>
  <si>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</si>
  <si>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</si>
  <si>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</si>
  <si>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</si>
  <si>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</si>
  <si>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</si>
  <si>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</si>
  <si>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</si>
  <si>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</si>
  <si>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</si>
  <si>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</si>
  <si>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</si>
  <si>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</si>
  <si>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</si>
  <si>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</si>
  <si>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</si>
  <si>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</si>
  <si>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</si>
  <si>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</si>
  <si>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</si>
  <si>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</si>
  <si>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</si>
  <si>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</si>
  <si>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</si>
  <si>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</si>
  <si>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</si>
  <si>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</si>
  <si>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</si>
  <si>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</si>
  <si>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</si>
  <si>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</si>
  <si>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</si>
  <si>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</si>
  <si>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</si>
  <si>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</si>
  <si>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</si>
  <si>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</si>
  <si>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</si>
  <si>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</si>
  <si>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</si>
  <si>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</si>
  <si>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</si>
  <si>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</si>
  <si>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</si>
  <si>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</si>
  <si>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</si>
  <si>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</si>
  <si>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</si>
  <si>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</si>
  <si>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</si>
  <si>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</si>
  <si>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</si>
  <si>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</si>
  <si>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</si>
  <si>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</si>
  <si>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</si>
  <si>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</si>
  <si>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</si>
  <si>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</si>
  <si>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</si>
  <si>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</si>
  <si>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</si>
  <si>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</si>
  <si>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</si>
  <si>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</si>
  <si>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</si>
  <si>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</si>
  <si>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</si>
  <si>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</si>
  <si>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</si>
  <si>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</si>
  <si>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</si>
  <si>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</si>
  <si>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</si>
  <si>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</si>
  <si>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</si>
  <si>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</si>
  <si>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</si>
  <si>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</si>
  <si>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</si>
  <si>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</si>
  <si>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</si>
  <si>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</si>
  <si>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</si>
  <si>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</si>
  <si>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</si>
  <si>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</si>
  <si>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</si>
  <si>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</si>
  <si>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</si>
  <si>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</si>
  <si>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</si>
  <si>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</si>
  <si>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</si>
  <si>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</si>
  <si>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</si>
  <si>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</si>
  <si>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</si>
  <si>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</si>
  <si>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</si>
  <si>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</si>
  <si>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</si>
  <si>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</si>
  <si>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</si>
  <si>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</si>
  <si>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</si>
  <si>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</si>
  <si>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</si>
  <si>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</si>
  <si>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</si>
  <si>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</si>
  <si>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</si>
  <si>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</si>
  <si>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</si>
  <si>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</si>
  <si>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</si>
  <si>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</si>
  <si>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</si>
  <si>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</si>
  <si>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</si>
  <si>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</si>
  <si>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</si>
  <si>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</si>
  <si>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</si>
  <si>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</si>
  <si>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</si>
  <si>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</si>
  <si>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</si>
  <si>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</si>
  <si>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</si>
  <si>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</si>
  <si>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</si>
  <si>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</si>
  <si>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</si>
  <si>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</si>
  <si>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</si>
  <si>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</si>
  <si>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</si>
  <si>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</si>
  <si>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</si>
  <si>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</si>
  <si>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</si>
  <si>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</si>
  <si>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3296</t>
  </si>
  <si>
    <t>TROŠKOVI SUD.POSTUPAKA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</si>
  <si>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</si>
  <si>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</si>
  <si>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</si>
  <si>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</si>
  <si>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</si>
  <si>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</si>
  <si>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</si>
  <si>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</si>
  <si>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</si>
  <si>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</si>
  <si>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</si>
  <si>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</si>
  <si>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</si>
  <si>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</si>
  <si>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</si>
  <si>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</si>
  <si>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</si>
  <si>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</si>
  <si>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</si>
  <si>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</si>
  <si>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</si>
  <si>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</si>
  <si>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</si>
  <si>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</si>
  <si>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</si>
  <si>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4227</t>
  </si>
  <si>
    <t>UREĐAJI, STROJEVI I OPR.ZA OST.NAMJENE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</si>
  <si>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</si>
  <si>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</si>
  <si>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</si>
  <si>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</si>
  <si>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</si>
  <si>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</si>
  <si>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</si>
  <si>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</si>
  <si>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</si>
  <si>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</si>
  <si>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</si>
  <si>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</si>
  <si>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</si>
  <si>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5 Pomoći</t>
  </si>
  <si>
    <t>52 Ostale pomoći</t>
  </si>
  <si>
    <t>4 Prihodi za posebne namjene</t>
  </si>
  <si>
    <t>43 Ostali prihodi za posebne namjene</t>
  </si>
  <si>
    <t>3 Javni red i sigurnost</t>
  </si>
  <si>
    <t>0330 Sudovi</t>
  </si>
  <si>
    <t>80</t>
  </si>
  <si>
    <t>11</t>
  </si>
  <si>
    <t>43</t>
  </si>
  <si>
    <t>52</t>
  </si>
  <si>
    <t>A641000</t>
  </si>
  <si>
    <t>Vođenje sudskih postupaka iz nadležnosti općinskih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</si>
  <si>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</si>
  <si>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</si>
  <si>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</si>
  <si>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</si>
  <si>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</si>
  <si>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Ostali prihodi za posebne namjene</t>
  </si>
  <si>
    <t>Ostale pomoći</t>
  </si>
  <si>
    <t>A641001</t>
  </si>
  <si>
    <t>Jednostavni stečaj potrošača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</si>
  <si>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</si>
  <si>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</si>
  <si>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</si>
  <si>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</si>
  <si>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</si>
  <si>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</si>
  <si>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21004 OPĆINSKI SUD U SPLITU</t>
  </si>
  <si>
    <t xml:space="preserve">2803 Vođenje sudskih postupaka </t>
  </si>
  <si>
    <t>109 - Ministarstvo pravosuđa i uprave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</si>
</sst>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32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18" fillId="9" borderId="13" xfId="2" applyNumberFormat="1" applyFont="1" applyFill="1" applyBorder="1"/>
    <xf numFmtId="4" fontId="20" fillId="0" borderId="3" xfId="0" applyNumberFormat="1" applyFont="1" applyFill="1" applyBorder="1"/>
    <xf numFmtId="4" fontId="6" fillId="0" borderId="3" xfId="0" applyNumberFormat="1" applyFont="1" applyFill="1" applyBorder="1"/>
    <xf numFmtId="4" fontId="3" fillId="0" borderId="3" xfId="0" applyNumberFormat="1" applyFont="1" applyFill="1" applyBorder="1" applyAlignment="1">
      <alignment horizontal="right"/>
    </xf>
    <xf numFmtId="4" fontId="0" fillId="0" borderId="3" xfId="0" applyNumberFormat="1" applyFill="1" applyBorder="1"/>
    <xf numFmtId="4" fontId="6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 wrapText="1"/>
    </xf>
    <xf numFmtId="4" fontId="16" fillId="0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 xr:uid="{00000000-0005-0000-0000-000001000000}"/>
    <cellStyle name="Normalno 3" xfId="1" xr:uid="{00000000-0005-0000-0000-000002000000}"/>
    <cellStyle name="Normalno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W35"/>
  <sheetViews>
    <sheetView tabSelected="1" topLeftCell="B4" workbookViewId="0">
      <selection activeCell="J26" sqref="J26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3" t="s">
        <v>45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3" t="s">
        <v>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3" t="s">
        <v>24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19" t="s">
        <v>32</v>
      </c>
      <c r="C7" s="119"/>
      <c r="D7" s="119"/>
      <c r="E7" s="119"/>
      <c r="F7" s="119"/>
      <c r="G7" s="5"/>
      <c r="H7" s="6"/>
      <c r="I7" s="6"/>
      <c r="J7" s="6"/>
      <c r="K7" s="22"/>
      <c r="L7" s="22"/>
    </row>
    <row r="8" spans="2:13" ht="25.5" x14ac:dyDescent="0.25">
      <c r="B8" s="113" t="s">
        <v>3</v>
      </c>
      <c r="C8" s="113"/>
      <c r="D8" s="113"/>
      <c r="E8" s="113"/>
      <c r="F8" s="113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14">
        <v>1</v>
      </c>
      <c r="C9" s="114"/>
      <c r="D9" s="114"/>
      <c r="E9" s="114"/>
      <c r="F9" s="115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109" t="s">
        <v>8</v>
      </c>
      <c r="C10" s="110"/>
      <c r="D10" s="110"/>
      <c r="E10" s="110"/>
      <c r="F10" s="111"/>
      <c r="G10" s="85">
        <v>10333577.289999999</v>
      </c>
      <c r="H10" s="86">
        <v>12255939</v>
      </c>
      <c r="I10" s="86">
        <v>11972396</v>
      </c>
      <c r="J10" s="86">
        <v>11972582.43</v>
      </c>
      <c r="K10" s="86"/>
      <c r="L10" s="86"/>
    </row>
    <row r="11" spans="2:13" x14ac:dyDescent="0.25">
      <c r="B11" s="112" t="s">
        <v>7</v>
      </c>
      <c r="C11" s="111"/>
      <c r="D11" s="111"/>
      <c r="E11" s="111"/>
      <c r="F11" s="111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106" t="s">
        <v>0</v>
      </c>
      <c r="C12" s="107"/>
      <c r="D12" s="107"/>
      <c r="E12" s="107"/>
      <c r="F12" s="108"/>
      <c r="G12" s="87">
        <f>G10+G11</f>
        <v>10333577.289999999</v>
      </c>
      <c r="H12" s="87">
        <f t="shared" ref="H12:J12" si="0">H10+H11</f>
        <v>12255939</v>
      </c>
      <c r="I12" s="87">
        <f t="shared" si="0"/>
        <v>11972396</v>
      </c>
      <c r="J12" s="87">
        <f t="shared" si="0"/>
        <v>11972582.43</v>
      </c>
      <c r="K12" s="88">
        <f>J12/G12*100</f>
        <v>115.86096560758389</v>
      </c>
      <c r="L12" s="88">
        <f>J12/I12*100</f>
        <v>100.00155716533266</v>
      </c>
    </row>
    <row r="13" spans="2:13" x14ac:dyDescent="0.25">
      <c r="B13" s="118" t="s">
        <v>9</v>
      </c>
      <c r="C13" s="110"/>
      <c r="D13" s="110"/>
      <c r="E13" s="110"/>
      <c r="F13" s="110"/>
      <c r="G13" s="89">
        <v>10322438.369999999</v>
      </c>
      <c r="H13" s="86">
        <v>12128259</v>
      </c>
      <c r="I13" s="86">
        <v>11945355</v>
      </c>
      <c r="J13" s="86">
        <v>11943356.539999999</v>
      </c>
      <c r="K13" s="86"/>
      <c r="L13" s="86"/>
    </row>
    <row r="14" spans="2:13" x14ac:dyDescent="0.25">
      <c r="B14" s="112" t="s">
        <v>10</v>
      </c>
      <c r="C14" s="111"/>
      <c r="D14" s="111"/>
      <c r="E14" s="111"/>
      <c r="F14" s="111"/>
      <c r="G14" s="85">
        <v>9402.9</v>
      </c>
      <c r="H14" s="86">
        <v>127680</v>
      </c>
      <c r="I14" s="86">
        <v>27041</v>
      </c>
      <c r="J14" s="86">
        <v>25832.17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10331841.27</v>
      </c>
      <c r="H15" s="87">
        <f t="shared" ref="H15:J15" si="1">H13+H14</f>
        <v>12255939</v>
      </c>
      <c r="I15" s="87">
        <f t="shared" si="1"/>
        <v>11972396</v>
      </c>
      <c r="J15" s="87">
        <f t="shared" si="1"/>
        <v>11969188.709999999</v>
      </c>
      <c r="K15" s="88">
        <f>J15/G15*100</f>
        <v>115.84758609052848</v>
      </c>
      <c r="L15" s="88">
        <f>J15/I15*100</f>
        <v>99.973210959610753</v>
      </c>
    </row>
    <row r="16" spans="2:13" x14ac:dyDescent="0.25">
      <c r="B16" s="117" t="s">
        <v>2</v>
      </c>
      <c r="C16" s="107"/>
      <c r="D16" s="107"/>
      <c r="E16" s="107"/>
      <c r="F16" s="107"/>
      <c r="G16" s="90">
        <f>G12-G15</f>
        <v>1736.019999999553</v>
      </c>
      <c r="H16" s="90">
        <f t="shared" ref="H16:J16" si="2">H12-H15</f>
        <v>0</v>
      </c>
      <c r="I16" s="90">
        <f t="shared" si="2"/>
        <v>0</v>
      </c>
      <c r="J16" s="90">
        <f t="shared" si="2"/>
        <v>3393.7200000006706</v>
      </c>
      <c r="K16" s="88">
        <f>J16/G16*100</f>
        <v>195.48853123820834</v>
      </c>
      <c r="L16" s="88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19" t="s">
        <v>29</v>
      </c>
      <c r="C18" s="119"/>
      <c r="D18" s="119"/>
      <c r="E18" s="119"/>
      <c r="F18" s="119"/>
      <c r="G18" s="7"/>
      <c r="H18" s="7"/>
      <c r="I18" s="7"/>
      <c r="J18" s="7"/>
      <c r="K18" s="1"/>
      <c r="L18" s="1"/>
      <c r="M18" s="1"/>
    </row>
    <row r="19" spans="1:49" ht="25.5" x14ac:dyDescent="0.25">
      <c r="B19" s="113" t="s">
        <v>3</v>
      </c>
      <c r="C19" s="113"/>
      <c r="D19" s="113"/>
      <c r="E19" s="113"/>
      <c r="F19" s="113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20">
        <v>1</v>
      </c>
      <c r="C20" s="121"/>
      <c r="D20" s="121"/>
      <c r="E20" s="121"/>
      <c r="F20" s="121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9" t="s">
        <v>11</v>
      </c>
      <c r="C21" s="122"/>
      <c r="D21" s="122"/>
      <c r="E21" s="122"/>
      <c r="F21" s="122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109" t="s">
        <v>12</v>
      </c>
      <c r="C22" s="110"/>
      <c r="D22" s="110"/>
      <c r="E22" s="110"/>
      <c r="F22" s="110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23" t="s">
        <v>23</v>
      </c>
      <c r="C23" s="124"/>
      <c r="D23" s="124"/>
      <c r="E23" s="124"/>
      <c r="F23" s="125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109" t="s">
        <v>5</v>
      </c>
      <c r="C24" s="110"/>
      <c r="D24" s="110"/>
      <c r="E24" s="110"/>
      <c r="F24" s="110"/>
      <c r="G24" s="89">
        <v>6687.37</v>
      </c>
      <c r="H24" s="86"/>
      <c r="I24" s="86"/>
      <c r="J24" s="86">
        <v>8423.4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09" t="s">
        <v>28</v>
      </c>
      <c r="C25" s="110"/>
      <c r="D25" s="110"/>
      <c r="E25" s="110"/>
      <c r="F25" s="110"/>
      <c r="G25" s="89">
        <v>-8423.4</v>
      </c>
      <c r="H25" s="86"/>
      <c r="I25" s="86"/>
      <c r="J25" s="86">
        <v>-8423.4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23" t="s">
        <v>30</v>
      </c>
      <c r="C26" s="124"/>
      <c r="D26" s="124"/>
      <c r="E26" s="124"/>
      <c r="F26" s="125"/>
      <c r="G26" s="94">
        <f>G24+G25</f>
        <v>-1736.0299999999997</v>
      </c>
      <c r="H26" s="94">
        <f t="shared" ref="H26:J26" si="4">H24+H25</f>
        <v>0</v>
      </c>
      <c r="I26" s="94">
        <f t="shared" si="4"/>
        <v>0</v>
      </c>
      <c r="J26" s="94">
        <f t="shared" si="4"/>
        <v>0</v>
      </c>
      <c r="K26" s="93">
        <f>J26/G26*100</f>
        <v>0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6" t="s">
        <v>31</v>
      </c>
      <c r="C27" s="116"/>
      <c r="D27" s="116"/>
      <c r="E27" s="116"/>
      <c r="F27" s="116"/>
      <c r="G27" s="94">
        <f>G16+G26</f>
        <v>-1.0000000446780177E-2</v>
      </c>
      <c r="H27" s="94">
        <f t="shared" ref="H27:J27" si="5">H16+H26</f>
        <v>0</v>
      </c>
      <c r="I27" s="94">
        <f t="shared" si="5"/>
        <v>0</v>
      </c>
      <c r="J27" s="94">
        <f t="shared" si="5"/>
        <v>3393.7200000006706</v>
      </c>
      <c r="K27" s="93">
        <f>J27/G27*100</f>
        <v>-33937198.483759947</v>
      </c>
      <c r="L27" s="93" t="e">
        <f>J27/I27*100</f>
        <v>#DIV/0!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104" t="s">
        <v>39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</row>
    <row r="31" spans="1:49" ht="15" customHeight="1" x14ac:dyDescent="0.25">
      <c r="B31" s="104" t="s">
        <v>40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49" ht="15" customHeight="1" x14ac:dyDescent="0.25">
      <c r="B32" s="104" t="s">
        <v>27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2:12" ht="36.75" customHeight="1" x14ac:dyDescent="0.25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</row>
    <row r="34" spans="2:12" ht="15" customHeight="1" x14ac:dyDescent="0.25">
      <c r="B34" s="105" t="s">
        <v>41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</row>
    <row r="35" spans="2:12" x14ac:dyDescent="0.25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B1:L90"/>
  <sheetViews>
    <sheetView topLeftCell="E4" zoomScale="90" zoomScaleNormal="90" workbookViewId="0">
      <selection activeCell="G14" sqref="G14:J2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3" t="s">
        <v>26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3" t="s">
        <v>15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26" t="s">
        <v>3</v>
      </c>
      <c r="C8" s="127"/>
      <c r="D8" s="127"/>
      <c r="E8" s="127"/>
      <c r="F8" s="128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9">
        <v>1</v>
      </c>
      <c r="C9" s="130"/>
      <c r="D9" s="130"/>
      <c r="E9" s="130"/>
      <c r="F9" s="131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10333577.289999999</v>
      </c>
      <c r="H10" s="65">
        <f>H11</f>
        <v>12255939</v>
      </c>
      <c r="I10" s="65">
        <f>I11</f>
        <v>11972396</v>
      </c>
      <c r="J10" s="65">
        <f>J11</f>
        <v>11972582.430000002</v>
      </c>
      <c r="K10" s="69">
        <f t="shared" ref="K10:K24" si="0">(J10*100)/G10</f>
        <v>115.86096560758394</v>
      </c>
      <c r="L10" s="69">
        <f t="shared" ref="L10:L24" si="1">(J10*100)/I10</f>
        <v>100.00155716533267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G12+G15+G18+G21</f>
        <v>10333577.289999999</v>
      </c>
      <c r="H11" s="65">
        <f t="shared" ref="H11:J11" si="2">H12+H15+H18+H21</f>
        <v>12255939</v>
      </c>
      <c r="I11" s="65">
        <f t="shared" si="2"/>
        <v>11972396</v>
      </c>
      <c r="J11" s="65">
        <f t="shared" si="2"/>
        <v>11972582.430000002</v>
      </c>
      <c r="K11" s="65">
        <f t="shared" si="0"/>
        <v>115.86096560758394</v>
      </c>
      <c r="L11" s="65">
        <f t="shared" si="1"/>
        <v>100.00155716533267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3">G13</f>
        <v>17698.04</v>
      </c>
      <c r="H12" s="65">
        <f t="shared" si="3"/>
        <v>39817</v>
      </c>
      <c r="I12" s="65">
        <f t="shared" si="3"/>
        <v>20216</v>
      </c>
      <c r="J12" s="65">
        <f t="shared" si="3"/>
        <v>20215.82</v>
      </c>
      <c r="K12" s="65">
        <f t="shared" si="0"/>
        <v>114.22632110674402</v>
      </c>
      <c r="L12" s="65">
        <f t="shared" si="1"/>
        <v>99.999109616145631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3"/>
        <v>17698.04</v>
      </c>
      <c r="H13" s="65">
        <f t="shared" si="3"/>
        <v>39817</v>
      </c>
      <c r="I13" s="65">
        <f t="shared" si="3"/>
        <v>20216</v>
      </c>
      <c r="J13" s="65">
        <f t="shared" si="3"/>
        <v>20215.82</v>
      </c>
      <c r="K13" s="65">
        <f t="shared" si="0"/>
        <v>114.22632110674402</v>
      </c>
      <c r="L13" s="65">
        <f t="shared" si="1"/>
        <v>99.999109616145631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96">
        <v>17698.04</v>
      </c>
      <c r="H14" s="96">
        <v>39817</v>
      </c>
      <c r="I14" s="96">
        <v>20216</v>
      </c>
      <c r="J14" s="96">
        <v>20215.82</v>
      </c>
      <c r="K14" s="66">
        <f t="shared" si="0"/>
        <v>114.22632110674402</v>
      </c>
      <c r="L14" s="66">
        <f t="shared" si="1"/>
        <v>99.999109616145631</v>
      </c>
    </row>
    <row r="15" spans="2:12" x14ac:dyDescent="0.25">
      <c r="B15" s="65"/>
      <c r="C15" s="65" t="s">
        <v>219</v>
      </c>
      <c r="D15" s="65"/>
      <c r="E15" s="65"/>
      <c r="F15" s="65" t="s">
        <v>220</v>
      </c>
      <c r="G15" s="97">
        <f>G16</f>
        <v>0</v>
      </c>
      <c r="H15" s="97">
        <f t="shared" ref="G15:J16" si="4">H16</f>
        <v>10066</v>
      </c>
      <c r="I15" s="97">
        <f t="shared" si="4"/>
        <v>0</v>
      </c>
      <c r="J15" s="97">
        <f t="shared" si="4"/>
        <v>0</v>
      </c>
      <c r="K15" s="65" t="e">
        <f t="shared" si="0"/>
        <v>#DIV/0!</v>
      </c>
      <c r="L15" s="65" t="e">
        <f t="shared" si="1"/>
        <v>#DIV/0!</v>
      </c>
    </row>
    <row r="16" spans="2:12" x14ac:dyDescent="0.25">
      <c r="B16" s="65"/>
      <c r="C16" s="65"/>
      <c r="D16" s="65" t="s">
        <v>221</v>
      </c>
      <c r="E16" s="65"/>
      <c r="F16" s="65" t="s">
        <v>222</v>
      </c>
      <c r="G16" s="97">
        <f t="shared" si="4"/>
        <v>0</v>
      </c>
      <c r="H16" s="97">
        <f t="shared" si="4"/>
        <v>10066</v>
      </c>
      <c r="I16" s="97">
        <f t="shared" si="4"/>
        <v>0</v>
      </c>
      <c r="J16" s="97">
        <f t="shared" si="4"/>
        <v>0</v>
      </c>
      <c r="K16" s="65" t="e">
        <f t="shared" si="0"/>
        <v>#DIV/0!</v>
      </c>
      <c r="L16" s="65" t="e">
        <f t="shared" si="1"/>
        <v>#DIV/0!</v>
      </c>
    </row>
    <row r="17" spans="2:12" x14ac:dyDescent="0.25">
      <c r="B17" s="66"/>
      <c r="C17" s="66"/>
      <c r="D17" s="66"/>
      <c r="E17" s="66" t="s">
        <v>223</v>
      </c>
      <c r="F17" s="66" t="s">
        <v>224</v>
      </c>
      <c r="G17" s="96">
        <v>0</v>
      </c>
      <c r="H17" s="96">
        <v>10066</v>
      </c>
      <c r="I17" s="96">
        <v>0</v>
      </c>
      <c r="J17" s="96">
        <v>0</v>
      </c>
      <c r="K17" s="66" t="e">
        <f t="shared" si="0"/>
        <v>#DIV/0!</v>
      </c>
      <c r="L17" s="66" t="e">
        <f t="shared" si="1"/>
        <v>#DIV/0!</v>
      </c>
    </row>
    <row r="18" spans="2:12" x14ac:dyDescent="0.25">
      <c r="B18" s="65"/>
      <c r="C18" s="65" t="s">
        <v>63</v>
      </c>
      <c r="D18" s="65"/>
      <c r="E18" s="65"/>
      <c r="F18" s="65" t="s">
        <v>64</v>
      </c>
      <c r="G18" s="97">
        <f t="shared" ref="G18:J19" si="5">G19</f>
        <v>5309.11</v>
      </c>
      <c r="H18" s="97">
        <f t="shared" si="5"/>
        <v>4115</v>
      </c>
      <c r="I18" s="97">
        <f t="shared" si="5"/>
        <v>4535</v>
      </c>
      <c r="J18" s="97">
        <f t="shared" si="5"/>
        <v>4730.34</v>
      </c>
      <c r="K18" s="65">
        <f t="shared" si="0"/>
        <v>89.098549474394019</v>
      </c>
      <c r="L18" s="65">
        <f t="shared" si="1"/>
        <v>104.30738699007718</v>
      </c>
    </row>
    <row r="19" spans="2:12" x14ac:dyDescent="0.25">
      <c r="B19" s="65"/>
      <c r="C19" s="65"/>
      <c r="D19" s="65" t="s">
        <v>65</v>
      </c>
      <c r="E19" s="65"/>
      <c r="F19" s="65" t="s">
        <v>66</v>
      </c>
      <c r="G19" s="97">
        <f t="shared" si="5"/>
        <v>5309.11</v>
      </c>
      <c r="H19" s="97">
        <f t="shared" si="5"/>
        <v>4115</v>
      </c>
      <c r="I19" s="97">
        <f t="shared" si="5"/>
        <v>4535</v>
      </c>
      <c r="J19" s="97">
        <f t="shared" si="5"/>
        <v>4730.34</v>
      </c>
      <c r="K19" s="65">
        <f t="shared" si="0"/>
        <v>89.098549474394019</v>
      </c>
      <c r="L19" s="65">
        <f t="shared" si="1"/>
        <v>104.30738699007718</v>
      </c>
    </row>
    <row r="20" spans="2:12" x14ac:dyDescent="0.25">
      <c r="B20" s="66"/>
      <c r="C20" s="66"/>
      <c r="D20" s="66"/>
      <c r="E20" s="66" t="s">
        <v>67</v>
      </c>
      <c r="F20" s="66" t="s">
        <v>68</v>
      </c>
      <c r="G20" s="96">
        <v>5309.11</v>
      </c>
      <c r="H20" s="96">
        <v>4115</v>
      </c>
      <c r="I20" s="96">
        <v>4535</v>
      </c>
      <c r="J20" s="96">
        <v>4730.34</v>
      </c>
      <c r="K20" s="66">
        <f t="shared" si="0"/>
        <v>89.098549474394019</v>
      </c>
      <c r="L20" s="66">
        <f t="shared" si="1"/>
        <v>104.30738699007718</v>
      </c>
    </row>
    <row r="21" spans="2:12" x14ac:dyDescent="0.25">
      <c r="B21" s="65"/>
      <c r="C21" s="65" t="s">
        <v>69</v>
      </c>
      <c r="D21" s="65"/>
      <c r="E21" s="65"/>
      <c r="F21" s="65" t="s">
        <v>70</v>
      </c>
      <c r="G21" s="65">
        <f>G22</f>
        <v>10310570.139999999</v>
      </c>
      <c r="H21" s="65">
        <f>H22</f>
        <v>12201941</v>
      </c>
      <c r="I21" s="65">
        <f>I22</f>
        <v>11947645</v>
      </c>
      <c r="J21" s="65">
        <f>J22</f>
        <v>11947636.270000001</v>
      </c>
      <c r="K21" s="65">
        <f t="shared" si="0"/>
        <v>115.87755194689946</v>
      </c>
      <c r="L21" s="65">
        <f t="shared" si="1"/>
        <v>99.999926931206971</v>
      </c>
    </row>
    <row r="22" spans="2:12" x14ac:dyDescent="0.25">
      <c r="B22" s="65"/>
      <c r="C22" s="65"/>
      <c r="D22" s="65" t="s">
        <v>71</v>
      </c>
      <c r="E22" s="65"/>
      <c r="F22" s="65" t="s">
        <v>72</v>
      </c>
      <c r="G22" s="65">
        <f>G23+G24</f>
        <v>10310570.139999999</v>
      </c>
      <c r="H22" s="65">
        <f>H23+H24</f>
        <v>12201941</v>
      </c>
      <c r="I22" s="65">
        <f>I23+I24</f>
        <v>11947645</v>
      </c>
      <c r="J22" s="65">
        <f>J23+J24</f>
        <v>11947636.270000001</v>
      </c>
      <c r="K22" s="65">
        <f t="shared" si="0"/>
        <v>115.87755194689946</v>
      </c>
      <c r="L22" s="65">
        <f t="shared" si="1"/>
        <v>99.999926931206971</v>
      </c>
    </row>
    <row r="23" spans="2:12" x14ac:dyDescent="0.25">
      <c r="B23" s="66"/>
      <c r="C23" s="66"/>
      <c r="D23" s="66"/>
      <c r="E23" s="66" t="s">
        <v>73</v>
      </c>
      <c r="F23" s="66" t="s">
        <v>74</v>
      </c>
      <c r="G23" s="66">
        <v>10303937.35</v>
      </c>
      <c r="H23" s="66">
        <v>12076385</v>
      </c>
      <c r="I23" s="66">
        <v>11923148</v>
      </c>
      <c r="J23" s="66">
        <v>11923140.720000001</v>
      </c>
      <c r="K23" s="66">
        <f t="shared" si="0"/>
        <v>115.71441396623011</v>
      </c>
      <c r="L23" s="66">
        <f t="shared" si="1"/>
        <v>99.999938942299465</v>
      </c>
    </row>
    <row r="24" spans="2:12" x14ac:dyDescent="0.25">
      <c r="B24" s="66"/>
      <c r="C24" s="66"/>
      <c r="D24" s="66"/>
      <c r="E24" s="66" t="s">
        <v>75</v>
      </c>
      <c r="F24" s="66" t="s">
        <v>76</v>
      </c>
      <c r="G24" s="66">
        <v>6632.79</v>
      </c>
      <c r="H24" s="66">
        <v>125556</v>
      </c>
      <c r="I24" s="66">
        <v>24497</v>
      </c>
      <c r="J24" s="66">
        <v>24495.55</v>
      </c>
      <c r="K24" s="66">
        <f t="shared" si="0"/>
        <v>369.30989824794693</v>
      </c>
      <c r="L24" s="66">
        <f t="shared" si="1"/>
        <v>99.994080907866262</v>
      </c>
    </row>
    <row r="25" spans="2:12" x14ac:dyDescent="0.25">
      <c r="F25" s="35"/>
    </row>
    <row r="26" spans="2:12" x14ac:dyDescent="0.25">
      <c r="F26" s="35"/>
    </row>
    <row r="27" spans="2:12" ht="36.75" customHeight="1" x14ac:dyDescent="0.25">
      <c r="B27" s="126" t="s">
        <v>3</v>
      </c>
      <c r="C27" s="127"/>
      <c r="D27" s="127"/>
      <c r="E27" s="127"/>
      <c r="F27" s="128"/>
      <c r="G27" s="28" t="s">
        <v>50</v>
      </c>
      <c r="H27" s="28" t="s">
        <v>47</v>
      </c>
      <c r="I27" s="28" t="s">
        <v>48</v>
      </c>
      <c r="J27" s="28" t="s">
        <v>51</v>
      </c>
      <c r="K27" s="28" t="s">
        <v>6</v>
      </c>
      <c r="L27" s="28" t="s">
        <v>22</v>
      </c>
    </row>
    <row r="28" spans="2:12" x14ac:dyDescent="0.25">
      <c r="B28" s="129">
        <v>1</v>
      </c>
      <c r="C28" s="130"/>
      <c r="D28" s="130"/>
      <c r="E28" s="130"/>
      <c r="F28" s="131"/>
      <c r="G28" s="30">
        <v>2</v>
      </c>
      <c r="H28" s="30">
        <v>3</v>
      </c>
      <c r="I28" s="30">
        <v>4</v>
      </c>
      <c r="J28" s="30">
        <v>5</v>
      </c>
      <c r="K28" s="30" t="s">
        <v>13</v>
      </c>
      <c r="L28" s="30" t="s">
        <v>14</v>
      </c>
    </row>
    <row r="29" spans="2:12" x14ac:dyDescent="0.25">
      <c r="B29" s="65"/>
      <c r="C29" s="66"/>
      <c r="D29" s="67"/>
      <c r="E29" s="68"/>
      <c r="F29" s="8" t="s">
        <v>21</v>
      </c>
      <c r="G29" s="65">
        <f>G30+G78</f>
        <v>10331841.27</v>
      </c>
      <c r="H29" s="65">
        <f>H30+H78</f>
        <v>12255939</v>
      </c>
      <c r="I29" s="65">
        <f>I30+I78</f>
        <v>11972396</v>
      </c>
      <c r="J29" s="65">
        <f>J30+J78</f>
        <v>11969188.709999999</v>
      </c>
      <c r="K29" s="70">
        <f t="shared" ref="K29:K60" si="6">(J29*100)/G29</f>
        <v>115.84758609052848</v>
      </c>
      <c r="L29" s="70">
        <f t="shared" ref="L29:L60" si="7">(J29*100)/I29</f>
        <v>99.973210959610753</v>
      </c>
    </row>
    <row r="30" spans="2:12" x14ac:dyDescent="0.25">
      <c r="B30" s="65" t="s">
        <v>77</v>
      </c>
      <c r="C30" s="65"/>
      <c r="D30" s="65"/>
      <c r="E30" s="65"/>
      <c r="F30" s="65" t="s">
        <v>78</v>
      </c>
      <c r="G30" s="65">
        <f>G31+G40+G72</f>
        <v>10322438.369999999</v>
      </c>
      <c r="H30" s="65">
        <f>H31+H40+H72</f>
        <v>12128259</v>
      </c>
      <c r="I30" s="65">
        <f>I31+I40+I72</f>
        <v>11945355</v>
      </c>
      <c r="J30" s="65">
        <f>J31+J40+J72</f>
        <v>11943356.539999999</v>
      </c>
      <c r="K30" s="65">
        <f t="shared" si="6"/>
        <v>115.70286120293882</v>
      </c>
      <c r="L30" s="65">
        <f t="shared" si="7"/>
        <v>99.983269982348787</v>
      </c>
    </row>
    <row r="31" spans="2:12" x14ac:dyDescent="0.25">
      <c r="B31" s="65"/>
      <c r="C31" s="65" t="s">
        <v>79</v>
      </c>
      <c r="D31" s="65"/>
      <c r="E31" s="65"/>
      <c r="F31" s="65" t="s">
        <v>80</v>
      </c>
      <c r="G31" s="65">
        <f>G32+G35+G37</f>
        <v>8122631.1400000006</v>
      </c>
      <c r="H31" s="65">
        <f>H32+H35+H37</f>
        <v>9871599</v>
      </c>
      <c r="I31" s="65">
        <f>I32+I35+I37</f>
        <v>9850789</v>
      </c>
      <c r="J31" s="65">
        <f>J32+J35+J37</f>
        <v>9850786.5700000003</v>
      </c>
      <c r="K31" s="65">
        <f t="shared" si="6"/>
        <v>121.27580829676822</v>
      </c>
      <c r="L31" s="65">
        <f t="shared" si="7"/>
        <v>99.999975331925185</v>
      </c>
    </row>
    <row r="32" spans="2:12" x14ac:dyDescent="0.25">
      <c r="B32" s="65"/>
      <c r="C32" s="65"/>
      <c r="D32" s="65" t="s">
        <v>81</v>
      </c>
      <c r="E32" s="65"/>
      <c r="F32" s="65" t="s">
        <v>82</v>
      </c>
      <c r="G32" s="65">
        <f>G33+G34</f>
        <v>6755721.6600000001</v>
      </c>
      <c r="H32" s="65">
        <f>H33+H34</f>
        <v>8146899</v>
      </c>
      <c r="I32" s="65">
        <f>I33+I34</f>
        <v>8155992</v>
      </c>
      <c r="J32" s="65">
        <f>J33+J34</f>
        <v>8155991.6799999997</v>
      </c>
      <c r="K32" s="65">
        <f t="shared" si="6"/>
        <v>120.72717158095587</v>
      </c>
      <c r="L32" s="65">
        <f t="shared" si="7"/>
        <v>99.999996076504246</v>
      </c>
    </row>
    <row r="33" spans="2:12" x14ac:dyDescent="0.25">
      <c r="B33" s="66"/>
      <c r="C33" s="66"/>
      <c r="D33" s="66"/>
      <c r="E33" s="66" t="s">
        <v>83</v>
      </c>
      <c r="F33" s="66" t="s">
        <v>84</v>
      </c>
      <c r="G33" s="66">
        <v>6701310.4900000002</v>
      </c>
      <c r="H33" s="66">
        <v>8083286</v>
      </c>
      <c r="I33" s="66">
        <v>8099045</v>
      </c>
      <c r="J33" s="66">
        <v>8099044.8799999999</v>
      </c>
      <c r="K33" s="66">
        <f t="shared" si="6"/>
        <v>120.8576276548559</v>
      </c>
      <c r="L33" s="66">
        <f t="shared" si="7"/>
        <v>99.99999851834383</v>
      </c>
    </row>
    <row r="34" spans="2:12" x14ac:dyDescent="0.25">
      <c r="B34" s="66"/>
      <c r="C34" s="66"/>
      <c r="D34" s="66"/>
      <c r="E34" s="66" t="s">
        <v>85</v>
      </c>
      <c r="F34" s="66" t="s">
        <v>86</v>
      </c>
      <c r="G34" s="66">
        <v>54411.17</v>
      </c>
      <c r="H34" s="66">
        <v>63613</v>
      </c>
      <c r="I34" s="66">
        <v>56947</v>
      </c>
      <c r="J34" s="66">
        <v>56946.8</v>
      </c>
      <c r="K34" s="66">
        <f t="shared" si="6"/>
        <v>104.66012769069293</v>
      </c>
      <c r="L34" s="66">
        <f t="shared" si="7"/>
        <v>99.999648796249147</v>
      </c>
    </row>
    <row r="35" spans="2:12" x14ac:dyDescent="0.25">
      <c r="B35" s="65"/>
      <c r="C35" s="65"/>
      <c r="D35" s="65" t="s">
        <v>87</v>
      </c>
      <c r="E35" s="65"/>
      <c r="F35" s="65" t="s">
        <v>88</v>
      </c>
      <c r="G35" s="65">
        <f>G36</f>
        <v>273241.01</v>
      </c>
      <c r="H35" s="65">
        <f>H36</f>
        <v>356306</v>
      </c>
      <c r="I35" s="65">
        <f>I36</f>
        <v>380240</v>
      </c>
      <c r="J35" s="65">
        <f>J36</f>
        <v>380239.22</v>
      </c>
      <c r="K35" s="65">
        <f t="shared" si="6"/>
        <v>139.15891322462906</v>
      </c>
      <c r="L35" s="65">
        <f t="shared" si="7"/>
        <v>99.999794866400165</v>
      </c>
    </row>
    <row r="36" spans="2:12" x14ac:dyDescent="0.25">
      <c r="B36" s="66"/>
      <c r="C36" s="66"/>
      <c r="D36" s="66"/>
      <c r="E36" s="66" t="s">
        <v>89</v>
      </c>
      <c r="F36" s="66" t="s">
        <v>88</v>
      </c>
      <c r="G36" s="66">
        <v>273241.01</v>
      </c>
      <c r="H36" s="66">
        <v>356306</v>
      </c>
      <c r="I36" s="66">
        <v>380240</v>
      </c>
      <c r="J36" s="66">
        <v>380239.22</v>
      </c>
      <c r="K36" s="66">
        <f t="shared" si="6"/>
        <v>139.15891322462906</v>
      </c>
      <c r="L36" s="66">
        <f t="shared" si="7"/>
        <v>99.999794866400165</v>
      </c>
    </row>
    <row r="37" spans="2:12" x14ac:dyDescent="0.25">
      <c r="B37" s="65"/>
      <c r="C37" s="65"/>
      <c r="D37" s="65" t="s">
        <v>90</v>
      </c>
      <c r="E37" s="65"/>
      <c r="F37" s="65" t="s">
        <v>91</v>
      </c>
      <c r="G37" s="65">
        <f>G38+G39</f>
        <v>1093668.4700000002</v>
      </c>
      <c r="H37" s="65">
        <f>H38+H39</f>
        <v>1368394</v>
      </c>
      <c r="I37" s="65">
        <f>I38+I39</f>
        <v>1314557</v>
      </c>
      <c r="J37" s="65">
        <f>J38+J39</f>
        <v>1314555.67</v>
      </c>
      <c r="K37" s="65">
        <f t="shared" si="6"/>
        <v>120.19690665490245</v>
      </c>
      <c r="L37" s="65">
        <f t="shared" si="7"/>
        <v>99.999898825231611</v>
      </c>
    </row>
    <row r="38" spans="2:12" x14ac:dyDescent="0.25">
      <c r="B38" s="66"/>
      <c r="C38" s="66"/>
      <c r="D38" s="66"/>
      <c r="E38" s="66" t="s">
        <v>92</v>
      </c>
      <c r="F38" s="66" t="s">
        <v>93</v>
      </c>
      <c r="G38" s="66">
        <v>16484.349999999999</v>
      </c>
      <c r="H38" s="66">
        <v>24155</v>
      </c>
      <c r="I38" s="66">
        <v>22841</v>
      </c>
      <c r="J38" s="66">
        <v>22840.46</v>
      </c>
      <c r="K38" s="66">
        <f t="shared" si="6"/>
        <v>138.55845089433313</v>
      </c>
      <c r="L38" s="66">
        <f t="shared" si="7"/>
        <v>99.997635830305157</v>
      </c>
    </row>
    <row r="39" spans="2:12" x14ac:dyDescent="0.25">
      <c r="B39" s="66"/>
      <c r="C39" s="66"/>
      <c r="D39" s="66"/>
      <c r="E39" s="66" t="s">
        <v>94</v>
      </c>
      <c r="F39" s="66" t="s">
        <v>95</v>
      </c>
      <c r="G39" s="66">
        <v>1077184.1200000001</v>
      </c>
      <c r="H39" s="66">
        <v>1344239</v>
      </c>
      <c r="I39" s="66">
        <v>1291716</v>
      </c>
      <c r="J39" s="66">
        <v>1291715.21</v>
      </c>
      <c r="K39" s="66">
        <f t="shared" si="6"/>
        <v>119.91591651016911</v>
      </c>
      <c r="L39" s="66">
        <f t="shared" si="7"/>
        <v>99.999938841045548</v>
      </c>
    </row>
    <row r="40" spans="2:12" x14ac:dyDescent="0.25">
      <c r="B40" s="65"/>
      <c r="C40" s="65" t="s">
        <v>96</v>
      </c>
      <c r="D40" s="65"/>
      <c r="E40" s="65"/>
      <c r="F40" s="65" t="s">
        <v>97</v>
      </c>
      <c r="G40" s="65">
        <f>G41+G46+G52+G62+G64</f>
        <v>2186541.44</v>
      </c>
      <c r="H40" s="65">
        <f>H41+H46+H52+H62+H64</f>
        <v>2243322</v>
      </c>
      <c r="I40" s="65">
        <f>I41+I46+I52+I62+I64</f>
        <v>2079617</v>
      </c>
      <c r="J40" s="65">
        <f>J41+J46+J52+J62+J64</f>
        <v>2077619.36</v>
      </c>
      <c r="K40" s="65">
        <f t="shared" si="6"/>
        <v>95.018522036335156</v>
      </c>
      <c r="L40" s="65">
        <f t="shared" si="7"/>
        <v>99.903941927768429</v>
      </c>
    </row>
    <row r="41" spans="2:12" x14ac:dyDescent="0.25">
      <c r="B41" s="65"/>
      <c r="C41" s="65"/>
      <c r="D41" s="65" t="s">
        <v>98</v>
      </c>
      <c r="E41" s="65"/>
      <c r="F41" s="65" t="s">
        <v>99</v>
      </c>
      <c r="G41" s="65">
        <f>G42+G43+G44+G45</f>
        <v>285429.97000000003</v>
      </c>
      <c r="H41" s="65">
        <f>H42+H43+H44+H45</f>
        <v>294028</v>
      </c>
      <c r="I41" s="65">
        <f>I42+I43+I44+I45</f>
        <v>285467</v>
      </c>
      <c r="J41" s="65">
        <f>J42+J43+J44+J45</f>
        <v>285466.94</v>
      </c>
      <c r="K41" s="65">
        <f t="shared" si="6"/>
        <v>100.01295238898703</v>
      </c>
      <c r="L41" s="65">
        <f t="shared" si="7"/>
        <v>99.999978981808752</v>
      </c>
    </row>
    <row r="42" spans="2:12" x14ac:dyDescent="0.25">
      <c r="B42" s="66"/>
      <c r="C42" s="66"/>
      <c r="D42" s="66"/>
      <c r="E42" s="66" t="s">
        <v>100</v>
      </c>
      <c r="F42" s="66" t="s">
        <v>101</v>
      </c>
      <c r="G42" s="66">
        <v>10699.32</v>
      </c>
      <c r="H42" s="66">
        <v>15118</v>
      </c>
      <c r="I42" s="66">
        <v>12944</v>
      </c>
      <c r="J42" s="66">
        <v>12944</v>
      </c>
      <c r="K42" s="66">
        <f t="shared" si="6"/>
        <v>120.97965104324388</v>
      </c>
      <c r="L42" s="66">
        <f t="shared" si="7"/>
        <v>100</v>
      </c>
    </row>
    <row r="43" spans="2:12" x14ac:dyDescent="0.25">
      <c r="B43" s="66"/>
      <c r="C43" s="66"/>
      <c r="D43" s="66"/>
      <c r="E43" s="66" t="s">
        <v>102</v>
      </c>
      <c r="F43" s="66" t="s">
        <v>103</v>
      </c>
      <c r="G43" s="66">
        <v>267109.05</v>
      </c>
      <c r="H43" s="66">
        <v>272446</v>
      </c>
      <c r="I43" s="66">
        <v>265320</v>
      </c>
      <c r="J43" s="66">
        <v>265319.94</v>
      </c>
      <c r="K43" s="66">
        <f t="shared" si="6"/>
        <v>99.330194914773571</v>
      </c>
      <c r="L43" s="66">
        <f t="shared" si="7"/>
        <v>99.999977385798275</v>
      </c>
    </row>
    <row r="44" spans="2:12" x14ac:dyDescent="0.25">
      <c r="B44" s="66"/>
      <c r="C44" s="66"/>
      <c r="D44" s="66"/>
      <c r="E44" s="66" t="s">
        <v>104</v>
      </c>
      <c r="F44" s="66" t="s">
        <v>105</v>
      </c>
      <c r="G44" s="66">
        <v>3640.45</v>
      </c>
      <c r="H44" s="66">
        <v>4982</v>
      </c>
      <c r="I44" s="66">
        <v>6217</v>
      </c>
      <c r="J44" s="66">
        <v>6217</v>
      </c>
      <c r="K44" s="66">
        <f t="shared" si="6"/>
        <v>170.77559092969275</v>
      </c>
      <c r="L44" s="66">
        <f t="shared" si="7"/>
        <v>100</v>
      </c>
    </row>
    <row r="45" spans="2:12" x14ac:dyDescent="0.25">
      <c r="B45" s="66"/>
      <c r="C45" s="66"/>
      <c r="D45" s="66"/>
      <c r="E45" s="66" t="s">
        <v>106</v>
      </c>
      <c r="F45" s="66" t="s">
        <v>107</v>
      </c>
      <c r="G45" s="66">
        <v>3981.15</v>
      </c>
      <c r="H45" s="66">
        <v>1482</v>
      </c>
      <c r="I45" s="66">
        <v>986</v>
      </c>
      <c r="J45" s="66">
        <v>986</v>
      </c>
      <c r="K45" s="66">
        <f t="shared" si="6"/>
        <v>24.766713135651759</v>
      </c>
      <c r="L45" s="66">
        <f t="shared" si="7"/>
        <v>100</v>
      </c>
    </row>
    <row r="46" spans="2:12" x14ac:dyDescent="0.25">
      <c r="B46" s="65"/>
      <c r="C46" s="65"/>
      <c r="D46" s="65" t="s">
        <v>108</v>
      </c>
      <c r="E46" s="65"/>
      <c r="F46" s="65" t="s">
        <v>109</v>
      </c>
      <c r="G46" s="65">
        <f>G47+G48+G49+G50+G51</f>
        <v>382194.76</v>
      </c>
      <c r="H46" s="65">
        <f>H47+H48+H49+H50+H51</f>
        <v>458235</v>
      </c>
      <c r="I46" s="65">
        <f>I47+I48+I49+I50+I51</f>
        <v>327086</v>
      </c>
      <c r="J46" s="65">
        <f>J47+J48+J49+J50+J51</f>
        <v>327084.17000000004</v>
      </c>
      <c r="K46" s="65">
        <f t="shared" si="6"/>
        <v>85.580495661426653</v>
      </c>
      <c r="L46" s="65">
        <f t="shared" si="7"/>
        <v>99.999440514115562</v>
      </c>
    </row>
    <row r="47" spans="2:12" x14ac:dyDescent="0.25">
      <c r="B47" s="66"/>
      <c r="C47" s="66"/>
      <c r="D47" s="66"/>
      <c r="E47" s="66" t="s">
        <v>110</v>
      </c>
      <c r="F47" s="66" t="s">
        <v>111</v>
      </c>
      <c r="G47" s="66">
        <v>115567.8</v>
      </c>
      <c r="H47" s="66">
        <v>152995</v>
      </c>
      <c r="I47" s="66">
        <v>142861</v>
      </c>
      <c r="J47" s="66">
        <v>142860.82999999999</v>
      </c>
      <c r="K47" s="66">
        <f t="shared" si="6"/>
        <v>123.61646583217815</v>
      </c>
      <c r="L47" s="66">
        <f t="shared" si="7"/>
        <v>99.999881003212906</v>
      </c>
    </row>
    <row r="48" spans="2:12" x14ac:dyDescent="0.25">
      <c r="B48" s="66"/>
      <c r="C48" s="66"/>
      <c r="D48" s="66"/>
      <c r="E48" s="66" t="s">
        <v>112</v>
      </c>
      <c r="F48" s="66" t="s">
        <v>113</v>
      </c>
      <c r="G48" s="66">
        <v>259842.66</v>
      </c>
      <c r="H48" s="66">
        <v>295162</v>
      </c>
      <c r="I48" s="66">
        <v>175003</v>
      </c>
      <c r="J48" s="66">
        <v>175002.7</v>
      </c>
      <c r="K48" s="66">
        <f t="shared" si="6"/>
        <v>67.349487570670647</v>
      </c>
      <c r="L48" s="66">
        <f t="shared" si="7"/>
        <v>99.999828574367299</v>
      </c>
    </row>
    <row r="49" spans="2:12" x14ac:dyDescent="0.25">
      <c r="B49" s="66"/>
      <c r="C49" s="66"/>
      <c r="D49" s="66"/>
      <c r="E49" s="66" t="s">
        <v>114</v>
      </c>
      <c r="F49" s="66" t="s">
        <v>115</v>
      </c>
      <c r="G49" s="66">
        <v>5698.91</v>
      </c>
      <c r="H49" s="66">
        <v>6760</v>
      </c>
      <c r="I49" s="66">
        <v>8166</v>
      </c>
      <c r="J49" s="66">
        <v>8165.39</v>
      </c>
      <c r="K49" s="66">
        <f t="shared" si="6"/>
        <v>143.2798552705693</v>
      </c>
      <c r="L49" s="66">
        <f t="shared" si="7"/>
        <v>99.992530002449186</v>
      </c>
    </row>
    <row r="50" spans="2:12" x14ac:dyDescent="0.25">
      <c r="B50" s="66"/>
      <c r="C50" s="66"/>
      <c r="D50" s="66"/>
      <c r="E50" s="66" t="s">
        <v>116</v>
      </c>
      <c r="F50" s="66" t="s">
        <v>117</v>
      </c>
      <c r="G50" s="66">
        <v>1085.3900000000001</v>
      </c>
      <c r="H50" s="66">
        <v>1991</v>
      </c>
      <c r="I50" s="66">
        <v>1056</v>
      </c>
      <c r="J50" s="66">
        <v>1055.25</v>
      </c>
      <c r="K50" s="66">
        <f t="shared" si="6"/>
        <v>97.223117957600479</v>
      </c>
      <c r="L50" s="66">
        <f t="shared" si="7"/>
        <v>99.928977272727266</v>
      </c>
    </row>
    <row r="51" spans="2:12" x14ac:dyDescent="0.25">
      <c r="B51" s="66"/>
      <c r="C51" s="66"/>
      <c r="D51" s="66"/>
      <c r="E51" s="66" t="s">
        <v>118</v>
      </c>
      <c r="F51" s="66" t="s">
        <v>119</v>
      </c>
      <c r="G51" s="66">
        <v>0</v>
      </c>
      <c r="H51" s="66">
        <v>1327</v>
      </c>
      <c r="I51" s="66">
        <v>0</v>
      </c>
      <c r="J51" s="66">
        <v>0</v>
      </c>
      <c r="K51" s="66" t="e">
        <f t="shared" si="6"/>
        <v>#DIV/0!</v>
      </c>
      <c r="L51" s="66" t="e">
        <f t="shared" si="7"/>
        <v>#DIV/0!</v>
      </c>
    </row>
    <row r="52" spans="2:12" x14ac:dyDescent="0.25">
      <c r="B52" s="65"/>
      <c r="C52" s="65"/>
      <c r="D52" s="65" t="s">
        <v>120</v>
      </c>
      <c r="E52" s="65"/>
      <c r="F52" s="65" t="s">
        <v>121</v>
      </c>
      <c r="G52" s="65">
        <f>G53+G54+G55+G56+G57+G58+G59+G60+G61</f>
        <v>1494237.85</v>
      </c>
      <c r="H52" s="65">
        <f>H53+H54+H55+H56+H57+H58+H59+H60+H61</f>
        <v>1439683</v>
      </c>
      <c r="I52" s="65">
        <f>I53+I54+I55+I56+I57+I58+I59+I60+I61</f>
        <v>1441115</v>
      </c>
      <c r="J52" s="65">
        <f>J53+J54+J55+J56+J57+J58+J59+J60+J61</f>
        <v>1439120.28</v>
      </c>
      <c r="K52" s="65">
        <f t="shared" si="6"/>
        <v>96.311325536292628</v>
      </c>
      <c r="L52" s="65">
        <f t="shared" si="7"/>
        <v>99.86158495331739</v>
      </c>
    </row>
    <row r="53" spans="2:12" x14ac:dyDescent="0.25">
      <c r="B53" s="66"/>
      <c r="C53" s="66"/>
      <c r="D53" s="66"/>
      <c r="E53" s="66" t="s">
        <v>122</v>
      </c>
      <c r="F53" s="66" t="s">
        <v>123</v>
      </c>
      <c r="G53" s="66">
        <v>743547.33</v>
      </c>
      <c r="H53" s="66">
        <v>736611</v>
      </c>
      <c r="I53" s="66">
        <v>775724</v>
      </c>
      <c r="J53" s="66">
        <v>775723.04</v>
      </c>
      <c r="K53" s="66">
        <f t="shared" si="6"/>
        <v>104.32732506752463</v>
      </c>
      <c r="L53" s="66">
        <f t="shared" si="7"/>
        <v>99.999876244643715</v>
      </c>
    </row>
    <row r="54" spans="2:12" x14ac:dyDescent="0.25">
      <c r="B54" s="66"/>
      <c r="C54" s="66"/>
      <c r="D54" s="66"/>
      <c r="E54" s="66" t="s">
        <v>124</v>
      </c>
      <c r="F54" s="66" t="s">
        <v>125</v>
      </c>
      <c r="G54" s="66">
        <v>41106.379999999997</v>
      </c>
      <c r="H54" s="66">
        <v>31808</v>
      </c>
      <c r="I54" s="66">
        <v>33905</v>
      </c>
      <c r="J54" s="66">
        <v>31913.86</v>
      </c>
      <c r="K54" s="66">
        <f t="shared" si="6"/>
        <v>77.63724268592857</v>
      </c>
      <c r="L54" s="66">
        <f t="shared" si="7"/>
        <v>94.127296858870366</v>
      </c>
    </row>
    <row r="55" spans="2:12" x14ac:dyDescent="0.25">
      <c r="B55" s="66"/>
      <c r="C55" s="66"/>
      <c r="D55" s="66"/>
      <c r="E55" s="66" t="s">
        <v>126</v>
      </c>
      <c r="F55" s="66" t="s">
        <v>127</v>
      </c>
      <c r="G55" s="66">
        <v>9882.67</v>
      </c>
      <c r="H55" s="66">
        <v>17145</v>
      </c>
      <c r="I55" s="66">
        <v>22017</v>
      </c>
      <c r="J55" s="66">
        <v>22016.95</v>
      </c>
      <c r="K55" s="66">
        <f t="shared" si="6"/>
        <v>222.78341784153471</v>
      </c>
      <c r="L55" s="66">
        <f t="shared" si="7"/>
        <v>99.999772902756959</v>
      </c>
    </row>
    <row r="56" spans="2:12" x14ac:dyDescent="0.25">
      <c r="B56" s="66"/>
      <c r="C56" s="66"/>
      <c r="D56" s="66"/>
      <c r="E56" s="66" t="s">
        <v>128</v>
      </c>
      <c r="F56" s="66" t="s">
        <v>129</v>
      </c>
      <c r="G56" s="66">
        <v>38752.99</v>
      </c>
      <c r="H56" s="66">
        <v>45126</v>
      </c>
      <c r="I56" s="66">
        <v>36885</v>
      </c>
      <c r="J56" s="66">
        <v>36884.550000000003</v>
      </c>
      <c r="K56" s="66">
        <f t="shared" si="6"/>
        <v>95.178591380948944</v>
      </c>
      <c r="L56" s="66">
        <f t="shared" si="7"/>
        <v>99.998779991866627</v>
      </c>
    </row>
    <row r="57" spans="2:12" x14ac:dyDescent="0.25">
      <c r="B57" s="66"/>
      <c r="C57" s="66"/>
      <c r="D57" s="66"/>
      <c r="E57" s="66" t="s">
        <v>130</v>
      </c>
      <c r="F57" s="66" t="s">
        <v>131</v>
      </c>
      <c r="G57" s="66">
        <v>36489.26</v>
      </c>
      <c r="H57" s="66">
        <v>44435</v>
      </c>
      <c r="I57" s="66">
        <v>42019</v>
      </c>
      <c r="J57" s="66">
        <v>42018.05</v>
      </c>
      <c r="K57" s="66">
        <f t="shared" si="6"/>
        <v>115.15182823658249</v>
      </c>
      <c r="L57" s="66">
        <f t="shared" si="7"/>
        <v>99.997739118018046</v>
      </c>
    </row>
    <row r="58" spans="2:12" x14ac:dyDescent="0.25">
      <c r="B58" s="66"/>
      <c r="C58" s="66"/>
      <c r="D58" s="66"/>
      <c r="E58" s="66" t="s">
        <v>132</v>
      </c>
      <c r="F58" s="66" t="s">
        <v>133</v>
      </c>
      <c r="G58" s="66">
        <v>13917.31</v>
      </c>
      <c r="H58" s="66">
        <v>34153</v>
      </c>
      <c r="I58" s="66">
        <v>19136</v>
      </c>
      <c r="J58" s="66">
        <v>19135.46</v>
      </c>
      <c r="K58" s="66">
        <f t="shared" si="6"/>
        <v>137.49395536924879</v>
      </c>
      <c r="L58" s="66">
        <f t="shared" si="7"/>
        <v>99.997178093645488</v>
      </c>
    </row>
    <row r="59" spans="2:12" x14ac:dyDescent="0.25">
      <c r="B59" s="66"/>
      <c r="C59" s="66"/>
      <c r="D59" s="66"/>
      <c r="E59" s="66" t="s">
        <v>134</v>
      </c>
      <c r="F59" s="66" t="s">
        <v>135</v>
      </c>
      <c r="G59" s="66">
        <v>586811.1</v>
      </c>
      <c r="H59" s="66">
        <v>501140</v>
      </c>
      <c r="I59" s="66">
        <v>483938</v>
      </c>
      <c r="J59" s="66">
        <v>483937.85</v>
      </c>
      <c r="K59" s="66">
        <f t="shared" si="6"/>
        <v>82.469102919150643</v>
      </c>
      <c r="L59" s="66">
        <f t="shared" si="7"/>
        <v>99.999969004293945</v>
      </c>
    </row>
    <row r="60" spans="2:12" x14ac:dyDescent="0.25">
      <c r="B60" s="66"/>
      <c r="C60" s="66"/>
      <c r="D60" s="66"/>
      <c r="E60" s="66" t="s">
        <v>136</v>
      </c>
      <c r="F60" s="66" t="s">
        <v>137</v>
      </c>
      <c r="G60" s="66">
        <v>822.95</v>
      </c>
      <c r="H60" s="66">
        <v>66</v>
      </c>
      <c r="I60" s="66">
        <v>20</v>
      </c>
      <c r="J60" s="66">
        <v>19.62</v>
      </c>
      <c r="K60" s="66">
        <f t="shared" si="6"/>
        <v>2.3841059602649004</v>
      </c>
      <c r="L60" s="66">
        <f t="shared" si="7"/>
        <v>98.1</v>
      </c>
    </row>
    <row r="61" spans="2:12" x14ac:dyDescent="0.25">
      <c r="B61" s="66"/>
      <c r="C61" s="66"/>
      <c r="D61" s="66"/>
      <c r="E61" s="66" t="s">
        <v>138</v>
      </c>
      <c r="F61" s="66" t="s">
        <v>139</v>
      </c>
      <c r="G61" s="66">
        <v>22907.86</v>
      </c>
      <c r="H61" s="66">
        <v>29199</v>
      </c>
      <c r="I61" s="66">
        <v>27471</v>
      </c>
      <c r="J61" s="66">
        <v>27470.9</v>
      </c>
      <c r="K61" s="66">
        <f t="shared" ref="K61:K89" si="8">(J61*100)/G61</f>
        <v>119.91910200254411</v>
      </c>
      <c r="L61" s="66">
        <f t="shared" ref="L61:L89" si="9">(J61*100)/I61</f>
        <v>99.99963597976047</v>
      </c>
    </row>
    <row r="62" spans="2:12" x14ac:dyDescent="0.25">
      <c r="B62" s="65"/>
      <c r="C62" s="65"/>
      <c r="D62" s="65" t="s">
        <v>140</v>
      </c>
      <c r="E62" s="65"/>
      <c r="F62" s="65" t="s">
        <v>141</v>
      </c>
      <c r="G62" s="65">
        <f>G63</f>
        <v>3035.11</v>
      </c>
      <c r="H62" s="65">
        <f>H63</f>
        <v>3318</v>
      </c>
      <c r="I62" s="65">
        <f>I63</f>
        <v>1358</v>
      </c>
      <c r="J62" s="65">
        <f>J63</f>
        <v>1358</v>
      </c>
      <c r="K62" s="65">
        <f t="shared" si="8"/>
        <v>44.743024140805439</v>
      </c>
      <c r="L62" s="65">
        <f t="shared" si="9"/>
        <v>100</v>
      </c>
    </row>
    <row r="63" spans="2:12" x14ac:dyDescent="0.25">
      <c r="B63" s="66"/>
      <c r="C63" s="66"/>
      <c r="D63" s="66"/>
      <c r="E63" s="66" t="s">
        <v>142</v>
      </c>
      <c r="F63" s="66" t="s">
        <v>143</v>
      </c>
      <c r="G63" s="66">
        <v>3035.11</v>
      </c>
      <c r="H63" s="66">
        <v>3318</v>
      </c>
      <c r="I63" s="66">
        <v>1358</v>
      </c>
      <c r="J63" s="66">
        <v>1358</v>
      </c>
      <c r="K63" s="66">
        <f t="shared" si="8"/>
        <v>44.743024140805439</v>
      </c>
      <c r="L63" s="66">
        <f t="shared" si="9"/>
        <v>100</v>
      </c>
    </row>
    <row r="64" spans="2:12" x14ac:dyDescent="0.25">
      <c r="B64" s="65"/>
      <c r="C64" s="65"/>
      <c r="D64" s="65" t="s">
        <v>144</v>
      </c>
      <c r="E64" s="65"/>
      <c r="F64" s="65" t="s">
        <v>145</v>
      </c>
      <c r="G64" s="65">
        <f>G65+G66+G67+G68+G69+G70+G71</f>
        <v>21643.75</v>
      </c>
      <c r="H64" s="65">
        <f>H65+H66+H67+H68+H69+H70+H71</f>
        <v>48058</v>
      </c>
      <c r="I64" s="65">
        <f>I65+I66+I67+I68+I69+I70+I71</f>
        <v>24591</v>
      </c>
      <c r="J64" s="65">
        <f>J65+J66+J67+J68+J69+J70+J71</f>
        <v>24589.97</v>
      </c>
      <c r="K64" s="65">
        <f t="shared" si="8"/>
        <v>113.61233612474733</v>
      </c>
      <c r="L64" s="65">
        <f t="shared" si="9"/>
        <v>99.995811475743153</v>
      </c>
    </row>
    <row r="65" spans="2:12" x14ac:dyDescent="0.25">
      <c r="B65" s="66"/>
      <c r="C65" s="66"/>
      <c r="D65" s="66"/>
      <c r="E65" s="66" t="s">
        <v>146</v>
      </c>
      <c r="F65" s="66" t="s">
        <v>147</v>
      </c>
      <c r="G65" s="66">
        <v>17698.05</v>
      </c>
      <c r="H65" s="66">
        <v>41144</v>
      </c>
      <c r="I65" s="66">
        <v>21543</v>
      </c>
      <c r="J65" s="66">
        <v>21542.82</v>
      </c>
      <c r="K65" s="66">
        <f t="shared" si="8"/>
        <v>121.72425775721055</v>
      </c>
      <c r="L65" s="66">
        <f t="shared" si="9"/>
        <v>99.999164461774129</v>
      </c>
    </row>
    <row r="66" spans="2:12" x14ac:dyDescent="0.25">
      <c r="B66" s="66"/>
      <c r="C66" s="66"/>
      <c r="D66" s="66"/>
      <c r="E66" s="66" t="s">
        <v>148</v>
      </c>
      <c r="F66" s="66" t="s">
        <v>149</v>
      </c>
      <c r="G66" s="66">
        <v>1004.63</v>
      </c>
      <c r="H66" s="66">
        <v>2389</v>
      </c>
      <c r="I66" s="66">
        <v>2055</v>
      </c>
      <c r="J66" s="66">
        <v>2055</v>
      </c>
      <c r="K66" s="66">
        <f t="shared" si="8"/>
        <v>204.55291998049034</v>
      </c>
      <c r="L66" s="66">
        <f t="shared" si="9"/>
        <v>100</v>
      </c>
    </row>
    <row r="67" spans="2:12" x14ac:dyDescent="0.25">
      <c r="B67" s="66"/>
      <c r="C67" s="66"/>
      <c r="D67" s="66"/>
      <c r="E67" s="66" t="s">
        <v>150</v>
      </c>
      <c r="F67" s="66" t="s">
        <v>151</v>
      </c>
      <c r="G67" s="66">
        <v>199.75</v>
      </c>
      <c r="H67" s="66">
        <v>531</v>
      </c>
      <c r="I67" s="66">
        <v>0</v>
      </c>
      <c r="J67" s="66">
        <v>0</v>
      </c>
      <c r="K67" s="66">
        <f t="shared" si="8"/>
        <v>0</v>
      </c>
      <c r="L67" s="66" t="e">
        <f t="shared" si="9"/>
        <v>#DIV/0!</v>
      </c>
    </row>
    <row r="68" spans="2:12" x14ac:dyDescent="0.25">
      <c r="B68" s="66"/>
      <c r="C68" s="66"/>
      <c r="D68" s="66"/>
      <c r="E68" s="66" t="s">
        <v>152</v>
      </c>
      <c r="F68" s="66" t="s">
        <v>153</v>
      </c>
      <c r="G68" s="66">
        <v>0</v>
      </c>
      <c r="H68" s="66">
        <v>14</v>
      </c>
      <c r="I68" s="66">
        <v>0</v>
      </c>
      <c r="J68" s="66">
        <v>0</v>
      </c>
      <c r="K68" s="66" t="e">
        <f t="shared" si="8"/>
        <v>#DIV/0!</v>
      </c>
      <c r="L68" s="66" t="e">
        <f t="shared" si="9"/>
        <v>#DIV/0!</v>
      </c>
    </row>
    <row r="69" spans="2:12" x14ac:dyDescent="0.25">
      <c r="B69" s="66"/>
      <c r="C69" s="66"/>
      <c r="D69" s="66"/>
      <c r="E69" s="66" t="s">
        <v>154</v>
      </c>
      <c r="F69" s="66" t="s">
        <v>155</v>
      </c>
      <c r="G69" s="66">
        <v>2248.06</v>
      </c>
      <c r="H69" s="66">
        <v>2318</v>
      </c>
      <c r="I69" s="66">
        <v>0</v>
      </c>
      <c r="J69" s="66">
        <v>0</v>
      </c>
      <c r="K69" s="66">
        <f t="shared" si="8"/>
        <v>0</v>
      </c>
      <c r="L69" s="66" t="e">
        <f t="shared" si="9"/>
        <v>#DIV/0!</v>
      </c>
    </row>
    <row r="70" spans="2:12" x14ac:dyDescent="0.25">
      <c r="B70" s="66"/>
      <c r="C70" s="66"/>
      <c r="D70" s="66"/>
      <c r="E70" s="66" t="s">
        <v>156</v>
      </c>
      <c r="F70" s="66" t="s">
        <v>157</v>
      </c>
      <c r="G70" s="66">
        <v>0</v>
      </c>
      <c r="H70" s="66">
        <v>398</v>
      </c>
      <c r="I70" s="66">
        <v>0</v>
      </c>
      <c r="J70" s="66">
        <v>0</v>
      </c>
      <c r="K70" s="66" t="e">
        <f t="shared" si="8"/>
        <v>#DIV/0!</v>
      </c>
      <c r="L70" s="66" t="e">
        <f t="shared" si="9"/>
        <v>#DIV/0!</v>
      </c>
    </row>
    <row r="71" spans="2:12" x14ac:dyDescent="0.25">
      <c r="B71" s="66"/>
      <c r="C71" s="66"/>
      <c r="D71" s="66"/>
      <c r="E71" s="66" t="s">
        <v>158</v>
      </c>
      <c r="F71" s="66" t="s">
        <v>145</v>
      </c>
      <c r="G71" s="66">
        <v>493.26</v>
      </c>
      <c r="H71" s="66">
        <v>1264</v>
      </c>
      <c r="I71" s="66">
        <v>993</v>
      </c>
      <c r="J71" s="66">
        <v>992.15</v>
      </c>
      <c r="K71" s="66">
        <f t="shared" si="8"/>
        <v>201.14138588168512</v>
      </c>
      <c r="L71" s="66">
        <f t="shared" si="9"/>
        <v>99.914400805639474</v>
      </c>
    </row>
    <row r="72" spans="2:12" x14ac:dyDescent="0.25">
      <c r="B72" s="65"/>
      <c r="C72" s="65" t="s">
        <v>159</v>
      </c>
      <c r="D72" s="65"/>
      <c r="E72" s="65"/>
      <c r="F72" s="65" t="s">
        <v>160</v>
      </c>
      <c r="G72" s="65">
        <f>G73+G75</f>
        <v>13265.789999999999</v>
      </c>
      <c r="H72" s="65">
        <f>H73+H75</f>
        <v>13338</v>
      </c>
      <c r="I72" s="65">
        <f>I73+I75</f>
        <v>14949</v>
      </c>
      <c r="J72" s="65">
        <f>J73+J75</f>
        <v>14950.609999999999</v>
      </c>
      <c r="K72" s="65">
        <f t="shared" si="8"/>
        <v>112.70048749452538</v>
      </c>
      <c r="L72" s="65">
        <f t="shared" si="9"/>
        <v>100.01076995116729</v>
      </c>
    </row>
    <row r="73" spans="2:12" x14ac:dyDescent="0.25">
      <c r="B73" s="65"/>
      <c r="C73" s="65"/>
      <c r="D73" s="65" t="s">
        <v>161</v>
      </c>
      <c r="E73" s="65"/>
      <c r="F73" s="65" t="s">
        <v>162</v>
      </c>
      <c r="G73" s="65">
        <f>G74</f>
        <v>647.38</v>
      </c>
      <c r="H73" s="65">
        <f>H74</f>
        <v>2617</v>
      </c>
      <c r="I73" s="65">
        <f>I74</f>
        <v>2434</v>
      </c>
      <c r="J73" s="65">
        <f>J74</f>
        <v>2434.9699999999998</v>
      </c>
      <c r="K73" s="65">
        <f t="shared" si="8"/>
        <v>376.12684976366273</v>
      </c>
      <c r="L73" s="65">
        <f t="shared" si="9"/>
        <v>100.03985209531633</v>
      </c>
    </row>
    <row r="74" spans="2:12" x14ac:dyDescent="0.25">
      <c r="B74" s="66"/>
      <c r="C74" s="66"/>
      <c r="D74" s="66"/>
      <c r="E74" s="66" t="s">
        <v>163</v>
      </c>
      <c r="F74" s="66" t="s">
        <v>164</v>
      </c>
      <c r="G74" s="66">
        <v>647.38</v>
      </c>
      <c r="H74" s="66">
        <v>2617</v>
      </c>
      <c r="I74" s="66">
        <v>2434</v>
      </c>
      <c r="J74" s="66">
        <v>2434.9699999999998</v>
      </c>
      <c r="K74" s="66">
        <f t="shared" si="8"/>
        <v>376.12684976366273</v>
      </c>
      <c r="L74" s="66">
        <f t="shared" si="9"/>
        <v>100.03985209531633</v>
      </c>
    </row>
    <row r="75" spans="2:12" x14ac:dyDescent="0.25">
      <c r="B75" s="65"/>
      <c r="C75" s="65"/>
      <c r="D75" s="65" t="s">
        <v>165</v>
      </c>
      <c r="E75" s="65"/>
      <c r="F75" s="65" t="s">
        <v>166</v>
      </c>
      <c r="G75" s="65">
        <f>G76+G77</f>
        <v>12618.41</v>
      </c>
      <c r="H75" s="65">
        <f>H76+H77</f>
        <v>10721</v>
      </c>
      <c r="I75" s="65">
        <f>I76+I77</f>
        <v>12515</v>
      </c>
      <c r="J75" s="65">
        <f>J76+J77</f>
        <v>12515.64</v>
      </c>
      <c r="K75" s="65">
        <f t="shared" si="8"/>
        <v>99.185555073895998</v>
      </c>
      <c r="L75" s="65">
        <f t="shared" si="9"/>
        <v>100.00511386336396</v>
      </c>
    </row>
    <row r="76" spans="2:12" x14ac:dyDescent="0.25">
      <c r="B76" s="66"/>
      <c r="C76" s="66"/>
      <c r="D76" s="66"/>
      <c r="E76" s="66" t="s">
        <v>167</v>
      </c>
      <c r="F76" s="66" t="s">
        <v>168</v>
      </c>
      <c r="G76" s="66">
        <v>12229.21</v>
      </c>
      <c r="H76" s="66">
        <v>9954</v>
      </c>
      <c r="I76" s="66">
        <v>12200</v>
      </c>
      <c r="J76" s="66">
        <v>12200</v>
      </c>
      <c r="K76" s="66">
        <f t="shared" si="8"/>
        <v>99.761145650454949</v>
      </c>
      <c r="L76" s="66">
        <f t="shared" si="9"/>
        <v>100</v>
      </c>
    </row>
    <row r="77" spans="2:12" x14ac:dyDescent="0.25">
      <c r="B77" s="66"/>
      <c r="C77" s="66"/>
      <c r="D77" s="66"/>
      <c r="E77" s="66" t="s">
        <v>169</v>
      </c>
      <c r="F77" s="66" t="s">
        <v>170</v>
      </c>
      <c r="G77" s="66">
        <v>389.2</v>
      </c>
      <c r="H77" s="66">
        <v>767</v>
      </c>
      <c r="I77" s="66">
        <v>315</v>
      </c>
      <c r="J77" s="66">
        <v>315.64</v>
      </c>
      <c r="K77" s="66">
        <f t="shared" si="8"/>
        <v>81.099691675231242</v>
      </c>
      <c r="L77" s="66">
        <f t="shared" si="9"/>
        <v>100.2031746031746</v>
      </c>
    </row>
    <row r="78" spans="2:12" x14ac:dyDescent="0.25">
      <c r="B78" s="65" t="s">
        <v>171</v>
      </c>
      <c r="C78" s="65"/>
      <c r="D78" s="65"/>
      <c r="E78" s="65"/>
      <c r="F78" s="65" t="s">
        <v>172</v>
      </c>
      <c r="G78" s="65">
        <f>G79+G87</f>
        <v>9402.9</v>
      </c>
      <c r="H78" s="65">
        <f>H79+H87</f>
        <v>127680</v>
      </c>
      <c r="I78" s="65">
        <f>I79+I87</f>
        <v>27041</v>
      </c>
      <c r="J78" s="65">
        <f>J79+J87</f>
        <v>25832.17</v>
      </c>
      <c r="K78" s="65">
        <f t="shared" si="8"/>
        <v>274.72556339001801</v>
      </c>
      <c r="L78" s="65">
        <f t="shared" si="9"/>
        <v>95.529640176028991</v>
      </c>
    </row>
    <row r="79" spans="2:12" x14ac:dyDescent="0.25">
      <c r="B79" s="65"/>
      <c r="C79" s="65" t="s">
        <v>173</v>
      </c>
      <c r="D79" s="65"/>
      <c r="E79" s="65"/>
      <c r="F79" s="65" t="s">
        <v>174</v>
      </c>
      <c r="G79" s="65">
        <f>G80+G85</f>
        <v>9402.9</v>
      </c>
      <c r="H79" s="65">
        <f>H80+H85</f>
        <v>21502</v>
      </c>
      <c r="I79" s="65">
        <f>I80+I85</f>
        <v>27041</v>
      </c>
      <c r="J79" s="65">
        <f>J80+J85</f>
        <v>25832.17</v>
      </c>
      <c r="K79" s="65">
        <f t="shared" si="8"/>
        <v>274.72556339001801</v>
      </c>
      <c r="L79" s="65">
        <f t="shared" si="9"/>
        <v>95.529640176028991</v>
      </c>
    </row>
    <row r="80" spans="2:12" x14ac:dyDescent="0.25">
      <c r="B80" s="65"/>
      <c r="C80" s="65"/>
      <c r="D80" s="65" t="s">
        <v>175</v>
      </c>
      <c r="E80" s="65"/>
      <c r="F80" s="65" t="s">
        <v>176</v>
      </c>
      <c r="G80" s="65">
        <f>G81+G82+G83+G84</f>
        <v>2770.11</v>
      </c>
      <c r="H80" s="65">
        <f>H81+H82+H83+H84</f>
        <v>2124</v>
      </c>
      <c r="I80" s="65">
        <f>I81+I82+I83+I84</f>
        <v>15017</v>
      </c>
      <c r="J80" s="65">
        <f>J81+J82+J83+J84</f>
        <v>13809.119999999999</v>
      </c>
      <c r="K80" s="65">
        <f t="shared" si="8"/>
        <v>498.50439152235828</v>
      </c>
      <c r="L80" s="65">
        <f t="shared" si="9"/>
        <v>91.956582539788243</v>
      </c>
    </row>
    <row r="81" spans="2:12" x14ac:dyDescent="0.25">
      <c r="B81" s="66"/>
      <c r="C81" s="66"/>
      <c r="D81" s="66"/>
      <c r="E81" s="66" t="s">
        <v>177</v>
      </c>
      <c r="F81" s="66" t="s">
        <v>178</v>
      </c>
      <c r="G81" s="66">
        <v>404.33</v>
      </c>
      <c r="H81" s="66">
        <v>664</v>
      </c>
      <c r="I81" s="66">
        <v>13277</v>
      </c>
      <c r="J81" s="66">
        <v>13276.48</v>
      </c>
      <c r="K81" s="66">
        <f t="shared" si="8"/>
        <v>3283.5752974055845</v>
      </c>
      <c r="L81" s="66">
        <f t="shared" si="9"/>
        <v>99.996083452587186</v>
      </c>
    </row>
    <row r="82" spans="2:12" x14ac:dyDescent="0.25">
      <c r="B82" s="66"/>
      <c r="C82" s="66"/>
      <c r="D82" s="66"/>
      <c r="E82" s="66" t="s">
        <v>179</v>
      </c>
      <c r="F82" s="66" t="s">
        <v>180</v>
      </c>
      <c r="G82" s="66">
        <v>0</v>
      </c>
      <c r="H82" s="66">
        <v>133</v>
      </c>
      <c r="I82" s="66">
        <v>133</v>
      </c>
      <c r="J82" s="66">
        <v>0</v>
      </c>
      <c r="K82" s="66" t="e">
        <f t="shared" si="8"/>
        <v>#DIV/0!</v>
      </c>
      <c r="L82" s="66">
        <f t="shared" si="9"/>
        <v>0</v>
      </c>
    </row>
    <row r="83" spans="2:12" x14ac:dyDescent="0.25">
      <c r="B83" s="66"/>
      <c r="C83" s="66"/>
      <c r="D83" s="66"/>
      <c r="E83" s="66" t="s">
        <v>181</v>
      </c>
      <c r="F83" s="66" t="s">
        <v>182</v>
      </c>
      <c r="G83" s="66">
        <v>2365.7800000000002</v>
      </c>
      <c r="H83" s="66">
        <v>1327</v>
      </c>
      <c r="I83" s="66">
        <v>1327</v>
      </c>
      <c r="J83" s="66">
        <v>253.25</v>
      </c>
      <c r="K83" s="66">
        <f t="shared" si="8"/>
        <v>10.704714724107903</v>
      </c>
      <c r="L83" s="66">
        <f t="shared" si="9"/>
        <v>19.084400904295403</v>
      </c>
    </row>
    <row r="84" spans="2:12" x14ac:dyDescent="0.25">
      <c r="B84" s="66"/>
      <c r="C84" s="66"/>
      <c r="D84" s="66"/>
      <c r="E84" s="66" t="s">
        <v>183</v>
      </c>
      <c r="F84" s="66" t="s">
        <v>184</v>
      </c>
      <c r="G84" s="66">
        <v>0</v>
      </c>
      <c r="H84" s="66">
        <v>0</v>
      </c>
      <c r="I84" s="66">
        <v>280</v>
      </c>
      <c r="J84" s="66">
        <v>279.39</v>
      </c>
      <c r="K84" s="66" t="e">
        <f t="shared" si="8"/>
        <v>#DIV/0!</v>
      </c>
      <c r="L84" s="66">
        <f t="shared" si="9"/>
        <v>99.782142857142858</v>
      </c>
    </row>
    <row r="85" spans="2:12" x14ac:dyDescent="0.25">
      <c r="B85" s="65"/>
      <c r="C85" s="65"/>
      <c r="D85" s="65" t="s">
        <v>185</v>
      </c>
      <c r="E85" s="65"/>
      <c r="F85" s="65" t="s">
        <v>186</v>
      </c>
      <c r="G85" s="65">
        <f>G86</f>
        <v>6632.79</v>
      </c>
      <c r="H85" s="65">
        <f>H86</f>
        <v>19378</v>
      </c>
      <c r="I85" s="65">
        <f>I86</f>
        <v>12024</v>
      </c>
      <c r="J85" s="65">
        <f>J86</f>
        <v>12023.05</v>
      </c>
      <c r="K85" s="65">
        <f t="shared" si="8"/>
        <v>181.2668575365721</v>
      </c>
      <c r="L85" s="65">
        <f t="shared" si="9"/>
        <v>99.992099135063214</v>
      </c>
    </row>
    <row r="86" spans="2:12" x14ac:dyDescent="0.25">
      <c r="B86" s="66"/>
      <c r="C86" s="66"/>
      <c r="D86" s="66"/>
      <c r="E86" s="66" t="s">
        <v>187</v>
      </c>
      <c r="F86" s="66" t="s">
        <v>188</v>
      </c>
      <c r="G86" s="66">
        <v>6632.79</v>
      </c>
      <c r="H86" s="66">
        <v>19378</v>
      </c>
      <c r="I86" s="66">
        <v>12024</v>
      </c>
      <c r="J86" s="66">
        <v>12023.05</v>
      </c>
      <c r="K86" s="66">
        <f t="shared" si="8"/>
        <v>181.2668575365721</v>
      </c>
      <c r="L86" s="66">
        <f t="shared" si="9"/>
        <v>99.992099135063214</v>
      </c>
    </row>
    <row r="87" spans="2:12" x14ac:dyDescent="0.25">
      <c r="B87" s="65"/>
      <c r="C87" s="65" t="s">
        <v>189</v>
      </c>
      <c r="D87" s="65"/>
      <c r="E87" s="65"/>
      <c r="F87" s="65" t="s">
        <v>190</v>
      </c>
      <c r="G87" s="65">
        <f t="shared" ref="G87:J88" si="10">G88</f>
        <v>0</v>
      </c>
      <c r="H87" s="65">
        <f t="shared" si="10"/>
        <v>106178</v>
      </c>
      <c r="I87" s="65">
        <f t="shared" si="10"/>
        <v>0</v>
      </c>
      <c r="J87" s="65">
        <f t="shared" si="10"/>
        <v>0</v>
      </c>
      <c r="K87" s="65" t="e">
        <f t="shared" si="8"/>
        <v>#DIV/0!</v>
      </c>
      <c r="L87" s="65" t="e">
        <f t="shared" si="9"/>
        <v>#DIV/0!</v>
      </c>
    </row>
    <row r="88" spans="2:12" x14ac:dyDescent="0.25">
      <c r="B88" s="65"/>
      <c r="C88" s="65"/>
      <c r="D88" s="65" t="s">
        <v>191</v>
      </c>
      <c r="E88" s="65"/>
      <c r="F88" s="65" t="s">
        <v>192</v>
      </c>
      <c r="G88" s="65">
        <f t="shared" si="10"/>
        <v>0</v>
      </c>
      <c r="H88" s="65">
        <f t="shared" si="10"/>
        <v>106178</v>
      </c>
      <c r="I88" s="65">
        <f t="shared" si="10"/>
        <v>0</v>
      </c>
      <c r="J88" s="65">
        <f t="shared" si="10"/>
        <v>0</v>
      </c>
      <c r="K88" s="65" t="e">
        <f t="shared" si="8"/>
        <v>#DIV/0!</v>
      </c>
      <c r="L88" s="65" t="e">
        <f t="shared" si="9"/>
        <v>#DIV/0!</v>
      </c>
    </row>
    <row r="89" spans="2:12" x14ac:dyDescent="0.25">
      <c r="B89" s="66"/>
      <c r="C89" s="66"/>
      <c r="D89" s="66"/>
      <c r="E89" s="66" t="s">
        <v>193</v>
      </c>
      <c r="F89" s="66" t="s">
        <v>192</v>
      </c>
      <c r="G89" s="66">
        <v>0</v>
      </c>
      <c r="H89" s="66">
        <v>106178</v>
      </c>
      <c r="I89" s="66">
        <v>0</v>
      </c>
      <c r="J89" s="66">
        <v>0</v>
      </c>
      <c r="K89" s="66" t="e">
        <f t="shared" si="8"/>
        <v>#DIV/0!</v>
      </c>
      <c r="L89" s="66" t="e">
        <f t="shared" si="9"/>
        <v>#DIV/0!</v>
      </c>
    </row>
    <row r="90" spans="2:12" x14ac:dyDescent="0.25">
      <c r="B90" s="65"/>
      <c r="C90" s="66"/>
      <c r="D90" s="67"/>
      <c r="E90" s="68"/>
      <c r="F90" s="8"/>
      <c r="G90" s="65"/>
      <c r="H90" s="65"/>
      <c r="I90" s="65"/>
      <c r="J90" s="65"/>
      <c r="K90" s="70"/>
      <c r="L90" s="70"/>
    </row>
  </sheetData>
  <mergeCells count="7">
    <mergeCell ref="B27:F27"/>
    <mergeCell ref="B28:F28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H23"/>
  <sheetViews>
    <sheetView topLeftCell="A4" workbookViewId="0">
      <selection activeCell="C10" sqref="C10:F15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3" t="s">
        <v>16</v>
      </c>
      <c r="C2" s="103"/>
      <c r="D2" s="103"/>
      <c r="E2" s="103"/>
      <c r="F2" s="103"/>
      <c r="G2" s="103"/>
      <c r="H2" s="103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C7+C9+C11+C13</f>
        <v>10333577.289999999</v>
      </c>
      <c r="D6" s="71">
        <f t="shared" ref="D6" si="0">D7+D9+D11+D13</f>
        <v>12255939</v>
      </c>
      <c r="E6" s="71">
        <f t="shared" ref="E6" si="1">E7+E9+E11+E13</f>
        <v>11972396</v>
      </c>
      <c r="F6" s="71">
        <f t="shared" ref="F6" si="2">F7+F9+F11+F13</f>
        <v>11972582.43</v>
      </c>
      <c r="G6" s="72">
        <f t="shared" ref="G6:G23" si="3">(F6*100)/C6</f>
        <v>115.86096560758391</v>
      </c>
      <c r="H6" s="72">
        <f t="shared" ref="H6:H23" si="4">(F6*100)/E6</f>
        <v>100.00155716533266</v>
      </c>
    </row>
    <row r="7" spans="1:8" x14ac:dyDescent="0.25">
      <c r="A7"/>
      <c r="B7" s="8" t="s">
        <v>194</v>
      </c>
      <c r="C7" s="71">
        <f>C8</f>
        <v>10310570.140000001</v>
      </c>
      <c r="D7" s="71">
        <f>D8</f>
        <v>12201941</v>
      </c>
      <c r="E7" s="71">
        <f>E8</f>
        <v>11947645</v>
      </c>
      <c r="F7" s="71">
        <f>F8</f>
        <v>11947636.27</v>
      </c>
      <c r="G7" s="72">
        <f t="shared" si="3"/>
        <v>115.87755194689942</v>
      </c>
      <c r="H7" s="72">
        <f t="shared" si="4"/>
        <v>99.999926931206943</v>
      </c>
    </row>
    <row r="8" spans="1:8" x14ac:dyDescent="0.25">
      <c r="A8"/>
      <c r="B8" s="16" t="s">
        <v>195</v>
      </c>
      <c r="C8" s="73">
        <v>10310570.140000001</v>
      </c>
      <c r="D8" s="73">
        <v>12201941</v>
      </c>
      <c r="E8" s="73">
        <v>11947645</v>
      </c>
      <c r="F8" s="74">
        <v>11947636.27</v>
      </c>
      <c r="G8" s="70">
        <f t="shared" si="3"/>
        <v>115.87755194689942</v>
      </c>
      <c r="H8" s="70">
        <f t="shared" si="4"/>
        <v>99.999926931206943</v>
      </c>
    </row>
    <row r="9" spans="1:8" x14ac:dyDescent="0.25">
      <c r="A9"/>
      <c r="B9" s="8" t="s">
        <v>196</v>
      </c>
      <c r="C9" s="71">
        <f>C10</f>
        <v>5309.11</v>
      </c>
      <c r="D9" s="71">
        <f>D10</f>
        <v>4115</v>
      </c>
      <c r="E9" s="71">
        <f>E10</f>
        <v>4535</v>
      </c>
      <c r="F9" s="71">
        <f>F10</f>
        <v>4730.34</v>
      </c>
      <c r="G9" s="72">
        <f t="shared" si="3"/>
        <v>89.098549474394019</v>
      </c>
      <c r="H9" s="72">
        <f t="shared" si="4"/>
        <v>104.30738699007718</v>
      </c>
    </row>
    <row r="10" spans="1:8" x14ac:dyDescent="0.25">
      <c r="A10"/>
      <c r="B10" s="16" t="s">
        <v>197</v>
      </c>
      <c r="C10" s="98">
        <v>5309.11</v>
      </c>
      <c r="D10" s="98">
        <v>4115</v>
      </c>
      <c r="E10" s="98">
        <v>4535</v>
      </c>
      <c r="F10" s="99">
        <v>4730.34</v>
      </c>
      <c r="G10" s="70">
        <f t="shared" si="3"/>
        <v>89.098549474394019</v>
      </c>
      <c r="H10" s="70">
        <f t="shared" si="4"/>
        <v>104.30738699007718</v>
      </c>
    </row>
    <row r="11" spans="1:8" x14ac:dyDescent="0.25">
      <c r="A11"/>
      <c r="B11" s="8" t="s">
        <v>200</v>
      </c>
      <c r="C11" s="100">
        <f>C12</f>
        <v>0</v>
      </c>
      <c r="D11" s="100">
        <f>D12</f>
        <v>10066</v>
      </c>
      <c r="E11" s="100">
        <f>E12</f>
        <v>0</v>
      </c>
      <c r="F11" s="100">
        <f>F12</f>
        <v>0</v>
      </c>
      <c r="G11" s="72" t="e">
        <f t="shared" ref="G11:G12" si="5">(F11*100)/C11</f>
        <v>#DIV/0!</v>
      </c>
      <c r="H11" s="72" t="e">
        <f t="shared" ref="H11:H12" si="6">(F11*100)/E11</f>
        <v>#DIV/0!</v>
      </c>
    </row>
    <row r="12" spans="1:8" x14ac:dyDescent="0.25">
      <c r="A12"/>
      <c r="B12" s="16" t="s">
        <v>201</v>
      </c>
      <c r="C12" s="98">
        <v>0</v>
      </c>
      <c r="D12" s="98">
        <v>10066</v>
      </c>
      <c r="E12" s="101">
        <v>0</v>
      </c>
      <c r="F12" s="99">
        <v>0</v>
      </c>
      <c r="G12" s="70" t="e">
        <f t="shared" si="5"/>
        <v>#DIV/0!</v>
      </c>
      <c r="H12" s="70" t="e">
        <f t="shared" si="6"/>
        <v>#DIV/0!</v>
      </c>
    </row>
    <row r="13" spans="1:8" x14ac:dyDescent="0.25">
      <c r="A13"/>
      <c r="B13" s="8" t="s">
        <v>198</v>
      </c>
      <c r="C13" s="102">
        <f>C14</f>
        <v>17698.04</v>
      </c>
      <c r="D13" s="102">
        <f>D14</f>
        <v>39817</v>
      </c>
      <c r="E13" s="102">
        <f>E14</f>
        <v>20216</v>
      </c>
      <c r="F13" s="102">
        <f>F14</f>
        <v>20215.82</v>
      </c>
      <c r="G13" s="72">
        <f t="shared" si="3"/>
        <v>114.22632110674402</v>
      </c>
      <c r="H13" s="72">
        <f t="shared" si="4"/>
        <v>99.999109616145631</v>
      </c>
    </row>
    <row r="14" spans="1:8" x14ac:dyDescent="0.25">
      <c r="A14"/>
      <c r="B14" s="16" t="s">
        <v>199</v>
      </c>
      <c r="C14" s="98">
        <v>17698.04</v>
      </c>
      <c r="D14" s="98">
        <v>39817</v>
      </c>
      <c r="E14" s="98">
        <v>20216</v>
      </c>
      <c r="F14" s="99">
        <v>20215.82</v>
      </c>
      <c r="G14" s="70">
        <f t="shared" si="3"/>
        <v>114.22632110674402</v>
      </c>
      <c r="H14" s="70">
        <f t="shared" si="4"/>
        <v>99.999109616145631</v>
      </c>
    </row>
    <row r="15" spans="1:8" x14ac:dyDescent="0.25">
      <c r="B15" s="8" t="s">
        <v>33</v>
      </c>
      <c r="C15" s="100">
        <f>C16+C18+C20+C22</f>
        <v>10331841.27</v>
      </c>
      <c r="D15" s="100">
        <f>D16+D18+D20+D22</f>
        <v>12255939</v>
      </c>
      <c r="E15" s="100">
        <f>E16+E18+E20+E22</f>
        <v>11972396</v>
      </c>
      <c r="F15" s="100">
        <f>F16+F18+F20+F22</f>
        <v>11969188.709999999</v>
      </c>
      <c r="G15" s="72">
        <f t="shared" si="3"/>
        <v>115.84758609052848</v>
      </c>
      <c r="H15" s="72">
        <f t="shared" si="4"/>
        <v>99.973210959610753</v>
      </c>
    </row>
    <row r="16" spans="1:8" x14ac:dyDescent="0.25">
      <c r="A16"/>
      <c r="B16" s="8" t="s">
        <v>194</v>
      </c>
      <c r="C16" s="75">
        <f>C17</f>
        <v>10310570.140000001</v>
      </c>
      <c r="D16" s="75">
        <f>D17</f>
        <v>12201941</v>
      </c>
      <c r="E16" s="75">
        <f>E17</f>
        <v>11947645</v>
      </c>
      <c r="F16" s="75">
        <f>F17</f>
        <v>11947636.27</v>
      </c>
      <c r="G16" s="72">
        <f t="shared" si="3"/>
        <v>115.87755194689942</v>
      </c>
      <c r="H16" s="72">
        <f t="shared" si="4"/>
        <v>99.999926931206943</v>
      </c>
    </row>
    <row r="17" spans="1:8" x14ac:dyDescent="0.25">
      <c r="A17"/>
      <c r="B17" s="16" t="s">
        <v>195</v>
      </c>
      <c r="C17" s="73">
        <v>10310570.140000001</v>
      </c>
      <c r="D17" s="73">
        <v>12201941</v>
      </c>
      <c r="E17" s="76">
        <v>11947645</v>
      </c>
      <c r="F17" s="74">
        <v>11947636.27</v>
      </c>
      <c r="G17" s="70">
        <f t="shared" si="3"/>
        <v>115.87755194689942</v>
      </c>
      <c r="H17" s="70">
        <f t="shared" si="4"/>
        <v>99.999926931206943</v>
      </c>
    </row>
    <row r="18" spans="1:8" x14ac:dyDescent="0.25">
      <c r="A18"/>
      <c r="B18" s="8" t="s">
        <v>196</v>
      </c>
      <c r="C18" s="75">
        <f>C19</f>
        <v>2770.11</v>
      </c>
      <c r="D18" s="75">
        <f>D19</f>
        <v>4115</v>
      </c>
      <c r="E18" s="75">
        <f>E19</f>
        <v>4535</v>
      </c>
      <c r="F18" s="75">
        <f>F19</f>
        <v>1336.62</v>
      </c>
      <c r="G18" s="72">
        <f t="shared" si="3"/>
        <v>48.251513477804131</v>
      </c>
      <c r="H18" s="72">
        <f t="shared" si="4"/>
        <v>29.473428886438811</v>
      </c>
    </row>
    <row r="19" spans="1:8" x14ac:dyDescent="0.25">
      <c r="A19"/>
      <c r="B19" s="16" t="s">
        <v>197</v>
      </c>
      <c r="C19" s="73">
        <v>2770.11</v>
      </c>
      <c r="D19" s="73">
        <v>4115</v>
      </c>
      <c r="E19" s="76">
        <v>4535</v>
      </c>
      <c r="F19" s="74">
        <v>1336.62</v>
      </c>
      <c r="G19" s="70">
        <f t="shared" si="3"/>
        <v>48.251513477804131</v>
      </c>
      <c r="H19" s="70">
        <f t="shared" si="4"/>
        <v>29.473428886438811</v>
      </c>
    </row>
    <row r="20" spans="1:8" x14ac:dyDescent="0.25">
      <c r="A20"/>
      <c r="B20" s="8" t="s">
        <v>200</v>
      </c>
      <c r="C20" s="75">
        <f>C21</f>
        <v>0</v>
      </c>
      <c r="D20" s="75">
        <f>D21</f>
        <v>10066</v>
      </c>
      <c r="E20" s="75">
        <f>E21</f>
        <v>0</v>
      </c>
      <c r="F20" s="75">
        <f>F21</f>
        <v>0</v>
      </c>
      <c r="G20" s="72" t="e">
        <f t="shared" si="3"/>
        <v>#DIV/0!</v>
      </c>
      <c r="H20" s="72" t="e">
        <f t="shared" si="4"/>
        <v>#DIV/0!</v>
      </c>
    </row>
    <row r="21" spans="1:8" x14ac:dyDescent="0.25">
      <c r="A21"/>
      <c r="B21" s="16" t="s">
        <v>201</v>
      </c>
      <c r="C21" s="73">
        <v>0</v>
      </c>
      <c r="D21" s="73">
        <v>10066</v>
      </c>
      <c r="E21" s="76">
        <v>0</v>
      </c>
      <c r="F21" s="74">
        <v>0</v>
      </c>
      <c r="G21" s="70" t="e">
        <f t="shared" si="3"/>
        <v>#DIV/0!</v>
      </c>
      <c r="H21" s="70" t="e">
        <f t="shared" si="4"/>
        <v>#DIV/0!</v>
      </c>
    </row>
    <row r="22" spans="1:8" x14ac:dyDescent="0.25">
      <c r="A22"/>
      <c r="B22" s="8" t="s">
        <v>198</v>
      </c>
      <c r="C22" s="75">
        <f>C23</f>
        <v>18501.02</v>
      </c>
      <c r="D22" s="75">
        <f>D23</f>
        <v>39817</v>
      </c>
      <c r="E22" s="75">
        <f>E23</f>
        <v>20216</v>
      </c>
      <c r="F22" s="75">
        <f>F23</f>
        <v>20215.82</v>
      </c>
      <c r="G22" s="72">
        <f t="shared" si="3"/>
        <v>109.26867815936635</v>
      </c>
      <c r="H22" s="72">
        <f t="shared" si="4"/>
        <v>99.999109616145631</v>
      </c>
    </row>
    <row r="23" spans="1:8" x14ac:dyDescent="0.25">
      <c r="A23"/>
      <c r="B23" s="16" t="s">
        <v>199</v>
      </c>
      <c r="C23" s="73">
        <v>18501.02</v>
      </c>
      <c r="D23" s="73">
        <v>39817</v>
      </c>
      <c r="E23" s="76">
        <v>20216</v>
      </c>
      <c r="F23" s="74">
        <v>20215.82</v>
      </c>
      <c r="G23" s="70">
        <f t="shared" si="3"/>
        <v>109.26867815936635</v>
      </c>
      <c r="H23" s="70">
        <f t="shared" si="4"/>
        <v>99.999109616145631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B1:H12"/>
  <sheetViews>
    <sheetView workbookViewId="0">
      <selection activeCell="C9" sqref="C9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3" t="s">
        <v>17</v>
      </c>
      <c r="C2" s="103"/>
      <c r="D2" s="103"/>
      <c r="E2" s="103"/>
      <c r="F2" s="103"/>
      <c r="G2" s="103"/>
      <c r="H2" s="103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10331841.27</v>
      </c>
      <c r="D6" s="75">
        <f t="shared" si="0"/>
        <v>12255939</v>
      </c>
      <c r="E6" s="75">
        <f t="shared" si="0"/>
        <v>11972396</v>
      </c>
      <c r="F6" s="75">
        <f t="shared" si="0"/>
        <v>11969188.710000001</v>
      </c>
      <c r="G6" s="70">
        <f>(F6*100)/C6</f>
        <v>115.84758609052848</v>
      </c>
      <c r="H6" s="70">
        <f>(F6*100)/E6</f>
        <v>99.973210959610753</v>
      </c>
    </row>
    <row r="7" spans="2:8" x14ac:dyDescent="0.25">
      <c r="B7" s="8" t="s">
        <v>202</v>
      </c>
      <c r="C7" s="75">
        <f t="shared" si="0"/>
        <v>10331841.27</v>
      </c>
      <c r="D7" s="75">
        <f t="shared" si="0"/>
        <v>12255939</v>
      </c>
      <c r="E7" s="75">
        <f t="shared" si="0"/>
        <v>11972396</v>
      </c>
      <c r="F7" s="75">
        <f t="shared" si="0"/>
        <v>11969188.710000001</v>
      </c>
      <c r="G7" s="70">
        <f>(F7*100)/C7</f>
        <v>115.84758609052848</v>
      </c>
      <c r="H7" s="70">
        <f>(F7*100)/E7</f>
        <v>99.973210959610753</v>
      </c>
    </row>
    <row r="8" spans="2:8" x14ac:dyDescent="0.25">
      <c r="B8" s="11" t="s">
        <v>203</v>
      </c>
      <c r="C8" s="73">
        <v>10331841.27</v>
      </c>
      <c r="D8" s="73">
        <v>12255939</v>
      </c>
      <c r="E8" s="73">
        <v>11972396</v>
      </c>
      <c r="F8" s="74">
        <v>11969188.710000001</v>
      </c>
      <c r="G8" s="70">
        <f>(F8*100)/C8</f>
        <v>115.84758609052848</v>
      </c>
      <c r="H8" s="70">
        <f>(F8*100)/E8</f>
        <v>99.973210959610753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3" t="s">
        <v>25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2:12" ht="15.75" customHeight="1" x14ac:dyDescent="0.25">
      <c r="B5" s="103" t="s">
        <v>18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26" t="s">
        <v>3</v>
      </c>
      <c r="C7" s="127"/>
      <c r="D7" s="127"/>
      <c r="E7" s="127"/>
      <c r="F7" s="128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26">
        <v>1</v>
      </c>
      <c r="C8" s="127"/>
      <c r="D8" s="127"/>
      <c r="E8" s="127"/>
      <c r="F8" s="128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B1:H14"/>
  <sheetViews>
    <sheetView workbookViewId="0">
      <selection activeCell="C6" sqref="C6:H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3" t="s">
        <v>19</v>
      </c>
      <c r="C2" s="103"/>
      <c r="D2" s="103"/>
      <c r="E2" s="103"/>
      <c r="F2" s="103"/>
      <c r="G2" s="103"/>
      <c r="H2" s="103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F7973"/>
  <sheetViews>
    <sheetView zoomScaleNormal="100" workbookViewId="0">
      <selection activeCell="I20" sqref="I20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227</v>
      </c>
      <c r="C1" s="39"/>
    </row>
    <row r="2" spans="1:6" ht="15" customHeight="1" x14ac:dyDescent="0.2">
      <c r="A2" s="41" t="s">
        <v>35</v>
      </c>
      <c r="B2" s="42" t="s">
        <v>204</v>
      </c>
      <c r="C2" s="39"/>
    </row>
    <row r="3" spans="1:6" s="39" customFormat="1" ht="43.5" customHeight="1" x14ac:dyDescent="0.2">
      <c r="A3" s="43" t="s">
        <v>36</v>
      </c>
      <c r="B3" s="37" t="s">
        <v>225</v>
      </c>
    </row>
    <row r="4" spans="1:6" s="39" customFormat="1" x14ac:dyDescent="0.2">
      <c r="A4" s="43" t="s">
        <v>37</v>
      </c>
      <c r="B4" s="44" t="s">
        <v>226</v>
      </c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  <c r="C6" s="39">
        <f>C7+C8+C9+C10</f>
        <v>12255939</v>
      </c>
      <c r="D6" s="39">
        <f t="shared" ref="D6:E6" si="0">D7+D8+D9+D10</f>
        <v>11972396</v>
      </c>
      <c r="E6" s="39">
        <f t="shared" si="0"/>
        <v>11969188.709999999</v>
      </c>
    </row>
    <row r="7" spans="1:6" x14ac:dyDescent="0.2">
      <c r="A7" s="47" t="s">
        <v>205</v>
      </c>
      <c r="B7" s="46"/>
      <c r="C7" s="77">
        <f>C13+C106</f>
        <v>12201941</v>
      </c>
      <c r="D7" s="77">
        <f>D13+D106</f>
        <v>11947645</v>
      </c>
      <c r="E7" s="77">
        <f>E13+E106</f>
        <v>11947636.27</v>
      </c>
      <c r="F7" s="77">
        <f>(E7*100)/D7</f>
        <v>99.999926931206943</v>
      </c>
    </row>
    <row r="8" spans="1:6" x14ac:dyDescent="0.2">
      <c r="A8" s="47" t="s">
        <v>79</v>
      </c>
      <c r="B8" s="46"/>
      <c r="C8" s="77">
        <f>C75</f>
        <v>4115</v>
      </c>
      <c r="D8" s="77">
        <f>D75</f>
        <v>4535</v>
      </c>
      <c r="E8" s="77">
        <f>E75</f>
        <v>1336.62</v>
      </c>
      <c r="F8" s="77">
        <f>(E8*100)/D8</f>
        <v>29.473428886438811</v>
      </c>
    </row>
    <row r="9" spans="1:6" x14ac:dyDescent="0.2">
      <c r="A9" s="47" t="s">
        <v>206</v>
      </c>
      <c r="B9" s="46"/>
      <c r="C9" s="77">
        <f>C91</f>
        <v>10066</v>
      </c>
      <c r="D9" s="77">
        <f>D91</f>
        <v>0</v>
      </c>
      <c r="E9" s="77">
        <f>E91</f>
        <v>0</v>
      </c>
      <c r="F9" s="77" t="e">
        <f>(E9*100)/D9</f>
        <v>#DIV/0!</v>
      </c>
    </row>
    <row r="10" spans="1:6" x14ac:dyDescent="0.2">
      <c r="A10" s="47" t="s">
        <v>207</v>
      </c>
      <c r="B10" s="46"/>
      <c r="C10" s="77">
        <f>C96</f>
        <v>39817</v>
      </c>
      <c r="D10" s="77">
        <f>D96</f>
        <v>20216</v>
      </c>
      <c r="E10" s="77">
        <f>E96</f>
        <v>20215.82</v>
      </c>
      <c r="F10" s="77">
        <f>(E10*100)/D10</f>
        <v>99.999109616145631</v>
      </c>
    </row>
    <row r="11" spans="1:6" s="57" customFormat="1" x14ac:dyDescent="0.2"/>
    <row r="12" spans="1:6" ht="38.25" x14ac:dyDescent="0.2">
      <c r="A12" s="47" t="s">
        <v>208</v>
      </c>
      <c r="B12" s="47" t="s">
        <v>209</v>
      </c>
      <c r="C12" s="47" t="s">
        <v>47</v>
      </c>
      <c r="D12" s="47" t="s">
        <v>210</v>
      </c>
      <c r="E12" s="47" t="s">
        <v>211</v>
      </c>
      <c r="F12" s="47" t="s">
        <v>212</v>
      </c>
    </row>
    <row r="13" spans="1:6" x14ac:dyDescent="0.2">
      <c r="A13" s="48" t="s">
        <v>205</v>
      </c>
      <c r="B13" s="48" t="s">
        <v>213</v>
      </c>
      <c r="C13" s="78">
        <f>C14+C61</f>
        <v>12174070</v>
      </c>
      <c r="D13" s="78">
        <f>D14+D61</f>
        <v>11919774</v>
      </c>
      <c r="E13" s="78">
        <f>E14+E61</f>
        <v>11919765.27</v>
      </c>
      <c r="F13" s="79">
        <f>(E13*100)/D13</f>
        <v>99.99992676035636</v>
      </c>
    </row>
    <row r="14" spans="1:6" x14ac:dyDescent="0.2">
      <c r="A14" s="49" t="s">
        <v>77</v>
      </c>
      <c r="B14" s="50" t="s">
        <v>78</v>
      </c>
      <c r="C14" s="80">
        <f>C15+C24+C55</f>
        <v>12048514</v>
      </c>
      <c r="D14" s="80">
        <f>D15+D24+D55</f>
        <v>11895277</v>
      </c>
      <c r="E14" s="80">
        <f>E15+E24+E55</f>
        <v>11895269.719999999</v>
      </c>
      <c r="F14" s="81">
        <f>(E14*100)/D14</f>
        <v>99.999938799239402</v>
      </c>
    </row>
    <row r="15" spans="1:6" x14ac:dyDescent="0.2">
      <c r="A15" s="51" t="s">
        <v>79</v>
      </c>
      <c r="B15" s="52" t="s">
        <v>80</v>
      </c>
      <c r="C15" s="82">
        <f>C16+C19+C21</f>
        <v>9871599</v>
      </c>
      <c r="D15" s="82">
        <f>D16+D19+D21</f>
        <v>9850789</v>
      </c>
      <c r="E15" s="82">
        <f>E16+E19+E21</f>
        <v>9850786.5700000003</v>
      </c>
      <c r="F15" s="81">
        <f>(E15*100)/D15</f>
        <v>99.999975331925185</v>
      </c>
    </row>
    <row r="16" spans="1:6" x14ac:dyDescent="0.2">
      <c r="A16" s="53" t="s">
        <v>81</v>
      </c>
      <c r="B16" s="54" t="s">
        <v>82</v>
      </c>
      <c r="C16" s="83">
        <f>C17+C18</f>
        <v>8146899</v>
      </c>
      <c r="D16" s="83">
        <f>D17+D18</f>
        <v>8155992</v>
      </c>
      <c r="E16" s="83">
        <f>E17+E18</f>
        <v>8155991.6799999997</v>
      </c>
      <c r="F16" s="83">
        <f>(E16*100)/D16</f>
        <v>99.999996076504246</v>
      </c>
    </row>
    <row r="17" spans="1:6" x14ac:dyDescent="0.2">
      <c r="A17" s="55" t="s">
        <v>83</v>
      </c>
      <c r="B17" s="56" t="s">
        <v>84</v>
      </c>
      <c r="C17" s="84">
        <v>8083286</v>
      </c>
      <c r="D17" s="84">
        <v>8099045</v>
      </c>
      <c r="E17" s="84">
        <v>8099044.8799999999</v>
      </c>
      <c r="F17" s="84"/>
    </row>
    <row r="18" spans="1:6" x14ac:dyDescent="0.2">
      <c r="A18" s="55" t="s">
        <v>85</v>
      </c>
      <c r="B18" s="56" t="s">
        <v>86</v>
      </c>
      <c r="C18" s="84">
        <v>63613</v>
      </c>
      <c r="D18" s="84">
        <v>56947</v>
      </c>
      <c r="E18" s="84">
        <v>56946.8</v>
      </c>
      <c r="F18" s="84"/>
    </row>
    <row r="19" spans="1:6" x14ac:dyDescent="0.2">
      <c r="A19" s="53" t="s">
        <v>87</v>
      </c>
      <c r="B19" s="54" t="s">
        <v>88</v>
      </c>
      <c r="C19" s="83">
        <f>C20</f>
        <v>356306</v>
      </c>
      <c r="D19" s="83">
        <f>D20</f>
        <v>380240</v>
      </c>
      <c r="E19" s="83">
        <f>E20</f>
        <v>380239.22</v>
      </c>
      <c r="F19" s="83">
        <f>(E19*100)/D19</f>
        <v>99.999794866400165</v>
      </c>
    </row>
    <row r="20" spans="1:6" x14ac:dyDescent="0.2">
      <c r="A20" s="55" t="s">
        <v>89</v>
      </c>
      <c r="B20" s="56" t="s">
        <v>88</v>
      </c>
      <c r="C20" s="84">
        <v>356306</v>
      </c>
      <c r="D20" s="84">
        <v>380240</v>
      </c>
      <c r="E20" s="84">
        <v>380239.22</v>
      </c>
      <c r="F20" s="84"/>
    </row>
    <row r="21" spans="1:6" x14ac:dyDescent="0.2">
      <c r="A21" s="53" t="s">
        <v>90</v>
      </c>
      <c r="B21" s="54" t="s">
        <v>91</v>
      </c>
      <c r="C21" s="83">
        <f>C22+C23</f>
        <v>1368394</v>
      </c>
      <c r="D21" s="83">
        <f>D22+D23</f>
        <v>1314557</v>
      </c>
      <c r="E21" s="83">
        <f>E22+E23</f>
        <v>1314555.67</v>
      </c>
      <c r="F21" s="83">
        <f>(E21*100)/D21</f>
        <v>99.999898825231611</v>
      </c>
    </row>
    <row r="22" spans="1:6" x14ac:dyDescent="0.2">
      <c r="A22" s="55" t="s">
        <v>92</v>
      </c>
      <c r="B22" s="56" t="s">
        <v>93</v>
      </c>
      <c r="C22" s="84">
        <v>24155</v>
      </c>
      <c r="D22" s="84">
        <v>22841</v>
      </c>
      <c r="E22" s="84">
        <v>22840.46</v>
      </c>
      <c r="F22" s="84"/>
    </row>
    <row r="23" spans="1:6" x14ac:dyDescent="0.2">
      <c r="A23" s="55" t="s">
        <v>94</v>
      </c>
      <c r="B23" s="56" t="s">
        <v>95</v>
      </c>
      <c r="C23" s="84">
        <v>1344239</v>
      </c>
      <c r="D23" s="84">
        <v>1291716</v>
      </c>
      <c r="E23" s="84">
        <v>1291715.21</v>
      </c>
      <c r="F23" s="84"/>
    </row>
    <row r="24" spans="1:6" x14ac:dyDescent="0.2">
      <c r="A24" s="51" t="s">
        <v>96</v>
      </c>
      <c r="B24" s="52" t="s">
        <v>97</v>
      </c>
      <c r="C24" s="82">
        <f>C25+C30+C36+C46+C48</f>
        <v>2163577</v>
      </c>
      <c r="D24" s="82">
        <f>D25+D30+D36+D46+D48</f>
        <v>2029539</v>
      </c>
      <c r="E24" s="82">
        <f>E25+E30+E36+E46+E48</f>
        <v>2029532.54</v>
      </c>
      <c r="F24" s="81">
        <f>(E24*100)/D24</f>
        <v>99.999681701115378</v>
      </c>
    </row>
    <row r="25" spans="1:6" x14ac:dyDescent="0.2">
      <c r="A25" s="53" t="s">
        <v>98</v>
      </c>
      <c r="B25" s="54" t="s">
        <v>99</v>
      </c>
      <c r="C25" s="83">
        <f>C26+C27+C28+C29</f>
        <v>294028</v>
      </c>
      <c r="D25" s="83">
        <f>D26+D27+D28+D29</f>
        <v>285467</v>
      </c>
      <c r="E25" s="83">
        <f>E26+E27+E28+E29</f>
        <v>285466.94</v>
      </c>
      <c r="F25" s="83">
        <f>(E25*100)/D25</f>
        <v>99.999978981808752</v>
      </c>
    </row>
    <row r="26" spans="1:6" x14ac:dyDescent="0.2">
      <c r="A26" s="55" t="s">
        <v>100</v>
      </c>
      <c r="B26" s="56" t="s">
        <v>101</v>
      </c>
      <c r="C26" s="84">
        <v>15118</v>
      </c>
      <c r="D26" s="84">
        <v>12944</v>
      </c>
      <c r="E26" s="84">
        <v>12944</v>
      </c>
      <c r="F26" s="84"/>
    </row>
    <row r="27" spans="1:6" ht="25.5" x14ac:dyDescent="0.2">
      <c r="A27" s="55" t="s">
        <v>102</v>
      </c>
      <c r="B27" s="56" t="s">
        <v>103</v>
      </c>
      <c r="C27" s="84">
        <v>272446</v>
      </c>
      <c r="D27" s="84">
        <v>265320</v>
      </c>
      <c r="E27" s="84">
        <v>265319.94</v>
      </c>
      <c r="F27" s="84"/>
    </row>
    <row r="28" spans="1:6" x14ac:dyDescent="0.2">
      <c r="A28" s="55" t="s">
        <v>104</v>
      </c>
      <c r="B28" s="56" t="s">
        <v>105</v>
      </c>
      <c r="C28" s="84">
        <v>4982</v>
      </c>
      <c r="D28" s="84">
        <v>6217</v>
      </c>
      <c r="E28" s="84">
        <v>6217</v>
      </c>
      <c r="F28" s="84"/>
    </row>
    <row r="29" spans="1:6" x14ac:dyDescent="0.2">
      <c r="A29" s="55" t="s">
        <v>106</v>
      </c>
      <c r="B29" s="56" t="s">
        <v>107</v>
      </c>
      <c r="C29" s="84">
        <v>1482</v>
      </c>
      <c r="D29" s="84">
        <v>986</v>
      </c>
      <c r="E29" s="84">
        <v>986</v>
      </c>
      <c r="F29" s="84"/>
    </row>
    <row r="30" spans="1:6" x14ac:dyDescent="0.2">
      <c r="A30" s="53" t="s">
        <v>108</v>
      </c>
      <c r="B30" s="54" t="s">
        <v>109</v>
      </c>
      <c r="C30" s="83">
        <f>C31+C32+C33+C34+C35</f>
        <v>458235</v>
      </c>
      <c r="D30" s="83">
        <f>D31+D32+D33+D34+D35</f>
        <v>327086</v>
      </c>
      <c r="E30" s="83">
        <f>E31+E32+E33+E34+E35</f>
        <v>327084.17000000004</v>
      </c>
      <c r="F30" s="83">
        <f>(E30*100)/D30</f>
        <v>99.999440514115562</v>
      </c>
    </row>
    <row r="31" spans="1:6" x14ac:dyDescent="0.2">
      <c r="A31" s="55" t="s">
        <v>110</v>
      </c>
      <c r="B31" s="56" t="s">
        <v>111</v>
      </c>
      <c r="C31" s="84">
        <v>152995</v>
      </c>
      <c r="D31" s="84">
        <v>142861</v>
      </c>
      <c r="E31" s="84">
        <v>142860.82999999999</v>
      </c>
      <c r="F31" s="84"/>
    </row>
    <row r="32" spans="1:6" x14ac:dyDescent="0.2">
      <c r="A32" s="55" t="s">
        <v>112</v>
      </c>
      <c r="B32" s="56" t="s">
        <v>113</v>
      </c>
      <c r="C32" s="84">
        <v>295162</v>
      </c>
      <c r="D32" s="84">
        <v>175003</v>
      </c>
      <c r="E32" s="84">
        <v>175002.7</v>
      </c>
      <c r="F32" s="84"/>
    </row>
    <row r="33" spans="1:6" x14ac:dyDescent="0.2">
      <c r="A33" s="55" t="s">
        <v>114</v>
      </c>
      <c r="B33" s="56" t="s">
        <v>115</v>
      </c>
      <c r="C33" s="84">
        <v>6760</v>
      </c>
      <c r="D33" s="84">
        <v>8166</v>
      </c>
      <c r="E33" s="84">
        <v>8165.39</v>
      </c>
      <c r="F33" s="84"/>
    </row>
    <row r="34" spans="1:6" x14ac:dyDescent="0.2">
      <c r="A34" s="55" t="s">
        <v>116</v>
      </c>
      <c r="B34" s="56" t="s">
        <v>117</v>
      </c>
      <c r="C34" s="84">
        <v>1991</v>
      </c>
      <c r="D34" s="84">
        <v>1056</v>
      </c>
      <c r="E34" s="84">
        <v>1055.25</v>
      </c>
      <c r="F34" s="84"/>
    </row>
    <row r="35" spans="1:6" x14ac:dyDescent="0.2">
      <c r="A35" s="55" t="s">
        <v>118</v>
      </c>
      <c r="B35" s="56" t="s">
        <v>119</v>
      </c>
      <c r="C35" s="84">
        <v>1327</v>
      </c>
      <c r="D35" s="84">
        <v>0</v>
      </c>
      <c r="E35" s="84">
        <v>0</v>
      </c>
      <c r="F35" s="84"/>
    </row>
    <row r="36" spans="1:6" x14ac:dyDescent="0.2">
      <c r="A36" s="53" t="s">
        <v>120</v>
      </c>
      <c r="B36" s="54" t="s">
        <v>121</v>
      </c>
      <c r="C36" s="83">
        <f>C37+C38+C39+C40+C41+C42+C43+C44+C45</f>
        <v>1401082</v>
      </c>
      <c r="D36" s="83">
        <f>D37+D38+D39+D40+D41+D42+D43+D44+D45</f>
        <v>1412580</v>
      </c>
      <c r="E36" s="83">
        <f>E37+E38+E39+E40+E41+E42+E43+E44+E45</f>
        <v>1412576.28</v>
      </c>
      <c r="F36" s="83">
        <f>(E36*100)/D36</f>
        <v>99.999736652083428</v>
      </c>
    </row>
    <row r="37" spans="1:6" x14ac:dyDescent="0.2">
      <c r="A37" s="55" t="s">
        <v>122</v>
      </c>
      <c r="B37" s="56" t="s">
        <v>123</v>
      </c>
      <c r="C37" s="84">
        <v>716703</v>
      </c>
      <c r="D37" s="84">
        <v>755816</v>
      </c>
      <c r="E37" s="84">
        <v>755815.04</v>
      </c>
      <c r="F37" s="84"/>
    </row>
    <row r="38" spans="1:6" x14ac:dyDescent="0.2">
      <c r="A38" s="55" t="s">
        <v>124</v>
      </c>
      <c r="B38" s="56" t="s">
        <v>125</v>
      </c>
      <c r="C38" s="84">
        <v>29817</v>
      </c>
      <c r="D38" s="84">
        <v>31914</v>
      </c>
      <c r="E38" s="84">
        <v>31913.86</v>
      </c>
      <c r="F38" s="84"/>
    </row>
    <row r="39" spans="1:6" x14ac:dyDescent="0.2">
      <c r="A39" s="55" t="s">
        <v>126</v>
      </c>
      <c r="B39" s="56" t="s">
        <v>127</v>
      </c>
      <c r="C39" s="84">
        <v>17145</v>
      </c>
      <c r="D39" s="84">
        <v>22017</v>
      </c>
      <c r="E39" s="84">
        <v>22016.95</v>
      </c>
      <c r="F39" s="84"/>
    </row>
    <row r="40" spans="1:6" x14ac:dyDescent="0.2">
      <c r="A40" s="55" t="s">
        <v>128</v>
      </c>
      <c r="B40" s="56" t="s">
        <v>129</v>
      </c>
      <c r="C40" s="84">
        <v>45126</v>
      </c>
      <c r="D40" s="84">
        <v>36885</v>
      </c>
      <c r="E40" s="84">
        <v>36884.550000000003</v>
      </c>
      <c r="F40" s="84"/>
    </row>
    <row r="41" spans="1:6" x14ac:dyDescent="0.2">
      <c r="A41" s="55" t="s">
        <v>130</v>
      </c>
      <c r="B41" s="56" t="s">
        <v>131</v>
      </c>
      <c r="C41" s="84">
        <v>44435</v>
      </c>
      <c r="D41" s="84">
        <v>42019</v>
      </c>
      <c r="E41" s="84">
        <v>42018.05</v>
      </c>
      <c r="F41" s="84"/>
    </row>
    <row r="42" spans="1:6" x14ac:dyDescent="0.2">
      <c r="A42" s="55" t="s">
        <v>132</v>
      </c>
      <c r="B42" s="56" t="s">
        <v>133</v>
      </c>
      <c r="C42" s="84">
        <v>34153</v>
      </c>
      <c r="D42" s="84">
        <v>19136</v>
      </c>
      <c r="E42" s="84">
        <v>19135.46</v>
      </c>
      <c r="F42" s="84"/>
    </row>
    <row r="43" spans="1:6" x14ac:dyDescent="0.2">
      <c r="A43" s="55" t="s">
        <v>134</v>
      </c>
      <c r="B43" s="56" t="s">
        <v>135</v>
      </c>
      <c r="C43" s="84">
        <v>484438</v>
      </c>
      <c r="D43" s="84">
        <v>477302</v>
      </c>
      <c r="E43" s="84">
        <v>477301.85</v>
      </c>
      <c r="F43" s="84"/>
    </row>
    <row r="44" spans="1:6" x14ac:dyDescent="0.2">
      <c r="A44" s="55" t="s">
        <v>136</v>
      </c>
      <c r="B44" s="56" t="s">
        <v>137</v>
      </c>
      <c r="C44" s="84">
        <v>66</v>
      </c>
      <c r="D44" s="84">
        <v>20</v>
      </c>
      <c r="E44" s="84">
        <v>19.62</v>
      </c>
      <c r="F44" s="84"/>
    </row>
    <row r="45" spans="1:6" x14ac:dyDescent="0.2">
      <c r="A45" s="55" t="s">
        <v>138</v>
      </c>
      <c r="B45" s="56" t="s">
        <v>139</v>
      </c>
      <c r="C45" s="84">
        <v>29199</v>
      </c>
      <c r="D45" s="84">
        <v>27471</v>
      </c>
      <c r="E45" s="84">
        <v>27470.9</v>
      </c>
      <c r="F45" s="84"/>
    </row>
    <row r="46" spans="1:6" x14ac:dyDescent="0.2">
      <c r="A46" s="53" t="s">
        <v>140</v>
      </c>
      <c r="B46" s="54" t="s">
        <v>141</v>
      </c>
      <c r="C46" s="83">
        <f>C47</f>
        <v>3318</v>
      </c>
      <c r="D46" s="83">
        <f>D47</f>
        <v>1358</v>
      </c>
      <c r="E46" s="83">
        <f>E47</f>
        <v>1358</v>
      </c>
      <c r="F46" s="83">
        <f>(E46*100)/D46</f>
        <v>100</v>
      </c>
    </row>
    <row r="47" spans="1:6" ht="25.5" x14ac:dyDescent="0.2">
      <c r="A47" s="55" t="s">
        <v>142</v>
      </c>
      <c r="B47" s="56" t="s">
        <v>143</v>
      </c>
      <c r="C47" s="84">
        <v>3318</v>
      </c>
      <c r="D47" s="84">
        <v>1358</v>
      </c>
      <c r="E47" s="84">
        <v>1358</v>
      </c>
      <c r="F47" s="84"/>
    </row>
    <row r="48" spans="1:6" x14ac:dyDescent="0.2">
      <c r="A48" s="53" t="s">
        <v>144</v>
      </c>
      <c r="B48" s="54" t="s">
        <v>145</v>
      </c>
      <c r="C48" s="83">
        <f>C49+C50+C51+C52+C53+C54</f>
        <v>6914</v>
      </c>
      <c r="D48" s="83">
        <f>D49+D50+D51+D52+D53+D54</f>
        <v>3048</v>
      </c>
      <c r="E48" s="83">
        <f>E49+E50+E51+E52+E53+E54</f>
        <v>3047.15</v>
      </c>
      <c r="F48" s="83">
        <f>(E48*100)/D48</f>
        <v>99.972112860892395</v>
      </c>
    </row>
    <row r="49" spans="1:6" x14ac:dyDescent="0.2">
      <c r="A49" s="55" t="s">
        <v>148</v>
      </c>
      <c r="B49" s="56" t="s">
        <v>149</v>
      </c>
      <c r="C49" s="84">
        <v>2389</v>
      </c>
      <c r="D49" s="84">
        <v>2055</v>
      </c>
      <c r="E49" s="84">
        <v>2055</v>
      </c>
      <c r="F49" s="84"/>
    </row>
    <row r="50" spans="1:6" x14ac:dyDescent="0.2">
      <c r="A50" s="55" t="s">
        <v>150</v>
      </c>
      <c r="B50" s="56" t="s">
        <v>151</v>
      </c>
      <c r="C50" s="84">
        <v>531</v>
      </c>
      <c r="D50" s="84">
        <v>0</v>
      </c>
      <c r="E50" s="84">
        <v>0</v>
      </c>
      <c r="F50" s="84"/>
    </row>
    <row r="51" spans="1:6" x14ac:dyDescent="0.2">
      <c r="A51" s="55" t="s">
        <v>152</v>
      </c>
      <c r="B51" s="56" t="s">
        <v>153</v>
      </c>
      <c r="C51" s="84">
        <v>14</v>
      </c>
      <c r="D51" s="84">
        <v>0</v>
      </c>
      <c r="E51" s="84">
        <v>0</v>
      </c>
      <c r="F51" s="84"/>
    </row>
    <row r="52" spans="1:6" x14ac:dyDescent="0.2">
      <c r="A52" s="55" t="s">
        <v>154</v>
      </c>
      <c r="B52" s="56" t="s">
        <v>155</v>
      </c>
      <c r="C52" s="84">
        <v>2318</v>
      </c>
      <c r="D52" s="84">
        <v>0</v>
      </c>
      <c r="E52" s="84">
        <v>0</v>
      </c>
      <c r="F52" s="84"/>
    </row>
    <row r="53" spans="1:6" x14ac:dyDescent="0.2">
      <c r="A53" s="55" t="s">
        <v>156</v>
      </c>
      <c r="B53" s="56" t="s">
        <v>157</v>
      </c>
      <c r="C53" s="84">
        <v>398</v>
      </c>
      <c r="D53" s="84">
        <v>0</v>
      </c>
      <c r="E53" s="84">
        <v>0</v>
      </c>
      <c r="F53" s="84"/>
    </row>
    <row r="54" spans="1:6" x14ac:dyDescent="0.2">
      <c r="A54" s="55" t="s">
        <v>158</v>
      </c>
      <c r="B54" s="56" t="s">
        <v>145</v>
      </c>
      <c r="C54" s="84">
        <v>1264</v>
      </c>
      <c r="D54" s="84">
        <v>993</v>
      </c>
      <c r="E54" s="84">
        <v>992.15</v>
      </c>
      <c r="F54" s="84"/>
    </row>
    <row r="55" spans="1:6" x14ac:dyDescent="0.2">
      <c r="A55" s="51" t="s">
        <v>159</v>
      </c>
      <c r="B55" s="52" t="s">
        <v>160</v>
      </c>
      <c r="C55" s="82">
        <f>C56+C58</f>
        <v>13338</v>
      </c>
      <c r="D55" s="82">
        <f>D56+D58</f>
        <v>14949</v>
      </c>
      <c r="E55" s="82">
        <f>E56+E58</f>
        <v>14950.609999999999</v>
      </c>
      <c r="F55" s="81">
        <f>(E55*100)/D55</f>
        <v>100.01076995116729</v>
      </c>
    </row>
    <row r="56" spans="1:6" x14ac:dyDescent="0.2">
      <c r="A56" s="53" t="s">
        <v>161</v>
      </c>
      <c r="B56" s="54" t="s">
        <v>162</v>
      </c>
      <c r="C56" s="83">
        <f>C57</f>
        <v>2617</v>
      </c>
      <c r="D56" s="83">
        <f>D57</f>
        <v>2434</v>
      </c>
      <c r="E56" s="83">
        <f>E57</f>
        <v>2434.9699999999998</v>
      </c>
      <c r="F56" s="83">
        <f>(E56*100)/D56</f>
        <v>100.03985209531633</v>
      </c>
    </row>
    <row r="57" spans="1:6" ht="25.5" x14ac:dyDescent="0.2">
      <c r="A57" s="55" t="s">
        <v>163</v>
      </c>
      <c r="B57" s="56" t="s">
        <v>164</v>
      </c>
      <c r="C57" s="84">
        <v>2617</v>
      </c>
      <c r="D57" s="84">
        <v>2434</v>
      </c>
      <c r="E57" s="84">
        <v>2434.9699999999998</v>
      </c>
      <c r="F57" s="84"/>
    </row>
    <row r="58" spans="1:6" x14ac:dyDescent="0.2">
      <c r="A58" s="53" t="s">
        <v>165</v>
      </c>
      <c r="B58" s="54" t="s">
        <v>166</v>
      </c>
      <c r="C58" s="83">
        <f>C59+C60</f>
        <v>10721</v>
      </c>
      <c r="D58" s="83">
        <f>D59+D60</f>
        <v>12515</v>
      </c>
      <c r="E58" s="83">
        <f>E59+E60</f>
        <v>12515.64</v>
      </c>
      <c r="F58" s="83">
        <f>(E58*100)/D58</f>
        <v>100.00511386336396</v>
      </c>
    </row>
    <row r="59" spans="1:6" x14ac:dyDescent="0.2">
      <c r="A59" s="55" t="s">
        <v>167</v>
      </c>
      <c r="B59" s="56" t="s">
        <v>168</v>
      </c>
      <c r="C59" s="84">
        <v>9954</v>
      </c>
      <c r="D59" s="84">
        <v>12200</v>
      </c>
      <c r="E59" s="84">
        <v>12200</v>
      </c>
      <c r="F59" s="84"/>
    </row>
    <row r="60" spans="1:6" x14ac:dyDescent="0.2">
      <c r="A60" s="55" t="s">
        <v>169</v>
      </c>
      <c r="B60" s="56" t="s">
        <v>170</v>
      </c>
      <c r="C60" s="84">
        <v>767</v>
      </c>
      <c r="D60" s="84">
        <v>315</v>
      </c>
      <c r="E60" s="84">
        <v>315.64</v>
      </c>
      <c r="F60" s="84"/>
    </row>
    <row r="61" spans="1:6" x14ac:dyDescent="0.2">
      <c r="A61" s="49" t="s">
        <v>171</v>
      </c>
      <c r="B61" s="50" t="s">
        <v>172</v>
      </c>
      <c r="C61" s="80">
        <f>C62+C67</f>
        <v>125556</v>
      </c>
      <c r="D61" s="80">
        <f>D62+D67</f>
        <v>24497</v>
      </c>
      <c r="E61" s="80">
        <f>E62+E67</f>
        <v>24495.55</v>
      </c>
      <c r="F61" s="81">
        <f>(E61*100)/D61</f>
        <v>99.994080907866262</v>
      </c>
    </row>
    <row r="62" spans="1:6" x14ac:dyDescent="0.2">
      <c r="A62" s="51" t="s">
        <v>173</v>
      </c>
      <c r="B62" s="52" t="s">
        <v>174</v>
      </c>
      <c r="C62" s="82">
        <f>C63+C65</f>
        <v>19378</v>
      </c>
      <c r="D62" s="82">
        <f>D63+D65</f>
        <v>24497</v>
      </c>
      <c r="E62" s="82">
        <f>E63+E65</f>
        <v>24495.55</v>
      </c>
      <c r="F62" s="81">
        <f>(E62*100)/D62</f>
        <v>99.994080907866262</v>
      </c>
    </row>
    <row r="63" spans="1:6" x14ac:dyDescent="0.2">
      <c r="A63" s="53" t="s">
        <v>175</v>
      </c>
      <c r="B63" s="54" t="s">
        <v>176</v>
      </c>
      <c r="C63" s="83">
        <f>C64</f>
        <v>0</v>
      </c>
      <c r="D63" s="83">
        <f>D64</f>
        <v>12473</v>
      </c>
      <c r="E63" s="83">
        <f>E64</f>
        <v>12472.5</v>
      </c>
      <c r="F63" s="83">
        <f>(E63*100)/D63</f>
        <v>99.995991341297199</v>
      </c>
    </row>
    <row r="64" spans="1:6" x14ac:dyDescent="0.2">
      <c r="A64" s="55" t="s">
        <v>177</v>
      </c>
      <c r="B64" s="56" t="s">
        <v>178</v>
      </c>
      <c r="C64" s="84">
        <v>0</v>
      </c>
      <c r="D64" s="84">
        <v>12473</v>
      </c>
      <c r="E64" s="84">
        <v>12472.5</v>
      </c>
      <c r="F64" s="84"/>
    </row>
    <row r="65" spans="1:6" x14ac:dyDescent="0.2">
      <c r="A65" s="53" t="s">
        <v>185</v>
      </c>
      <c r="B65" s="54" t="s">
        <v>186</v>
      </c>
      <c r="C65" s="83">
        <f>C66</f>
        <v>19378</v>
      </c>
      <c r="D65" s="83">
        <f>D66</f>
        <v>12024</v>
      </c>
      <c r="E65" s="83">
        <f>E66</f>
        <v>12023.05</v>
      </c>
      <c r="F65" s="83">
        <f>(E65*100)/D65</f>
        <v>99.992099135063214</v>
      </c>
    </row>
    <row r="66" spans="1:6" x14ac:dyDescent="0.2">
      <c r="A66" s="55" t="s">
        <v>187</v>
      </c>
      <c r="B66" s="56" t="s">
        <v>188</v>
      </c>
      <c r="C66" s="84">
        <v>19378</v>
      </c>
      <c r="D66" s="84">
        <v>12024</v>
      </c>
      <c r="E66" s="84">
        <v>12023.05</v>
      </c>
      <c r="F66" s="84"/>
    </row>
    <row r="67" spans="1:6" x14ac:dyDescent="0.2">
      <c r="A67" s="51" t="s">
        <v>189</v>
      </c>
      <c r="B67" s="52" t="s">
        <v>190</v>
      </c>
      <c r="C67" s="82">
        <f t="shared" ref="C67:E68" si="1">C68</f>
        <v>106178</v>
      </c>
      <c r="D67" s="82">
        <f t="shared" si="1"/>
        <v>0</v>
      </c>
      <c r="E67" s="82">
        <f t="shared" si="1"/>
        <v>0</v>
      </c>
      <c r="F67" s="81" t="e">
        <f>(E67*100)/D67</f>
        <v>#DIV/0!</v>
      </c>
    </row>
    <row r="68" spans="1:6" ht="25.5" x14ac:dyDescent="0.2">
      <c r="A68" s="53" t="s">
        <v>191</v>
      </c>
      <c r="B68" s="54" t="s">
        <v>192</v>
      </c>
      <c r="C68" s="83">
        <f t="shared" si="1"/>
        <v>106178</v>
      </c>
      <c r="D68" s="83">
        <f t="shared" si="1"/>
        <v>0</v>
      </c>
      <c r="E68" s="83">
        <f t="shared" si="1"/>
        <v>0</v>
      </c>
      <c r="F68" s="83" t="e">
        <f>(E68*100)/D68</f>
        <v>#DIV/0!</v>
      </c>
    </row>
    <row r="69" spans="1:6" x14ac:dyDescent="0.2">
      <c r="A69" s="55" t="s">
        <v>193</v>
      </c>
      <c r="B69" s="56" t="s">
        <v>192</v>
      </c>
      <c r="C69" s="84">
        <v>106178</v>
      </c>
      <c r="D69" s="84">
        <v>0</v>
      </c>
      <c r="E69" s="84">
        <v>0</v>
      </c>
      <c r="F69" s="84"/>
    </row>
    <row r="70" spans="1:6" x14ac:dyDescent="0.2">
      <c r="A70" s="49" t="s">
        <v>55</v>
      </c>
      <c r="B70" s="50" t="s">
        <v>56</v>
      </c>
      <c r="C70" s="80">
        <f t="shared" ref="C70:E71" si="2">C71</f>
        <v>12174070</v>
      </c>
      <c r="D70" s="80">
        <f t="shared" si="2"/>
        <v>11919774</v>
      </c>
      <c r="E70" s="80">
        <f t="shared" si="2"/>
        <v>11919765.270000001</v>
      </c>
      <c r="F70" s="81">
        <f>(E70*100)/D70</f>
        <v>99.999926760356388</v>
      </c>
    </row>
    <row r="71" spans="1:6" x14ac:dyDescent="0.2">
      <c r="A71" s="51" t="s">
        <v>69</v>
      </c>
      <c r="B71" s="52" t="s">
        <v>70</v>
      </c>
      <c r="C71" s="82">
        <f t="shared" si="2"/>
        <v>12174070</v>
      </c>
      <c r="D71" s="82">
        <f t="shared" si="2"/>
        <v>11919774</v>
      </c>
      <c r="E71" s="82">
        <f t="shared" si="2"/>
        <v>11919765.270000001</v>
      </c>
      <c r="F71" s="81">
        <f>(E71*100)/D71</f>
        <v>99.999926760356388</v>
      </c>
    </row>
    <row r="72" spans="1:6" ht="25.5" x14ac:dyDescent="0.2">
      <c r="A72" s="53" t="s">
        <v>71</v>
      </c>
      <c r="B72" s="54" t="s">
        <v>72</v>
      </c>
      <c r="C72" s="83">
        <f>C73+C74</f>
        <v>12174070</v>
      </c>
      <c r="D72" s="83">
        <f>D73+D74</f>
        <v>11919774</v>
      </c>
      <c r="E72" s="83">
        <f>E73+E74</f>
        <v>11919765.270000001</v>
      </c>
      <c r="F72" s="83">
        <f>(E72*100)/D72</f>
        <v>99.999926760356388</v>
      </c>
    </row>
    <row r="73" spans="1:6" x14ac:dyDescent="0.2">
      <c r="A73" s="55" t="s">
        <v>73</v>
      </c>
      <c r="B73" s="56" t="s">
        <v>74</v>
      </c>
      <c r="C73" s="95">
        <v>12048514</v>
      </c>
      <c r="D73" s="84">
        <v>11895277</v>
      </c>
      <c r="E73" s="84">
        <v>11895269.720000001</v>
      </c>
      <c r="F73" s="84"/>
    </row>
    <row r="74" spans="1:6" ht="25.5" x14ac:dyDescent="0.2">
      <c r="A74" s="55" t="s">
        <v>75</v>
      </c>
      <c r="B74" s="56" t="s">
        <v>76</v>
      </c>
      <c r="C74" s="95">
        <v>125556</v>
      </c>
      <c r="D74" s="84">
        <v>24497</v>
      </c>
      <c r="E74" s="84">
        <v>24495.55</v>
      </c>
      <c r="F74" s="84"/>
    </row>
    <row r="75" spans="1:6" x14ac:dyDescent="0.2">
      <c r="A75" s="48" t="s">
        <v>79</v>
      </c>
      <c r="B75" s="48" t="s">
        <v>214</v>
      </c>
      <c r="C75" s="78">
        <f>C76+C80</f>
        <v>4115</v>
      </c>
      <c r="D75" s="78">
        <f>D76+D80</f>
        <v>4535</v>
      </c>
      <c r="E75" s="78">
        <f>E76+E80</f>
        <v>1336.62</v>
      </c>
      <c r="F75" s="79">
        <f>(E75*100)/D75</f>
        <v>29.473428886438811</v>
      </c>
    </row>
    <row r="76" spans="1:6" x14ac:dyDescent="0.2">
      <c r="A76" s="49" t="s">
        <v>77</v>
      </c>
      <c r="B76" s="50" t="s">
        <v>78</v>
      </c>
      <c r="C76" s="80">
        <f t="shared" ref="C76:E78" si="3">C77</f>
        <v>1991</v>
      </c>
      <c r="D76" s="80">
        <f t="shared" si="3"/>
        <v>1991</v>
      </c>
      <c r="E76" s="80">
        <f t="shared" si="3"/>
        <v>0</v>
      </c>
      <c r="F76" s="81">
        <f>(E76*100)/D76</f>
        <v>0</v>
      </c>
    </row>
    <row r="77" spans="1:6" x14ac:dyDescent="0.2">
      <c r="A77" s="51" t="s">
        <v>96</v>
      </c>
      <c r="B77" s="52" t="s">
        <v>97</v>
      </c>
      <c r="C77" s="82">
        <f t="shared" si="3"/>
        <v>1991</v>
      </c>
      <c r="D77" s="82">
        <f t="shared" si="3"/>
        <v>1991</v>
      </c>
      <c r="E77" s="82">
        <f t="shared" si="3"/>
        <v>0</v>
      </c>
      <c r="F77" s="81">
        <f>(E77*100)/D77</f>
        <v>0</v>
      </c>
    </row>
    <row r="78" spans="1:6" x14ac:dyDescent="0.2">
      <c r="A78" s="53" t="s">
        <v>120</v>
      </c>
      <c r="B78" s="54" t="s">
        <v>121</v>
      </c>
      <c r="C78" s="83">
        <f t="shared" si="3"/>
        <v>1991</v>
      </c>
      <c r="D78" s="83">
        <f t="shared" si="3"/>
        <v>1991</v>
      </c>
      <c r="E78" s="83">
        <f t="shared" si="3"/>
        <v>0</v>
      </c>
      <c r="F78" s="83">
        <f>(E78*100)/D78</f>
        <v>0</v>
      </c>
    </row>
    <row r="79" spans="1:6" x14ac:dyDescent="0.2">
      <c r="A79" s="55" t="s">
        <v>124</v>
      </c>
      <c r="B79" s="56" t="s">
        <v>125</v>
      </c>
      <c r="C79" s="84">
        <v>1991</v>
      </c>
      <c r="D79" s="84">
        <v>1991</v>
      </c>
      <c r="E79" s="84">
        <v>0</v>
      </c>
      <c r="F79" s="84"/>
    </row>
    <row r="80" spans="1:6" x14ac:dyDescent="0.2">
      <c r="A80" s="49" t="s">
        <v>171</v>
      </c>
      <c r="B80" s="50" t="s">
        <v>172</v>
      </c>
      <c r="C80" s="80">
        <f t="shared" ref="C80:E81" si="4">C81</f>
        <v>2124</v>
      </c>
      <c r="D80" s="80">
        <f t="shared" si="4"/>
        <v>2544</v>
      </c>
      <c r="E80" s="80">
        <f t="shared" si="4"/>
        <v>1336.62</v>
      </c>
      <c r="F80" s="81">
        <f>(E80*100)/D80</f>
        <v>52.540094339622641</v>
      </c>
    </row>
    <row r="81" spans="1:6" x14ac:dyDescent="0.2">
      <c r="A81" s="51" t="s">
        <v>173</v>
      </c>
      <c r="B81" s="52" t="s">
        <v>174</v>
      </c>
      <c r="C81" s="82">
        <f t="shared" si="4"/>
        <v>2124</v>
      </c>
      <c r="D81" s="82">
        <f t="shared" si="4"/>
        <v>2544</v>
      </c>
      <c r="E81" s="82">
        <f t="shared" si="4"/>
        <v>1336.62</v>
      </c>
      <c r="F81" s="81">
        <f>(E81*100)/D81</f>
        <v>52.540094339622641</v>
      </c>
    </row>
    <row r="82" spans="1:6" x14ac:dyDescent="0.2">
      <c r="A82" s="53" t="s">
        <v>175</v>
      </c>
      <c r="B82" s="54" t="s">
        <v>176</v>
      </c>
      <c r="C82" s="83">
        <f>C83+C84+C85+C86</f>
        <v>2124</v>
      </c>
      <c r="D82" s="83">
        <f>D83+D84+D85+D86</f>
        <v>2544</v>
      </c>
      <c r="E82" s="83">
        <f>E83+E84+E85+E86</f>
        <v>1336.62</v>
      </c>
      <c r="F82" s="83">
        <f>(E82*100)/D82</f>
        <v>52.540094339622641</v>
      </c>
    </row>
    <row r="83" spans="1:6" x14ac:dyDescent="0.2">
      <c r="A83" s="55" t="s">
        <v>177</v>
      </c>
      <c r="B83" s="56" t="s">
        <v>178</v>
      </c>
      <c r="C83" s="84">
        <v>664</v>
      </c>
      <c r="D83" s="84">
        <v>804</v>
      </c>
      <c r="E83" s="84">
        <v>803.98</v>
      </c>
      <c r="F83" s="84"/>
    </row>
    <row r="84" spans="1:6" x14ac:dyDescent="0.2">
      <c r="A84" s="55" t="s">
        <v>179</v>
      </c>
      <c r="B84" s="56" t="s">
        <v>180</v>
      </c>
      <c r="C84" s="84">
        <v>133</v>
      </c>
      <c r="D84" s="84">
        <v>133</v>
      </c>
      <c r="E84" s="84">
        <v>0</v>
      </c>
      <c r="F84" s="84"/>
    </row>
    <row r="85" spans="1:6" x14ac:dyDescent="0.2">
      <c r="A85" s="55" t="s">
        <v>181</v>
      </c>
      <c r="B85" s="56" t="s">
        <v>182</v>
      </c>
      <c r="C85" s="84">
        <v>1327</v>
      </c>
      <c r="D85" s="84">
        <v>1327</v>
      </c>
      <c r="E85" s="84">
        <v>253.25</v>
      </c>
      <c r="F85" s="84"/>
    </row>
    <row r="86" spans="1:6" x14ac:dyDescent="0.2">
      <c r="A86" s="55" t="s">
        <v>183</v>
      </c>
      <c r="B86" s="56" t="s">
        <v>184</v>
      </c>
      <c r="C86" s="84">
        <v>0</v>
      </c>
      <c r="D86" s="84">
        <v>280</v>
      </c>
      <c r="E86" s="84">
        <v>279.39</v>
      </c>
      <c r="F86" s="84"/>
    </row>
    <row r="87" spans="1:6" x14ac:dyDescent="0.2">
      <c r="A87" s="49" t="s">
        <v>55</v>
      </c>
      <c r="B87" s="50" t="s">
        <v>56</v>
      </c>
      <c r="C87" s="80">
        <f t="shared" ref="C87:E89" si="5">C88</f>
        <v>5737.09</v>
      </c>
      <c r="D87" s="80">
        <f t="shared" si="5"/>
        <v>4535</v>
      </c>
      <c r="E87" s="80">
        <f t="shared" si="5"/>
        <v>1336.62</v>
      </c>
      <c r="F87" s="81">
        <f>(E87*100)/D87</f>
        <v>29.473428886438811</v>
      </c>
    </row>
    <row r="88" spans="1:6" x14ac:dyDescent="0.2">
      <c r="A88" s="51" t="s">
        <v>63</v>
      </c>
      <c r="B88" s="52" t="s">
        <v>64</v>
      </c>
      <c r="C88" s="82">
        <f t="shared" si="5"/>
        <v>5737.09</v>
      </c>
      <c r="D88" s="82">
        <f t="shared" si="5"/>
        <v>4535</v>
      </c>
      <c r="E88" s="82">
        <f t="shared" si="5"/>
        <v>1336.62</v>
      </c>
      <c r="F88" s="81">
        <f>(E88*100)/D88</f>
        <v>29.473428886438811</v>
      </c>
    </row>
    <row r="89" spans="1:6" x14ac:dyDescent="0.2">
      <c r="A89" s="53" t="s">
        <v>65</v>
      </c>
      <c r="B89" s="54" t="s">
        <v>66</v>
      </c>
      <c r="C89" s="83">
        <f t="shared" si="5"/>
        <v>5737.09</v>
      </c>
      <c r="D89" s="83">
        <f t="shared" si="5"/>
        <v>4535</v>
      </c>
      <c r="E89" s="83">
        <f t="shared" si="5"/>
        <v>1336.62</v>
      </c>
      <c r="F89" s="83">
        <f>(E89*100)/D89</f>
        <v>29.473428886438811</v>
      </c>
    </row>
    <row r="90" spans="1:6" x14ac:dyDescent="0.2">
      <c r="A90" s="55" t="s">
        <v>67</v>
      </c>
      <c r="B90" s="56" t="s">
        <v>68</v>
      </c>
      <c r="C90" s="84">
        <v>5737.09</v>
      </c>
      <c r="D90" s="84">
        <v>4535</v>
      </c>
      <c r="E90" s="84">
        <v>1336.62</v>
      </c>
      <c r="F90" s="84"/>
    </row>
    <row r="91" spans="1:6" x14ac:dyDescent="0.2">
      <c r="A91" s="48" t="s">
        <v>206</v>
      </c>
      <c r="B91" s="48" t="s">
        <v>215</v>
      </c>
      <c r="C91" s="78">
        <f t="shared" ref="C91:E94" si="6">C92</f>
        <v>10066</v>
      </c>
      <c r="D91" s="78">
        <f t="shared" si="6"/>
        <v>0</v>
      </c>
      <c r="E91" s="78">
        <f t="shared" si="6"/>
        <v>0</v>
      </c>
      <c r="F91" s="79" t="e">
        <f>(E91*100)/D91</f>
        <v>#DIV/0!</v>
      </c>
    </row>
    <row r="92" spans="1:6" x14ac:dyDescent="0.2">
      <c r="A92" s="49" t="s">
        <v>77</v>
      </c>
      <c r="B92" s="50" t="s">
        <v>78</v>
      </c>
      <c r="C92" s="80">
        <f t="shared" si="6"/>
        <v>10066</v>
      </c>
      <c r="D92" s="80">
        <f t="shared" si="6"/>
        <v>0</v>
      </c>
      <c r="E92" s="80">
        <f t="shared" si="6"/>
        <v>0</v>
      </c>
      <c r="F92" s="81" t="e">
        <f>(E92*100)/D92</f>
        <v>#DIV/0!</v>
      </c>
    </row>
    <row r="93" spans="1:6" x14ac:dyDescent="0.2">
      <c r="A93" s="51" t="s">
        <v>96</v>
      </c>
      <c r="B93" s="52" t="s">
        <v>97</v>
      </c>
      <c r="C93" s="82">
        <f t="shared" si="6"/>
        <v>10066</v>
      </c>
      <c r="D93" s="82">
        <f t="shared" si="6"/>
        <v>0</v>
      </c>
      <c r="E93" s="82">
        <f t="shared" si="6"/>
        <v>0</v>
      </c>
      <c r="F93" s="81" t="e">
        <f>(E93*100)/D93</f>
        <v>#DIV/0!</v>
      </c>
    </row>
    <row r="94" spans="1:6" x14ac:dyDescent="0.2">
      <c r="A94" s="53" t="s">
        <v>120</v>
      </c>
      <c r="B94" s="54" t="s">
        <v>121</v>
      </c>
      <c r="C94" s="83">
        <f t="shared" si="6"/>
        <v>10066</v>
      </c>
      <c r="D94" s="83">
        <f t="shared" si="6"/>
        <v>0</v>
      </c>
      <c r="E94" s="83">
        <f t="shared" si="6"/>
        <v>0</v>
      </c>
      <c r="F94" s="83" t="e">
        <f>(E94*100)/D94</f>
        <v>#DIV/0!</v>
      </c>
    </row>
    <row r="95" spans="1:6" x14ac:dyDescent="0.2">
      <c r="A95" s="55" t="s">
        <v>134</v>
      </c>
      <c r="B95" s="56" t="s">
        <v>135</v>
      </c>
      <c r="C95" s="84">
        <v>10066</v>
      </c>
      <c r="D95" s="84">
        <v>0</v>
      </c>
      <c r="E95" s="84">
        <v>0</v>
      </c>
      <c r="F95" s="84"/>
    </row>
    <row r="96" spans="1:6" x14ac:dyDescent="0.2">
      <c r="A96" s="48" t="s">
        <v>207</v>
      </c>
      <c r="B96" s="48" t="s">
        <v>216</v>
      </c>
      <c r="C96" s="78">
        <f t="shared" ref="C96:E99" si="7">C97</f>
        <v>39817</v>
      </c>
      <c r="D96" s="78">
        <f t="shared" si="7"/>
        <v>20216</v>
      </c>
      <c r="E96" s="78">
        <f t="shared" si="7"/>
        <v>20215.82</v>
      </c>
      <c r="F96" s="79">
        <f>(E96*100)/D96</f>
        <v>99.999109616145631</v>
      </c>
    </row>
    <row r="97" spans="1:6" x14ac:dyDescent="0.2">
      <c r="A97" s="49" t="s">
        <v>77</v>
      </c>
      <c r="B97" s="50" t="s">
        <v>78</v>
      </c>
      <c r="C97" s="80">
        <f t="shared" si="7"/>
        <v>39817</v>
      </c>
      <c r="D97" s="80">
        <f t="shared" si="7"/>
        <v>20216</v>
      </c>
      <c r="E97" s="80">
        <f t="shared" si="7"/>
        <v>20215.82</v>
      </c>
      <c r="F97" s="81">
        <f>(E97*100)/D97</f>
        <v>99.999109616145631</v>
      </c>
    </row>
    <row r="98" spans="1:6" x14ac:dyDescent="0.2">
      <c r="A98" s="51" t="s">
        <v>96</v>
      </c>
      <c r="B98" s="52" t="s">
        <v>97</v>
      </c>
      <c r="C98" s="82">
        <f t="shared" si="7"/>
        <v>39817</v>
      </c>
      <c r="D98" s="82">
        <f t="shared" si="7"/>
        <v>20216</v>
      </c>
      <c r="E98" s="82">
        <f t="shared" si="7"/>
        <v>20215.82</v>
      </c>
      <c r="F98" s="81">
        <f>(E98*100)/D98</f>
        <v>99.999109616145631</v>
      </c>
    </row>
    <row r="99" spans="1:6" x14ac:dyDescent="0.2">
      <c r="A99" s="53" t="s">
        <v>144</v>
      </c>
      <c r="B99" s="54" t="s">
        <v>145</v>
      </c>
      <c r="C99" s="83">
        <f t="shared" si="7"/>
        <v>39817</v>
      </c>
      <c r="D99" s="83">
        <f t="shared" si="7"/>
        <v>20216</v>
      </c>
      <c r="E99" s="83">
        <f t="shared" si="7"/>
        <v>20215.82</v>
      </c>
      <c r="F99" s="83">
        <f>(E99*100)/D99</f>
        <v>99.999109616145631</v>
      </c>
    </row>
    <row r="100" spans="1:6" x14ac:dyDescent="0.2">
      <c r="A100" s="55" t="s">
        <v>146</v>
      </c>
      <c r="B100" s="56" t="s">
        <v>147</v>
      </c>
      <c r="C100" s="84">
        <v>39817</v>
      </c>
      <c r="D100" s="84">
        <v>20216</v>
      </c>
      <c r="E100" s="84">
        <v>20215.82</v>
      </c>
      <c r="F100" s="84"/>
    </row>
    <row r="101" spans="1:6" x14ac:dyDescent="0.2">
      <c r="A101" s="49" t="s">
        <v>55</v>
      </c>
      <c r="B101" s="50" t="s">
        <v>56</v>
      </c>
      <c r="C101" s="80">
        <f t="shared" ref="C101:E103" si="8">C102</f>
        <v>39817</v>
      </c>
      <c r="D101" s="80">
        <f t="shared" si="8"/>
        <v>20216</v>
      </c>
      <c r="E101" s="80">
        <f t="shared" si="8"/>
        <v>20215.82</v>
      </c>
      <c r="F101" s="81">
        <f>(E101*100)/D101</f>
        <v>99.999109616145631</v>
      </c>
    </row>
    <row r="102" spans="1:6" x14ac:dyDescent="0.2">
      <c r="A102" s="51" t="s">
        <v>57</v>
      </c>
      <c r="B102" s="52" t="s">
        <v>58</v>
      </c>
      <c r="C102" s="82">
        <f t="shared" si="8"/>
        <v>39817</v>
      </c>
      <c r="D102" s="82">
        <f t="shared" si="8"/>
        <v>20216</v>
      </c>
      <c r="E102" s="82">
        <f t="shared" si="8"/>
        <v>20215.82</v>
      </c>
      <c r="F102" s="81">
        <f>(E102*100)/D102</f>
        <v>99.999109616145631</v>
      </c>
    </row>
    <row r="103" spans="1:6" ht="25.5" x14ac:dyDescent="0.2">
      <c r="A103" s="53" t="s">
        <v>59</v>
      </c>
      <c r="B103" s="54" t="s">
        <v>60</v>
      </c>
      <c r="C103" s="83">
        <f t="shared" si="8"/>
        <v>39817</v>
      </c>
      <c r="D103" s="83">
        <f t="shared" si="8"/>
        <v>20216</v>
      </c>
      <c r="E103" s="83">
        <f t="shared" si="8"/>
        <v>20215.82</v>
      </c>
      <c r="F103" s="83">
        <f>(E103*100)/D103</f>
        <v>99.999109616145631</v>
      </c>
    </row>
    <row r="104" spans="1:6" ht="25.5" x14ac:dyDescent="0.2">
      <c r="A104" s="55" t="s">
        <v>61</v>
      </c>
      <c r="B104" s="56" t="s">
        <v>62</v>
      </c>
      <c r="C104" s="95">
        <v>39817</v>
      </c>
      <c r="D104" s="84">
        <v>20216</v>
      </c>
      <c r="E104" s="84">
        <v>20215.82</v>
      </c>
      <c r="F104" s="84"/>
    </row>
    <row r="105" spans="1:6" ht="38.25" x14ac:dyDescent="0.2">
      <c r="A105" s="47" t="s">
        <v>217</v>
      </c>
      <c r="B105" s="47" t="s">
        <v>218</v>
      </c>
      <c r="C105" s="47" t="s">
        <v>47</v>
      </c>
      <c r="D105" s="47" t="s">
        <v>210</v>
      </c>
      <c r="E105" s="47" t="s">
        <v>211</v>
      </c>
      <c r="F105" s="47" t="s">
        <v>212</v>
      </c>
    </row>
    <row r="106" spans="1:6" x14ac:dyDescent="0.2">
      <c r="A106" s="48" t="s">
        <v>205</v>
      </c>
      <c r="B106" s="48" t="s">
        <v>213</v>
      </c>
      <c r="C106" s="78">
        <f t="shared" ref="C106:E107" si="9">C107</f>
        <v>27871</v>
      </c>
      <c r="D106" s="78">
        <f t="shared" si="9"/>
        <v>27871</v>
      </c>
      <c r="E106" s="78">
        <f t="shared" si="9"/>
        <v>27871</v>
      </c>
      <c r="F106" s="79">
        <f>(E106*100)/D106</f>
        <v>100</v>
      </c>
    </row>
    <row r="107" spans="1:6" x14ac:dyDescent="0.2">
      <c r="A107" s="49" t="s">
        <v>77</v>
      </c>
      <c r="B107" s="50" t="s">
        <v>78</v>
      </c>
      <c r="C107" s="80">
        <f t="shared" si="9"/>
        <v>27871</v>
      </c>
      <c r="D107" s="80">
        <f t="shared" si="9"/>
        <v>27871</v>
      </c>
      <c r="E107" s="80">
        <f t="shared" si="9"/>
        <v>27871</v>
      </c>
      <c r="F107" s="81">
        <f>(E107*100)/D107</f>
        <v>100</v>
      </c>
    </row>
    <row r="108" spans="1:6" x14ac:dyDescent="0.2">
      <c r="A108" s="51" t="s">
        <v>96</v>
      </c>
      <c r="B108" s="52" t="s">
        <v>97</v>
      </c>
      <c r="C108" s="82">
        <f>C109+C112</f>
        <v>27871</v>
      </c>
      <c r="D108" s="82">
        <f>D109+D112</f>
        <v>27871</v>
      </c>
      <c r="E108" s="82">
        <f>E109+E112</f>
        <v>27871</v>
      </c>
      <c r="F108" s="81">
        <f>(E108*100)/D108</f>
        <v>100</v>
      </c>
    </row>
    <row r="109" spans="1:6" x14ac:dyDescent="0.2">
      <c r="A109" s="53" t="s">
        <v>120</v>
      </c>
      <c r="B109" s="54" t="s">
        <v>121</v>
      </c>
      <c r="C109" s="83">
        <f>C110+C111</f>
        <v>26544</v>
      </c>
      <c r="D109" s="83">
        <f>D110+D111</f>
        <v>26544</v>
      </c>
      <c r="E109" s="83">
        <f>E110+E111</f>
        <v>26544</v>
      </c>
      <c r="F109" s="83">
        <f>(E109*100)/D109</f>
        <v>100</v>
      </c>
    </row>
    <row r="110" spans="1:6" x14ac:dyDescent="0.2">
      <c r="A110" s="55" t="s">
        <v>122</v>
      </c>
      <c r="B110" s="56" t="s">
        <v>123</v>
      </c>
      <c r="C110" s="84">
        <v>19908</v>
      </c>
      <c r="D110" s="84">
        <v>19908</v>
      </c>
      <c r="E110" s="84">
        <v>19908</v>
      </c>
      <c r="F110" s="84"/>
    </row>
    <row r="111" spans="1:6" x14ac:dyDescent="0.2">
      <c r="A111" s="55" t="s">
        <v>134</v>
      </c>
      <c r="B111" s="56" t="s">
        <v>135</v>
      </c>
      <c r="C111" s="84">
        <v>6636</v>
      </c>
      <c r="D111" s="84">
        <v>6636</v>
      </c>
      <c r="E111" s="84">
        <v>6636</v>
      </c>
      <c r="F111" s="84"/>
    </row>
    <row r="112" spans="1:6" x14ac:dyDescent="0.2">
      <c r="A112" s="53" t="s">
        <v>144</v>
      </c>
      <c r="B112" s="54" t="s">
        <v>145</v>
      </c>
      <c r="C112" s="83">
        <f>C113</f>
        <v>1327</v>
      </c>
      <c r="D112" s="83">
        <f>D113</f>
        <v>1327</v>
      </c>
      <c r="E112" s="83">
        <f>E113</f>
        <v>1327</v>
      </c>
      <c r="F112" s="83">
        <f>(E112*100)/D112</f>
        <v>100</v>
      </c>
    </row>
    <row r="113" spans="1:6" x14ac:dyDescent="0.2">
      <c r="A113" s="55" t="s">
        <v>146</v>
      </c>
      <c r="B113" s="56" t="s">
        <v>147</v>
      </c>
      <c r="C113" s="84">
        <v>1327</v>
      </c>
      <c r="D113" s="84">
        <v>1327</v>
      </c>
      <c r="E113" s="84">
        <v>1327</v>
      </c>
      <c r="F113" s="84"/>
    </row>
    <row r="114" spans="1:6" x14ac:dyDescent="0.2">
      <c r="A114" s="49" t="s">
        <v>55</v>
      </c>
      <c r="B114" s="50" t="s">
        <v>56</v>
      </c>
      <c r="C114" s="80">
        <f t="shared" ref="C114:E116" si="10">C115</f>
        <v>27871</v>
      </c>
      <c r="D114" s="80">
        <f t="shared" si="10"/>
        <v>27871</v>
      </c>
      <c r="E114" s="80">
        <f t="shared" si="10"/>
        <v>27871</v>
      </c>
      <c r="F114" s="81">
        <f>(E114*100)/D114</f>
        <v>100</v>
      </c>
    </row>
    <row r="115" spans="1:6" x14ac:dyDescent="0.2">
      <c r="A115" s="51" t="s">
        <v>69</v>
      </c>
      <c r="B115" s="52" t="s">
        <v>70</v>
      </c>
      <c r="C115" s="82">
        <f t="shared" si="10"/>
        <v>27871</v>
      </c>
      <c r="D115" s="82">
        <f t="shared" si="10"/>
        <v>27871</v>
      </c>
      <c r="E115" s="82">
        <f t="shared" si="10"/>
        <v>27871</v>
      </c>
      <c r="F115" s="81">
        <f>(E115*100)/D115</f>
        <v>100</v>
      </c>
    </row>
    <row r="116" spans="1:6" ht="25.5" x14ac:dyDescent="0.2">
      <c r="A116" s="53" t="s">
        <v>71</v>
      </c>
      <c r="B116" s="54" t="s">
        <v>72</v>
      </c>
      <c r="C116" s="83">
        <f t="shared" si="10"/>
        <v>27871</v>
      </c>
      <c r="D116" s="83">
        <f t="shared" si="10"/>
        <v>27871</v>
      </c>
      <c r="E116" s="83">
        <f t="shared" si="10"/>
        <v>27871</v>
      </c>
      <c r="F116" s="83">
        <f>(E116*100)/D116</f>
        <v>100</v>
      </c>
    </row>
    <row r="117" spans="1:6" x14ac:dyDescent="0.2">
      <c r="A117" s="55" t="s">
        <v>73</v>
      </c>
      <c r="B117" s="56" t="s">
        <v>74</v>
      </c>
      <c r="C117" s="95">
        <v>27871</v>
      </c>
      <c r="D117" s="84">
        <v>27871</v>
      </c>
      <c r="E117" s="84">
        <v>27871</v>
      </c>
      <c r="F117" s="84"/>
    </row>
    <row r="118" spans="1:6" s="57" customFormat="1" x14ac:dyDescent="0.2"/>
    <row r="119" spans="1:6" s="57" customFormat="1" x14ac:dyDescent="0.2"/>
    <row r="120" spans="1:6" s="57" customFormat="1" x14ac:dyDescent="0.2"/>
    <row r="121" spans="1:6" s="57" customFormat="1" x14ac:dyDescent="0.2"/>
    <row r="122" spans="1:6" s="57" customFormat="1" x14ac:dyDescent="0.2"/>
    <row r="123" spans="1:6" s="57" customFormat="1" x14ac:dyDescent="0.2"/>
    <row r="124" spans="1:6" s="57" customFormat="1" x14ac:dyDescent="0.2"/>
    <row r="125" spans="1:6" s="57" customFormat="1" x14ac:dyDescent="0.2"/>
    <row r="126" spans="1:6" s="57" customFormat="1" x14ac:dyDescent="0.2"/>
    <row r="127" spans="1:6" s="57" customFormat="1" x14ac:dyDescent="0.2"/>
    <row r="128" spans="1:6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="57" customFormat="1" x14ac:dyDescent="0.2"/>
    <row r="1234" s="57" customFormat="1" x14ac:dyDescent="0.2"/>
    <row r="1235" s="57" customFormat="1" x14ac:dyDescent="0.2"/>
    <row r="1236" s="57" customFormat="1" x14ac:dyDescent="0.2"/>
    <row r="1237" s="57" customFormat="1" x14ac:dyDescent="0.2"/>
    <row r="1238" s="57" customFormat="1" x14ac:dyDescent="0.2"/>
    <row r="1239" s="57" customFormat="1" x14ac:dyDescent="0.2"/>
    <row r="1240" s="57" customFormat="1" x14ac:dyDescent="0.2"/>
    <row r="1241" s="57" customFormat="1" x14ac:dyDescent="0.2"/>
    <row r="1242" s="57" customFormat="1" x14ac:dyDescent="0.2"/>
    <row r="1243" s="57" customFormat="1" x14ac:dyDescent="0.2"/>
    <row r="1244" s="57" customFormat="1" x14ac:dyDescent="0.2"/>
    <row r="1245" s="57" customFormat="1" x14ac:dyDescent="0.2"/>
    <row r="1246" s="57" customFormat="1" x14ac:dyDescent="0.2"/>
    <row r="1247" s="57" customFormat="1" x14ac:dyDescent="0.2"/>
    <row r="1248" s="57" customFormat="1" x14ac:dyDescent="0.2"/>
    <row r="1249" spans="1:3" s="57" customFormat="1" x14ac:dyDescent="0.2"/>
    <row r="1250" spans="1:3" s="57" customFormat="1" x14ac:dyDescent="0.2"/>
    <row r="1251" spans="1:3" s="57" customFormat="1" x14ac:dyDescent="0.2"/>
    <row r="1252" spans="1:3" s="57" customFormat="1" x14ac:dyDescent="0.2"/>
    <row r="1253" spans="1:3" s="57" customFormat="1" x14ac:dyDescent="0.2"/>
    <row r="1254" spans="1:3" s="57" customFormat="1" x14ac:dyDescent="0.2"/>
    <row r="1255" spans="1:3" s="57" customFormat="1" x14ac:dyDescent="0.2"/>
    <row r="1256" spans="1:3" s="57" customFormat="1" x14ac:dyDescent="0.2"/>
    <row r="1257" spans="1:3" s="57" customFormat="1" x14ac:dyDescent="0.2"/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57"/>
      <c r="B1262" s="57"/>
      <c r="C1262" s="57"/>
    </row>
    <row r="1263" spans="1:3" x14ac:dyDescent="0.2">
      <c r="A1263" s="57"/>
      <c r="B1263" s="57"/>
      <c r="C1263" s="57"/>
    </row>
    <row r="1264" spans="1:3" x14ac:dyDescent="0.2">
      <c r="A1264" s="57"/>
      <c r="B1264" s="57"/>
      <c r="C1264" s="57"/>
    </row>
    <row r="1265" spans="1:3" x14ac:dyDescent="0.2">
      <c r="A1265" s="57"/>
      <c r="B1265" s="57"/>
      <c r="C1265" s="57"/>
    </row>
    <row r="1266" spans="1:3" x14ac:dyDescent="0.2">
      <c r="A1266" s="57"/>
      <c r="B1266" s="57"/>
      <c r="C1266" s="57"/>
    </row>
    <row r="1267" spans="1:3" x14ac:dyDescent="0.2">
      <c r="A1267" s="57"/>
      <c r="B1267" s="57"/>
      <c r="C1267" s="57"/>
    </row>
    <row r="1268" spans="1:3" x14ac:dyDescent="0.2">
      <c r="A1268" s="57"/>
      <c r="B1268" s="57"/>
      <c r="C1268" s="57"/>
    </row>
    <row r="1269" spans="1:3" x14ac:dyDescent="0.2">
      <c r="A1269" s="57"/>
      <c r="B1269" s="57"/>
      <c r="C1269" s="57"/>
    </row>
    <row r="1270" spans="1:3" x14ac:dyDescent="0.2">
      <c r="A1270" s="57"/>
      <c r="B1270" s="57"/>
      <c r="C1270" s="57"/>
    </row>
    <row r="1271" spans="1:3" x14ac:dyDescent="0.2">
      <c r="A1271" s="57"/>
      <c r="B1271" s="57"/>
      <c r="C1271" s="57"/>
    </row>
    <row r="1272" spans="1:3" x14ac:dyDescent="0.2">
      <c r="A1272" s="57"/>
      <c r="B1272" s="57"/>
      <c r="C1272" s="57"/>
    </row>
    <row r="1273" spans="1:3" x14ac:dyDescent="0.2">
      <c r="A1273" s="57"/>
      <c r="B1273" s="57"/>
      <c r="C1273" s="57"/>
    </row>
    <row r="1274" spans="1:3" x14ac:dyDescent="0.2">
      <c r="A1274" s="57"/>
      <c r="B1274" s="57"/>
      <c r="C1274" s="57"/>
    </row>
    <row r="1275" spans="1:3" x14ac:dyDescent="0.2">
      <c r="A1275" s="57"/>
      <c r="B1275" s="57"/>
      <c r="C1275" s="57"/>
    </row>
    <row r="1276" spans="1:3" x14ac:dyDescent="0.2">
      <c r="A1276" s="57"/>
      <c r="B1276" s="57"/>
      <c r="C1276" s="57"/>
    </row>
    <row r="1277" spans="1:3" x14ac:dyDescent="0.2">
      <c r="A1277" s="57"/>
      <c r="B1277" s="57"/>
      <c r="C1277" s="57"/>
    </row>
    <row r="1278" spans="1:3" x14ac:dyDescent="0.2">
      <c r="A1278" s="57"/>
      <c r="B1278" s="57"/>
      <c r="C1278" s="57"/>
    </row>
    <row r="1279" spans="1:3" x14ac:dyDescent="0.2">
      <c r="A1279" s="57"/>
      <c r="B1279" s="57"/>
      <c r="C1279" s="57"/>
    </row>
    <row r="1280" spans="1:3" x14ac:dyDescent="0.2">
      <c r="A1280" s="57"/>
      <c r="B1280" s="57"/>
      <c r="C1280" s="57"/>
    </row>
    <row r="1281" spans="1:3" x14ac:dyDescent="0.2">
      <c r="A1281" s="57"/>
      <c r="B1281" s="57"/>
      <c r="C1281" s="57"/>
    </row>
    <row r="1282" spans="1:3" x14ac:dyDescent="0.2">
      <c r="A1282" s="57"/>
      <c r="B1282" s="57"/>
      <c r="C1282" s="57"/>
    </row>
    <row r="1283" spans="1:3" x14ac:dyDescent="0.2">
      <c r="A1283" s="57"/>
      <c r="B1283" s="57"/>
      <c r="C1283" s="57"/>
    </row>
    <row r="1284" spans="1:3" x14ac:dyDescent="0.2">
      <c r="A1284" s="57"/>
      <c r="B1284" s="57"/>
      <c r="C1284" s="57"/>
    </row>
    <row r="1285" spans="1:3" x14ac:dyDescent="0.2">
      <c r="A1285" s="57"/>
      <c r="B1285" s="57"/>
      <c r="C1285" s="57"/>
    </row>
    <row r="1286" spans="1:3" x14ac:dyDescent="0.2">
      <c r="A1286" s="57"/>
      <c r="B1286" s="57"/>
      <c r="C1286" s="57"/>
    </row>
    <row r="1287" spans="1:3" x14ac:dyDescent="0.2">
      <c r="A1287" s="57"/>
      <c r="B1287" s="57"/>
      <c r="C1287" s="57"/>
    </row>
    <row r="1288" spans="1:3" x14ac:dyDescent="0.2">
      <c r="A1288" s="57"/>
      <c r="B1288" s="57"/>
      <c r="C1288" s="57"/>
    </row>
    <row r="1289" spans="1:3" x14ac:dyDescent="0.2">
      <c r="A1289" s="57"/>
      <c r="B1289" s="57"/>
      <c r="C1289" s="57"/>
    </row>
    <row r="1290" spans="1:3" x14ac:dyDescent="0.2">
      <c r="A1290" s="57"/>
      <c r="B1290" s="57"/>
      <c r="C1290" s="57"/>
    </row>
    <row r="1291" spans="1:3" x14ac:dyDescent="0.2">
      <c r="A1291" s="57"/>
      <c r="B1291" s="57"/>
      <c r="C1291" s="57"/>
    </row>
    <row r="1292" spans="1:3" x14ac:dyDescent="0.2">
      <c r="A1292" s="57"/>
      <c r="B1292" s="57"/>
      <c r="C1292" s="57"/>
    </row>
    <row r="1293" spans="1:3" x14ac:dyDescent="0.2">
      <c r="A1293" s="57"/>
      <c r="B1293" s="57"/>
      <c r="C1293" s="57"/>
    </row>
    <row r="1294" spans="1:3" x14ac:dyDescent="0.2">
      <c r="A1294" s="57"/>
      <c r="B1294" s="57"/>
      <c r="C1294" s="57"/>
    </row>
    <row r="1295" spans="1:3" x14ac:dyDescent="0.2">
      <c r="A1295" s="40"/>
      <c r="B1295" s="40"/>
      <c r="C1295" s="40"/>
    </row>
    <row r="1296" spans="1:3" x14ac:dyDescent="0.2">
      <c r="A1296" s="40"/>
      <c r="B1296" s="40"/>
      <c r="C1296" s="40"/>
    </row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  <row r="7945" s="40" customFormat="1" x14ac:dyDescent="0.2"/>
    <row r="7946" s="40" customFormat="1" x14ac:dyDescent="0.2"/>
    <row r="7947" s="40" customFormat="1" x14ac:dyDescent="0.2"/>
    <row r="7948" s="40" customFormat="1" x14ac:dyDescent="0.2"/>
    <row r="7949" s="40" customFormat="1" x14ac:dyDescent="0.2"/>
    <row r="7950" s="40" customFormat="1" x14ac:dyDescent="0.2"/>
    <row r="7951" s="40" customFormat="1" x14ac:dyDescent="0.2"/>
    <row r="7952" s="40" customFormat="1" x14ac:dyDescent="0.2"/>
    <row r="7953" s="40" customFormat="1" x14ac:dyDescent="0.2"/>
    <row r="7954" s="40" customFormat="1" x14ac:dyDescent="0.2"/>
    <row r="7955" s="40" customFormat="1" x14ac:dyDescent="0.2"/>
    <row r="7956" s="40" customFormat="1" x14ac:dyDescent="0.2"/>
    <row r="7957" s="40" customFormat="1" x14ac:dyDescent="0.2"/>
    <row r="7958" s="40" customFormat="1" x14ac:dyDescent="0.2"/>
    <row r="7959" s="40" customFormat="1" x14ac:dyDescent="0.2"/>
    <row r="7960" s="40" customFormat="1" x14ac:dyDescent="0.2"/>
    <row r="7961" s="40" customFormat="1" x14ac:dyDescent="0.2"/>
    <row r="7962" s="40" customFormat="1" x14ac:dyDescent="0.2"/>
    <row r="7963" s="40" customFormat="1" x14ac:dyDescent="0.2"/>
    <row r="7964" s="40" customFormat="1" x14ac:dyDescent="0.2"/>
    <row r="7965" s="40" customFormat="1" x14ac:dyDescent="0.2"/>
    <row r="7966" s="40" customFormat="1" x14ac:dyDescent="0.2"/>
    <row r="7967" s="40" customFormat="1" x14ac:dyDescent="0.2"/>
    <row r="7968" s="40" customFormat="1" x14ac:dyDescent="0.2"/>
    <row r="7969" s="40" customFormat="1" x14ac:dyDescent="0.2"/>
    <row r="7970" s="40" customFormat="1" x14ac:dyDescent="0.2"/>
    <row r="7971" s="40" customFormat="1" x14ac:dyDescent="0.2"/>
    <row r="7972" s="40" customFormat="1" x14ac:dyDescent="0.2"/>
    <row r="7973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41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Ivana Gregurin</cp:lastModifiedBy>
  <cp:lastPrinted>2024-04-02T08:09:28Z</cp:lastPrinted>
  <dcterms:created xsi:type="dcterms:W3CDTF">2022-08-12T12:51:27Z</dcterms:created>
  <dcterms:modified xsi:type="dcterms:W3CDTF">2024-04-11T09:51:56Z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