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herceg\Desktop\"/>
    </mc:Choice>
  </mc:AlternateContent>
  <bookViews>
    <workbookView xWindow="-105" yWindow="-105" windowWidth="23250" windowHeight="1257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rashoda'!$B$1:$I$22,' Račun prihoda i rashoda'!$B$24:$L$79</definedName>
    <definedName name="_xlnm.Print_Area" localSheetId="6">'Posebni dio'!$A$1:$F$91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H12" i="1"/>
  <c r="H15" i="1"/>
  <c r="I12" i="1" l="1"/>
  <c r="I16" i="1" s="1"/>
  <c r="J12" i="1"/>
  <c r="K12" i="1" s="1"/>
  <c r="G15" i="1"/>
  <c r="H16" i="1"/>
  <c r="I15" i="1"/>
  <c r="J15" i="1"/>
  <c r="J16" i="1" l="1"/>
  <c r="L16" i="1" s="1"/>
  <c r="L12" i="1"/>
  <c r="G16" i="1"/>
  <c r="L15" i="1"/>
  <c r="K15" i="1"/>
  <c r="L26" i="1"/>
  <c r="K26" i="1"/>
  <c r="H26" i="1"/>
  <c r="H27" i="1" s="1"/>
  <c r="I26" i="1"/>
  <c r="I27" i="1" s="1"/>
  <c r="J26" i="1"/>
  <c r="G26" i="1"/>
  <c r="H23" i="1"/>
  <c r="I23" i="1"/>
  <c r="J23" i="1"/>
  <c r="L23" i="1" s="1"/>
  <c r="G23" i="1"/>
  <c r="J27" i="1" l="1"/>
  <c r="L27" i="1"/>
  <c r="K16" i="1"/>
  <c r="K23" i="1"/>
  <c r="G27" i="1"/>
  <c r="K27" i="1" s="1"/>
  <c r="E90" i="15"/>
  <c r="F90" i="15" s="1"/>
  <c r="D90" i="15"/>
  <c r="C90" i="15"/>
  <c r="F89" i="15"/>
  <c r="E89" i="15"/>
  <c r="D89" i="15"/>
  <c r="D88" i="15" s="1"/>
  <c r="C89" i="15"/>
  <c r="C88" i="15" s="1"/>
  <c r="E88" i="15"/>
  <c r="F88" i="15" s="1"/>
  <c r="F86" i="15"/>
  <c r="E86" i="15"/>
  <c r="D86" i="15"/>
  <c r="C86" i="15"/>
  <c r="F83" i="15"/>
  <c r="E83" i="15"/>
  <c r="D83" i="15"/>
  <c r="C83" i="15"/>
  <c r="C80" i="15" s="1"/>
  <c r="C79" i="15" s="1"/>
  <c r="C78" i="15" s="1"/>
  <c r="C9" i="15" s="1"/>
  <c r="E81" i="15"/>
  <c r="E80" i="15" s="1"/>
  <c r="D81" i="15"/>
  <c r="D80" i="15" s="1"/>
  <c r="D79" i="15" s="1"/>
  <c r="D78" i="15" s="1"/>
  <c r="D9" i="15" s="1"/>
  <c r="C81" i="15"/>
  <c r="E76" i="15"/>
  <c r="F76" i="15" s="1"/>
  <c r="D76" i="15"/>
  <c r="C76" i="15"/>
  <c r="C75" i="15" s="1"/>
  <c r="C74" i="15" s="1"/>
  <c r="F75" i="15"/>
  <c r="E75" i="15"/>
  <c r="D75" i="15"/>
  <c r="E74" i="15"/>
  <c r="F74" i="15" s="1"/>
  <c r="D74" i="15"/>
  <c r="F72" i="15"/>
  <c r="E72" i="15"/>
  <c r="D72" i="15"/>
  <c r="C72" i="15"/>
  <c r="E71" i="15"/>
  <c r="F71" i="15" s="1"/>
  <c r="D71" i="15"/>
  <c r="C71" i="15"/>
  <c r="E70" i="15"/>
  <c r="E69" i="15" s="1"/>
  <c r="D70" i="15"/>
  <c r="D69" i="15" s="1"/>
  <c r="D8" i="15" s="1"/>
  <c r="C70" i="15"/>
  <c r="C69" i="15" s="1"/>
  <c r="C8" i="15" s="1"/>
  <c r="E66" i="15"/>
  <c r="F66" i="15" s="1"/>
  <c r="D66" i="15"/>
  <c r="C66" i="15"/>
  <c r="E65" i="15"/>
  <c r="E64" i="15" s="1"/>
  <c r="F64" i="15" s="1"/>
  <c r="D65" i="15"/>
  <c r="D64" i="15" s="1"/>
  <c r="C65" i="15"/>
  <c r="C64" i="15" s="1"/>
  <c r="E62" i="15"/>
  <c r="F62" i="15" s="1"/>
  <c r="D62" i="15"/>
  <c r="C62" i="15"/>
  <c r="E61" i="15"/>
  <c r="F61" i="15" s="1"/>
  <c r="D61" i="15"/>
  <c r="C61" i="15"/>
  <c r="F59" i="15"/>
  <c r="E59" i="15"/>
  <c r="D59" i="15"/>
  <c r="C59" i="15"/>
  <c r="E57" i="15"/>
  <c r="F57" i="15" s="1"/>
  <c r="D57" i="15"/>
  <c r="C57" i="15"/>
  <c r="E56" i="15"/>
  <c r="E55" i="15" s="1"/>
  <c r="D56" i="15"/>
  <c r="D55" i="15" s="1"/>
  <c r="C56" i="15"/>
  <c r="C55" i="15" s="1"/>
  <c r="E53" i="15"/>
  <c r="F53" i="15" s="1"/>
  <c r="D53" i="15"/>
  <c r="C53" i="15"/>
  <c r="E51" i="15"/>
  <c r="E50" i="15" s="1"/>
  <c r="D51" i="15"/>
  <c r="D50" i="15" s="1"/>
  <c r="C51" i="15"/>
  <c r="C50" i="15" s="1"/>
  <c r="E45" i="15"/>
  <c r="F45" i="15" s="1"/>
  <c r="D45" i="15"/>
  <c r="C45" i="15"/>
  <c r="E43" i="15"/>
  <c r="F43" i="15" s="1"/>
  <c r="D43" i="15"/>
  <c r="C43" i="15"/>
  <c r="E33" i="15"/>
  <c r="F33" i="15" s="1"/>
  <c r="D33" i="15"/>
  <c r="C33" i="15"/>
  <c r="E28" i="15"/>
  <c r="F28" i="15" s="1"/>
  <c r="D28" i="15"/>
  <c r="C28" i="15"/>
  <c r="E23" i="15"/>
  <c r="E22" i="15" s="1"/>
  <c r="D23" i="15"/>
  <c r="D22" i="15" s="1"/>
  <c r="C23" i="15"/>
  <c r="C22" i="15" s="1"/>
  <c r="E20" i="15"/>
  <c r="F20" i="15" s="1"/>
  <c r="D20" i="15"/>
  <c r="C20" i="15"/>
  <c r="E18" i="15"/>
  <c r="E14" i="15" s="1"/>
  <c r="D18" i="15"/>
  <c r="D14" i="15" s="1"/>
  <c r="C18" i="15"/>
  <c r="C14" i="15" s="1"/>
  <c r="E15" i="15"/>
  <c r="F15" i="15" s="1"/>
  <c r="D15" i="15"/>
  <c r="C15" i="15"/>
  <c r="H8" i="8"/>
  <c r="G8" i="8"/>
  <c r="H7" i="8"/>
  <c r="F7" i="8"/>
  <c r="F6" i="8" s="1"/>
  <c r="E7" i="8"/>
  <c r="E6" i="8" s="1"/>
  <c r="D7" i="8"/>
  <c r="D6" i="8" s="1"/>
  <c r="C7" i="8"/>
  <c r="G7" i="8" s="1"/>
  <c r="H19" i="5"/>
  <c r="G19" i="5"/>
  <c r="H18" i="5"/>
  <c r="F18" i="5"/>
  <c r="E18" i="5"/>
  <c r="D18" i="5"/>
  <c r="C18" i="5"/>
  <c r="G18" i="5" s="1"/>
  <c r="H17" i="5"/>
  <c r="G17" i="5"/>
  <c r="H16" i="5"/>
  <c r="F16" i="5"/>
  <c r="E16" i="5"/>
  <c r="D16" i="5"/>
  <c r="C16" i="5"/>
  <c r="G16" i="5" s="1"/>
  <c r="H15" i="5"/>
  <c r="G15" i="5"/>
  <c r="F14" i="5"/>
  <c r="F13" i="5" s="1"/>
  <c r="E14" i="5"/>
  <c r="E13" i="5" s="1"/>
  <c r="D14" i="5"/>
  <c r="D13" i="5" s="1"/>
  <c r="C14" i="5"/>
  <c r="H12" i="5"/>
  <c r="G12" i="5"/>
  <c r="F11" i="5"/>
  <c r="E11" i="5"/>
  <c r="H11" i="5" s="1"/>
  <c r="D11" i="5"/>
  <c r="C11" i="5"/>
  <c r="G11" i="5" s="1"/>
  <c r="H10" i="5"/>
  <c r="G10" i="5"/>
  <c r="F9" i="5"/>
  <c r="H9" i="5" s="1"/>
  <c r="E9" i="5"/>
  <c r="D9" i="5"/>
  <c r="C9" i="5"/>
  <c r="G9" i="5" s="1"/>
  <c r="H8" i="5"/>
  <c r="G8" i="5"/>
  <c r="F7" i="5"/>
  <c r="F6" i="5" s="1"/>
  <c r="E7" i="5"/>
  <c r="E6" i="5" s="1"/>
  <c r="D7" i="5"/>
  <c r="C7" i="5"/>
  <c r="L78" i="3"/>
  <c r="K78" i="3"/>
  <c r="J77" i="3"/>
  <c r="J76" i="3" s="1"/>
  <c r="I77" i="3"/>
  <c r="I76" i="3" s="1"/>
  <c r="I70" i="3" s="1"/>
  <c r="H77" i="3"/>
  <c r="G77" i="3"/>
  <c r="H76" i="3"/>
  <c r="G76" i="3"/>
  <c r="L75" i="3"/>
  <c r="K75" i="3"/>
  <c r="J74" i="3"/>
  <c r="L74" i="3" s="1"/>
  <c r="I74" i="3"/>
  <c r="H74" i="3"/>
  <c r="G74" i="3"/>
  <c r="L73" i="3"/>
  <c r="K73" i="3"/>
  <c r="J72" i="3"/>
  <c r="J71" i="3" s="1"/>
  <c r="I72" i="3"/>
  <c r="H72" i="3"/>
  <c r="H71" i="3" s="1"/>
  <c r="H70" i="3" s="1"/>
  <c r="G72" i="3"/>
  <c r="G71" i="3" s="1"/>
  <c r="G70" i="3" s="1"/>
  <c r="I71" i="3"/>
  <c r="L69" i="3"/>
  <c r="K69" i="3"/>
  <c r="J68" i="3"/>
  <c r="L68" i="3" s="1"/>
  <c r="I68" i="3"/>
  <c r="H68" i="3"/>
  <c r="G68" i="3"/>
  <c r="L67" i="3"/>
  <c r="K67" i="3"/>
  <c r="J66" i="3"/>
  <c r="J65" i="3" s="1"/>
  <c r="L65" i="3" s="1"/>
  <c r="I66" i="3"/>
  <c r="H66" i="3"/>
  <c r="H65" i="3" s="1"/>
  <c r="G66" i="3"/>
  <c r="K66" i="3" s="1"/>
  <c r="I65" i="3"/>
  <c r="L64" i="3"/>
  <c r="K64" i="3"/>
  <c r="L63" i="3"/>
  <c r="K63" i="3"/>
  <c r="L62" i="3"/>
  <c r="K62" i="3"/>
  <c r="L61" i="3"/>
  <c r="K61" i="3"/>
  <c r="L60" i="3"/>
  <c r="K60" i="3"/>
  <c r="J59" i="3"/>
  <c r="L59" i="3" s="1"/>
  <c r="I59" i="3"/>
  <c r="H59" i="3"/>
  <c r="G59" i="3"/>
  <c r="K59" i="3" s="1"/>
  <c r="L58" i="3"/>
  <c r="K58" i="3"/>
  <c r="J57" i="3"/>
  <c r="K57" i="3" s="1"/>
  <c r="I57" i="3"/>
  <c r="H57" i="3"/>
  <c r="G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J47" i="3"/>
  <c r="L47" i="3" s="1"/>
  <c r="I47" i="3"/>
  <c r="H47" i="3"/>
  <c r="H36" i="3" s="1"/>
  <c r="G47" i="3"/>
  <c r="L46" i="3"/>
  <c r="K46" i="3"/>
  <c r="L45" i="3"/>
  <c r="K45" i="3"/>
  <c r="L44" i="3"/>
  <c r="K44" i="3"/>
  <c r="L43" i="3"/>
  <c r="K43" i="3"/>
  <c r="J42" i="3"/>
  <c r="L42" i="3" s="1"/>
  <c r="I42" i="3"/>
  <c r="H42" i="3"/>
  <c r="G42" i="3"/>
  <c r="L41" i="3"/>
  <c r="K41" i="3"/>
  <c r="L40" i="3"/>
  <c r="K40" i="3"/>
  <c r="L39" i="3"/>
  <c r="K39" i="3"/>
  <c r="L38" i="3"/>
  <c r="K38" i="3"/>
  <c r="J37" i="3"/>
  <c r="J36" i="3" s="1"/>
  <c r="I37" i="3"/>
  <c r="I36" i="3" s="1"/>
  <c r="H37" i="3"/>
  <c r="G37" i="3"/>
  <c r="L35" i="3"/>
  <c r="K35" i="3"/>
  <c r="J34" i="3"/>
  <c r="L34" i="3" s="1"/>
  <c r="I34" i="3"/>
  <c r="H34" i="3"/>
  <c r="G34" i="3"/>
  <c r="L33" i="3"/>
  <c r="K33" i="3"/>
  <c r="J32" i="3"/>
  <c r="L32" i="3" s="1"/>
  <c r="I32" i="3"/>
  <c r="I28" i="3" s="1"/>
  <c r="I27" i="3" s="1"/>
  <c r="H32" i="3"/>
  <c r="G32" i="3"/>
  <c r="L31" i="3"/>
  <c r="K31" i="3"/>
  <c r="L30" i="3"/>
  <c r="K30" i="3"/>
  <c r="L29" i="3"/>
  <c r="J29" i="3"/>
  <c r="J28" i="3" s="1"/>
  <c r="I29" i="3"/>
  <c r="H29" i="3"/>
  <c r="G29" i="3"/>
  <c r="H28" i="3"/>
  <c r="L21" i="3"/>
  <c r="K21" i="3"/>
  <c r="L20" i="3"/>
  <c r="K20" i="3"/>
  <c r="J19" i="3"/>
  <c r="J18" i="3" s="1"/>
  <c r="I19" i="3"/>
  <c r="I18" i="3" s="1"/>
  <c r="H19" i="3"/>
  <c r="H18" i="3" s="1"/>
  <c r="G19" i="3"/>
  <c r="L17" i="3"/>
  <c r="K17" i="3"/>
  <c r="J16" i="3"/>
  <c r="J15" i="3" s="1"/>
  <c r="I16" i="3"/>
  <c r="I15" i="3" s="1"/>
  <c r="H16" i="3"/>
  <c r="H15" i="3" s="1"/>
  <c r="G16" i="3"/>
  <c r="G15" i="3" s="1"/>
  <c r="K15" i="3" s="1"/>
  <c r="L14" i="3"/>
  <c r="K14" i="3"/>
  <c r="J13" i="3"/>
  <c r="J12" i="3" s="1"/>
  <c r="I13" i="3"/>
  <c r="I12" i="3" s="1"/>
  <c r="H13" i="3"/>
  <c r="H12" i="3" s="1"/>
  <c r="G13" i="3"/>
  <c r="K13" i="3" l="1"/>
  <c r="F22" i="15"/>
  <c r="I11" i="3"/>
  <c r="I10" i="3" s="1"/>
  <c r="F55" i="15"/>
  <c r="J70" i="3"/>
  <c r="L70" i="3" s="1"/>
  <c r="L71" i="3"/>
  <c r="H6" i="8"/>
  <c r="L76" i="3"/>
  <c r="K76" i="3"/>
  <c r="F50" i="15"/>
  <c r="L36" i="3"/>
  <c r="C13" i="15"/>
  <c r="C12" i="15" s="1"/>
  <c r="C7" i="15" s="1"/>
  <c r="L18" i="3"/>
  <c r="F80" i="15"/>
  <c r="E79" i="15"/>
  <c r="H27" i="3"/>
  <c r="H26" i="3" s="1"/>
  <c r="D13" i="15"/>
  <c r="D12" i="15" s="1"/>
  <c r="D7" i="15" s="1"/>
  <c r="H13" i="5"/>
  <c r="F14" i="15"/>
  <c r="E13" i="15"/>
  <c r="I26" i="3"/>
  <c r="L15" i="3"/>
  <c r="J11" i="3"/>
  <c r="L12" i="3"/>
  <c r="J27" i="3"/>
  <c r="L28" i="3"/>
  <c r="H6" i="5"/>
  <c r="F69" i="15"/>
  <c r="E8" i="15"/>
  <c r="F8" i="15" s="1"/>
  <c r="L19" i="3"/>
  <c r="F81" i="15"/>
  <c r="H7" i="5"/>
  <c r="L16" i="3"/>
  <c r="K32" i="3"/>
  <c r="L57" i="3"/>
  <c r="L77" i="3"/>
  <c r="H14" i="5"/>
  <c r="F18" i="15"/>
  <c r="F23" i="15"/>
  <c r="F51" i="15"/>
  <c r="F56" i="15"/>
  <c r="F65" i="15"/>
  <c r="F70" i="15"/>
  <c r="L37" i="3"/>
  <c r="K77" i="3"/>
  <c r="L13" i="3"/>
  <c r="L66" i="3"/>
  <c r="L72" i="3"/>
  <c r="C6" i="5"/>
  <c r="G6" i="5" s="1"/>
  <c r="K72" i="3"/>
  <c r="G12" i="3"/>
  <c r="K12" i="3" s="1"/>
  <c r="C6" i="8"/>
  <c r="G6" i="8" s="1"/>
  <c r="K19" i="3"/>
  <c r="K68" i="3"/>
  <c r="K74" i="3"/>
  <c r="K34" i="3"/>
  <c r="K42" i="3"/>
  <c r="G7" i="5"/>
  <c r="K16" i="3"/>
  <c r="K47" i="3"/>
  <c r="G14" i="5"/>
  <c r="C13" i="5"/>
  <c r="G13" i="5" s="1"/>
  <c r="G18" i="3"/>
  <c r="K18" i="3" s="1"/>
  <c r="K71" i="3"/>
  <c r="G65" i="3"/>
  <c r="K65" i="3" s="1"/>
  <c r="G36" i="3"/>
  <c r="K36" i="3" s="1"/>
  <c r="K37" i="3"/>
  <c r="G28" i="3"/>
  <c r="K28" i="3" s="1"/>
  <c r="K29" i="3"/>
  <c r="H11" i="3"/>
  <c r="H10" i="3" s="1"/>
  <c r="D6" i="5"/>
  <c r="L11" i="3" l="1"/>
  <c r="J10" i="3"/>
  <c r="L10" i="3" s="1"/>
  <c r="E12" i="15"/>
  <c r="F13" i="15"/>
  <c r="E78" i="15"/>
  <c r="F79" i="15"/>
  <c r="K70" i="3"/>
  <c r="J26" i="3"/>
  <c r="L26" i="3" s="1"/>
  <c r="L27" i="3"/>
  <c r="G11" i="3"/>
  <c r="K11" i="3" s="1"/>
  <c r="G27" i="3"/>
  <c r="G26" i="3" s="1"/>
  <c r="K26" i="3" s="1"/>
  <c r="F78" i="15" l="1"/>
  <c r="E9" i="15"/>
  <c r="F9" i="15" s="1"/>
  <c r="F12" i="15"/>
  <c r="E7" i="15"/>
  <c r="F7" i="15" s="1"/>
  <c r="G10" i="3"/>
  <c r="K10" i="3" s="1"/>
  <c r="K27" i="3"/>
</calcChain>
</file>

<file path=xl/sharedStrings.xml><?xml version="1.0" encoding="utf-8"?>
<sst xmlns="http://schemas.openxmlformats.org/spreadsheetml/2006/main" count="428" uniqueCount="199">
  <si>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</si>
  <si>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</si>
  <si>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</si>
  <si>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</si>
  <si>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</si>
  <si>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</si>
  <si>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</si>
  <si>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</si>
  <si>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</si>
  <si>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</si>
  <si>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</si>
  <si>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</si>
  <si>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</si>
  <si>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</si>
  <si>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</si>
  <si>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</si>
  <si>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</si>
  <si>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</si>
  <si>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</si>
  <si>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</si>
  <si>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</si>
  <si>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</si>
  <si>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</si>
  <si>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</si>
  <si>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</si>
  <si>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</si>
  <si>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</si>
  <si>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</si>
  <si>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</si>
  <si>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</si>
  <si>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</si>
  <si>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</si>
  <si>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</si>
  <si>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</si>
  <si>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</si>
  <si>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</si>
  <si>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</si>
  <si>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</si>
  <si>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</si>
  <si>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</si>
  <si>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</si>
  <si>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</si>
  <si>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</si>
  <si>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</si>
  <si>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</si>
  <si>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</si>
  <si>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</si>
  <si>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</si>
  <si>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</si>
  <si>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</si>
  <si>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</si>
  <si>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</si>
  <si>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</si>
  <si>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</si>
  <si>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</si>
  <si>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</si>
  <si>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</si>
  <si>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</si>
  <si>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</si>
  <si>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</si>
  <si>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</si>
  <si>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</si>
  <si>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</si>
  <si>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</si>
  <si>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</si>
  <si>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</si>
  <si>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</si>
  <si>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</si>
  <si>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</si>
  <si>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</si>
  <si>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</si>
  <si>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</si>
  <si>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</si>
  <si>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</si>
  <si>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</si>
  <si>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</si>
  <si>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</si>
  <si>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</si>
  <si>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</si>
  <si>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</si>
  <si>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</si>
  <si>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</si>
  <si>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</si>
  <si>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</si>
  <si>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</si>
  <si>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</si>
  <si>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</si>
  <si>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</si>
  <si>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</si>
  <si>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</si>
  <si>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</si>
  <si>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</si>
  <si>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</si>
  <si>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</si>
  <si>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</si>
  <si>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</si>
  <si>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</si>
  <si>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</si>
  <si>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</si>
  <si>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</si>
  <si>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</si>
  <si>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</si>
  <si>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</si>
  <si>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</si>
  <si>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</si>
  <si>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</si>
  <si>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</si>
  <si>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</si>
  <si>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</si>
  <si>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</si>
  <si>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</si>
  <si>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</si>
  <si>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</si>
  <si>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</si>
  <si>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</si>
  <si>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</si>
  <si>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</si>
  <si>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</si>
  <si>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</si>
  <si>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</si>
  <si>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</si>
  <si>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</si>
  <si>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</si>
  <si>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</si>
  <si>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</si>
  <si>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</si>
  <si>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</si>
  <si>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</si>
  <si>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</si>
  <si>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</si>
  <si>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</si>
  <si>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</si>
  <si>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</si>
  <si>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</si>
  <si>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</si>
  <si>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</si>
  <si>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</si>
  <si>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</si>
  <si>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</si>
  <si>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</si>
  <si>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</si>
  <si>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</si>
  <si>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</si>
  <si>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</si>
  <si>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</si>
  <si>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</si>
  <si>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</si>
  <si>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</si>
  <si>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</si>
  <si>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</si>
  <si>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</si>
  <si>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</si>
  <si>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</si>
  <si>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</si>
  <si>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</si>
  <si>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</si>
  <si>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</si>
  <si>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</si>
  <si>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</si>
  <si>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</si>
  <si>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</si>
  <si>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</si>
  <si>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</si>
  <si>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</si>
  <si>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</si>
  <si>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</si>
  <si>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</si>
  <si>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</si>
  <si>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</si>
  <si>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</si>
  <si>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</si>
  <si>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</si>
  <si>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</si>
  <si>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</si>
  <si>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</si>
  <si>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</si>
  <si>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</si>
  <si>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</si>
  <si>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</si>
  <si>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</si>
  <si>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</si>
  <si>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</si>
  <si>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5 Pomoći</t>
  </si>
  <si>
    <t>52 Ostale pomoći</t>
  </si>
  <si>
    <t>3 Javni red i sigurnost</t>
  </si>
  <si>
    <t>0330 Sudovi</t>
  </si>
  <si>
    <t>089 - METKOVIĆ OPĆINSKI SUD</t>
  </si>
  <si>
    <t>80</t>
  </si>
  <si>
    <t>11</t>
  </si>
  <si>
    <t>52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</si>
  <si>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</si>
  <si>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</si>
  <si>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</si>
  <si>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</si>
  <si>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</si>
  <si>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</si>
  <si>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</si>
  <si>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Ostale pomoći</t>
  </si>
  <si>
    <t>50555 - OPĆINSKI SUD U METKOVIĆU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</si>
</sst>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32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7" fillId="0" borderId="3" xfId="0" applyNumberFormat="1" applyFont="1" applyFill="1" applyBorder="1" applyAlignment="1">
      <alignment vertical="center"/>
    </xf>
    <xf numFmtId="4" fontId="20" fillId="0" borderId="3" xfId="0" applyNumberFormat="1" applyFont="1" applyFill="1" applyBorder="1"/>
    <xf numFmtId="4" fontId="6" fillId="0" borderId="3" xfId="0" applyNumberFormat="1" applyFont="1" applyFill="1" applyBorder="1"/>
    <xf numFmtId="4" fontId="3" fillId="0" borderId="3" xfId="0" applyNumberFormat="1" applyFont="1" applyFill="1" applyBorder="1" applyAlignment="1">
      <alignment horizontal="right"/>
    </xf>
    <xf numFmtId="4" fontId="16" fillId="0" borderId="3" xfId="0" applyNumberFormat="1" applyFont="1" applyFill="1" applyBorder="1" applyAlignment="1">
      <alignment vertical="center" wrapText="1"/>
    </xf>
    <xf numFmtId="4" fontId="20" fillId="9" borderId="3" xfId="0" applyNumberFormat="1" applyFont="1" applyFill="1" applyBorder="1"/>
    <xf numFmtId="4" fontId="0" fillId="9" borderId="3" xfId="0" applyNumberFormat="1" applyFill="1" applyBorder="1"/>
    <xf numFmtId="4" fontId="6" fillId="9" borderId="3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zoomScale="90" zoomScaleNormal="90" workbookViewId="0">
      <selection activeCell="J15" sqref="J1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3" t="s">
        <v>45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3" t="s">
        <v>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3" t="s">
        <v>24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9" t="s">
        <v>32</v>
      </c>
      <c r="C7" s="119"/>
      <c r="D7" s="119"/>
      <c r="E7" s="119"/>
      <c r="F7" s="119"/>
      <c r="G7" s="5"/>
      <c r="H7" s="6"/>
      <c r="I7" s="6"/>
      <c r="J7" s="6"/>
      <c r="K7" s="22"/>
      <c r="L7" s="22"/>
    </row>
    <row r="8" spans="2:13" ht="25.5" x14ac:dyDescent="0.25">
      <c r="B8" s="113" t="s">
        <v>3</v>
      </c>
      <c r="C8" s="113"/>
      <c r="D8" s="113"/>
      <c r="E8" s="113"/>
      <c r="F8" s="113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4">
        <v>1</v>
      </c>
      <c r="C9" s="114"/>
      <c r="D9" s="114"/>
      <c r="E9" s="114"/>
      <c r="F9" s="115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9" t="s">
        <v>8</v>
      </c>
      <c r="C10" s="110"/>
      <c r="D10" s="110"/>
      <c r="E10" s="110"/>
      <c r="F10" s="111"/>
      <c r="G10" s="95">
        <v>1293225.6399999999</v>
      </c>
      <c r="H10" s="86">
        <v>1600889</v>
      </c>
      <c r="I10" s="86">
        <v>1630776</v>
      </c>
      <c r="J10" s="102">
        <v>1613537.0599999998</v>
      </c>
      <c r="K10" s="86"/>
      <c r="L10" s="86"/>
    </row>
    <row r="11" spans="2:13" x14ac:dyDescent="0.25">
      <c r="B11" s="112" t="s">
        <v>7</v>
      </c>
      <c r="C11" s="111"/>
      <c r="D11" s="111"/>
      <c r="E11" s="111"/>
      <c r="F11" s="111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6" t="s">
        <v>0</v>
      </c>
      <c r="C12" s="107"/>
      <c r="D12" s="107"/>
      <c r="E12" s="107"/>
      <c r="F12" s="108"/>
      <c r="G12" s="87">
        <f>G10+G11</f>
        <v>1293225.6399999999</v>
      </c>
      <c r="H12" s="87">
        <f>H10+H11</f>
        <v>1600889</v>
      </c>
      <c r="I12" s="87">
        <f t="shared" ref="I12:J12" si="0">I10+I11</f>
        <v>1630776</v>
      </c>
      <c r="J12" s="87">
        <f t="shared" si="0"/>
        <v>1613537.0599999998</v>
      </c>
      <c r="K12" s="88">
        <f>J12/G12*100</f>
        <v>124.76840932414548</v>
      </c>
      <c r="L12" s="88">
        <f>J12/I12*100</f>
        <v>98.942899576643256</v>
      </c>
    </row>
    <row r="13" spans="2:13" x14ac:dyDescent="0.25">
      <c r="B13" s="118" t="s">
        <v>9</v>
      </c>
      <c r="C13" s="110"/>
      <c r="D13" s="110"/>
      <c r="E13" s="110"/>
      <c r="F13" s="110"/>
      <c r="G13" s="89">
        <v>1289059.94</v>
      </c>
      <c r="H13" s="86">
        <v>1588931</v>
      </c>
      <c r="I13" s="86">
        <v>1619261</v>
      </c>
      <c r="J13" s="86">
        <v>1609583.67</v>
      </c>
      <c r="K13" s="86"/>
      <c r="L13" s="86"/>
    </row>
    <row r="14" spans="2:13" x14ac:dyDescent="0.25">
      <c r="B14" s="112" t="s">
        <v>10</v>
      </c>
      <c r="C14" s="111"/>
      <c r="D14" s="111"/>
      <c r="E14" s="111"/>
      <c r="F14" s="111"/>
      <c r="G14" s="85">
        <v>1608.34</v>
      </c>
      <c r="H14" s="86">
        <v>11958</v>
      </c>
      <c r="I14" s="86">
        <v>11515</v>
      </c>
      <c r="J14" s="86">
        <v>11513.66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1290668.28</v>
      </c>
      <c r="H15" s="87">
        <f>H13+H14</f>
        <v>1600889</v>
      </c>
      <c r="I15" s="87">
        <f t="shared" ref="I15:J15" si="1">I13+I14</f>
        <v>1630776</v>
      </c>
      <c r="J15" s="87">
        <f t="shared" si="1"/>
        <v>1621097.3299999998</v>
      </c>
      <c r="K15" s="88">
        <f>J15/G15*100</f>
        <v>125.60139232677197</v>
      </c>
      <c r="L15" s="88">
        <f>J15/I15*100</f>
        <v>99.406499114531968</v>
      </c>
    </row>
    <row r="16" spans="2:13" x14ac:dyDescent="0.25">
      <c r="B16" s="117" t="s">
        <v>2</v>
      </c>
      <c r="C16" s="107"/>
      <c r="D16" s="107"/>
      <c r="E16" s="107"/>
      <c r="F16" s="107"/>
      <c r="G16" s="90">
        <f>G12-G15</f>
        <v>2557.3599999998696</v>
      </c>
      <c r="H16" s="90">
        <f t="shared" ref="H16:J16" si="2">H12-H15</f>
        <v>0</v>
      </c>
      <c r="I16" s="90">
        <f t="shared" si="2"/>
        <v>0</v>
      </c>
      <c r="J16" s="90">
        <f t="shared" si="2"/>
        <v>-7560.2700000000186</v>
      </c>
      <c r="K16" s="88">
        <f>J16/G16*100</f>
        <v>-295.62791316046253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9" t="s">
        <v>29</v>
      </c>
      <c r="C18" s="119"/>
      <c r="D18" s="119"/>
      <c r="E18" s="119"/>
      <c r="F18" s="119"/>
      <c r="G18" s="7"/>
      <c r="H18" s="7"/>
      <c r="I18" s="7"/>
      <c r="J18" s="7"/>
      <c r="K18" s="1"/>
      <c r="L18" s="1"/>
      <c r="M18" s="1"/>
    </row>
    <row r="19" spans="1:49" ht="25.5" x14ac:dyDescent="0.25">
      <c r="B19" s="113" t="s">
        <v>3</v>
      </c>
      <c r="C19" s="113"/>
      <c r="D19" s="113"/>
      <c r="E19" s="113"/>
      <c r="F19" s="113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20">
        <v>1</v>
      </c>
      <c r="C20" s="121"/>
      <c r="D20" s="121"/>
      <c r="E20" s="121"/>
      <c r="F20" s="121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9" t="s">
        <v>11</v>
      </c>
      <c r="C21" s="122"/>
      <c r="D21" s="122"/>
      <c r="E21" s="122"/>
      <c r="F21" s="122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9" t="s">
        <v>12</v>
      </c>
      <c r="C22" s="110"/>
      <c r="D22" s="110"/>
      <c r="E22" s="110"/>
      <c r="F22" s="110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23" t="s">
        <v>23</v>
      </c>
      <c r="C23" s="124"/>
      <c r="D23" s="124"/>
      <c r="E23" s="124"/>
      <c r="F23" s="125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9" t="s">
        <v>5</v>
      </c>
      <c r="C24" s="110"/>
      <c r="D24" s="110"/>
      <c r="E24" s="110"/>
      <c r="F24" s="110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9" t="s">
        <v>28</v>
      </c>
      <c r="C25" s="110"/>
      <c r="D25" s="110"/>
      <c r="E25" s="110"/>
      <c r="F25" s="110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23" t="s">
        <v>30</v>
      </c>
      <c r="C26" s="124"/>
      <c r="D26" s="124"/>
      <c r="E26" s="124"/>
      <c r="F26" s="125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6" t="s">
        <v>31</v>
      </c>
      <c r="C27" s="116"/>
      <c r="D27" s="116"/>
      <c r="E27" s="116"/>
      <c r="F27" s="116"/>
      <c r="G27" s="94">
        <f>G16+G26</f>
        <v>2557.3599999998696</v>
      </c>
      <c r="H27" s="94">
        <f t="shared" ref="H27:J27" si="5">H16+H26</f>
        <v>0</v>
      </c>
      <c r="I27" s="94">
        <f t="shared" si="5"/>
        <v>0</v>
      </c>
      <c r="J27" s="94">
        <f t="shared" si="5"/>
        <v>-7560.2700000000186</v>
      </c>
      <c r="K27" s="93">
        <f>J27/G27*100</f>
        <v>-295.62791316046253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04" t="s">
        <v>39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49" ht="15" customHeight="1" x14ac:dyDescent="0.25">
      <c r="B31" s="104" t="s">
        <v>40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49" ht="15" customHeight="1" x14ac:dyDescent="0.25">
      <c r="B32" s="104" t="s">
        <v>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 ht="36.75" customHeight="1" x14ac:dyDescent="0.25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2:12" ht="15" customHeight="1" x14ac:dyDescent="0.25">
      <c r="B34" s="105" t="s">
        <v>41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2:12" x14ac:dyDescent="0.2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9"/>
  <sheetViews>
    <sheetView topLeftCell="A6" zoomScale="90" zoomScaleNormal="90" workbookViewId="0">
      <selection activeCell="B24" sqref="B24:L7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3" t="s">
        <v>26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3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6" t="s">
        <v>3</v>
      </c>
      <c r="C8" s="127"/>
      <c r="D8" s="127"/>
      <c r="E8" s="127"/>
      <c r="F8" s="128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9">
        <v>1</v>
      </c>
      <c r="C9" s="130"/>
      <c r="D9" s="130"/>
      <c r="E9" s="130"/>
      <c r="F9" s="131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1293225.6399999999</v>
      </c>
      <c r="H10" s="65">
        <f>H11</f>
        <v>1600889</v>
      </c>
      <c r="I10" s="65">
        <f>I11</f>
        <v>1630776</v>
      </c>
      <c r="J10" s="65">
        <f>J11</f>
        <v>1613537.0599999998</v>
      </c>
      <c r="K10" s="69">
        <f t="shared" ref="K10:K21" si="0">(J10*100)/G10</f>
        <v>124.76840932414547</v>
      </c>
      <c r="L10" s="69">
        <f t="shared" ref="L10:L21" si="1">(J10*100)/I10</f>
        <v>98.942899576643242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</f>
        <v>1293225.6399999999</v>
      </c>
      <c r="H11" s="65">
        <f>H12+H15+H18</f>
        <v>1600889</v>
      </c>
      <c r="I11" s="65">
        <f>I12+I15+I18</f>
        <v>1630776</v>
      </c>
      <c r="J11" s="65">
        <f>J12+J15+J18</f>
        <v>1613537.0599999998</v>
      </c>
      <c r="K11" s="65">
        <f t="shared" si="0"/>
        <v>124.76840932414547</v>
      </c>
      <c r="L11" s="65">
        <f t="shared" si="1"/>
        <v>98.942899576643242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7963.37</v>
      </c>
      <c r="H12" s="65">
        <f t="shared" si="2"/>
        <v>13936</v>
      </c>
      <c r="I12" s="65">
        <f t="shared" si="2"/>
        <v>17128</v>
      </c>
      <c r="J12" s="65">
        <f t="shared" si="2"/>
        <v>0</v>
      </c>
      <c r="K12" s="65">
        <f t="shared" si="0"/>
        <v>0</v>
      </c>
      <c r="L12" s="65">
        <f t="shared" si="1"/>
        <v>0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7963.37</v>
      </c>
      <c r="H13" s="65">
        <f t="shared" si="2"/>
        <v>13936</v>
      </c>
      <c r="I13" s="65">
        <f t="shared" si="2"/>
        <v>17128</v>
      </c>
      <c r="J13" s="65">
        <f t="shared" si="2"/>
        <v>0</v>
      </c>
      <c r="K13" s="65">
        <f t="shared" si="0"/>
        <v>0</v>
      </c>
      <c r="L13" s="65">
        <f t="shared" si="1"/>
        <v>0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96">
        <v>7963.37</v>
      </c>
      <c r="H14" s="66">
        <v>13936</v>
      </c>
      <c r="I14" s="66">
        <v>17128</v>
      </c>
      <c r="J14" s="100">
        <v>0</v>
      </c>
      <c r="K14" s="66">
        <f t="shared" si="0"/>
        <v>0</v>
      </c>
      <c r="L14" s="66">
        <f t="shared" si="1"/>
        <v>0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97">
        <f t="shared" ref="G15:J16" si="3">G16</f>
        <v>129.01</v>
      </c>
      <c r="H15" s="65">
        <f t="shared" si="3"/>
        <v>133</v>
      </c>
      <c r="I15" s="65">
        <f t="shared" si="3"/>
        <v>214</v>
      </c>
      <c r="J15" s="65">
        <f t="shared" si="3"/>
        <v>110.76</v>
      </c>
      <c r="K15" s="65">
        <f t="shared" si="0"/>
        <v>85.85380978218744</v>
      </c>
      <c r="L15" s="65">
        <f t="shared" si="1"/>
        <v>51.757009345794394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97">
        <f t="shared" si="3"/>
        <v>129.01</v>
      </c>
      <c r="H16" s="65">
        <f t="shared" si="3"/>
        <v>133</v>
      </c>
      <c r="I16" s="65">
        <f t="shared" si="3"/>
        <v>214</v>
      </c>
      <c r="J16" s="65">
        <f t="shared" si="3"/>
        <v>110.76</v>
      </c>
      <c r="K16" s="65">
        <f t="shared" si="0"/>
        <v>85.85380978218744</v>
      </c>
      <c r="L16" s="65">
        <f t="shared" si="1"/>
        <v>51.757009345794394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96">
        <v>129.01</v>
      </c>
      <c r="H17" s="66">
        <v>133</v>
      </c>
      <c r="I17" s="66">
        <v>214</v>
      </c>
      <c r="J17" s="100">
        <v>110.76</v>
      </c>
      <c r="K17" s="66">
        <f t="shared" si="0"/>
        <v>85.85380978218744</v>
      </c>
      <c r="L17" s="66">
        <f t="shared" si="1"/>
        <v>51.757009345794394</v>
      </c>
    </row>
    <row r="18" spans="2:12" x14ac:dyDescent="0.25">
      <c r="B18" s="65"/>
      <c r="C18" s="65" t="s">
        <v>69</v>
      </c>
      <c r="D18" s="65"/>
      <c r="E18" s="65"/>
      <c r="F18" s="65" t="s">
        <v>70</v>
      </c>
      <c r="G18" s="65">
        <f>G19</f>
        <v>1285133.26</v>
      </c>
      <c r="H18" s="65">
        <f>H19</f>
        <v>1586820</v>
      </c>
      <c r="I18" s="65">
        <f>I19</f>
        <v>1613434</v>
      </c>
      <c r="J18" s="65">
        <f>J19</f>
        <v>1613426.2999999998</v>
      </c>
      <c r="K18" s="65">
        <f t="shared" si="0"/>
        <v>125.54544732582828</v>
      </c>
      <c r="L18" s="65">
        <f t="shared" si="1"/>
        <v>99.999522757051096</v>
      </c>
    </row>
    <row r="19" spans="2:12" x14ac:dyDescent="0.25">
      <c r="B19" s="65"/>
      <c r="C19" s="65"/>
      <c r="D19" s="65" t="s">
        <v>71</v>
      </c>
      <c r="E19" s="65"/>
      <c r="F19" s="65" t="s">
        <v>72</v>
      </c>
      <c r="G19" s="65">
        <f>G20+G21</f>
        <v>1285133.26</v>
      </c>
      <c r="H19" s="65">
        <f>H20+H21</f>
        <v>1586820</v>
      </c>
      <c r="I19" s="65">
        <f>I20+I21</f>
        <v>1613434</v>
      </c>
      <c r="J19" s="65">
        <f>J20+J21</f>
        <v>1613426.2999999998</v>
      </c>
      <c r="K19" s="65">
        <f t="shared" si="0"/>
        <v>125.54544732582828</v>
      </c>
      <c r="L19" s="65">
        <f t="shared" si="1"/>
        <v>99.999522757051096</v>
      </c>
    </row>
    <row r="20" spans="2:12" x14ac:dyDescent="0.25">
      <c r="B20" s="66"/>
      <c r="C20" s="66"/>
      <c r="D20" s="66"/>
      <c r="E20" s="66" t="s">
        <v>73</v>
      </c>
      <c r="F20" s="66" t="s">
        <v>74</v>
      </c>
      <c r="G20" s="66">
        <v>1283524.92</v>
      </c>
      <c r="H20" s="66">
        <v>1574862</v>
      </c>
      <c r="I20" s="66">
        <v>1601919</v>
      </c>
      <c r="J20" s="66">
        <v>1601912.64</v>
      </c>
      <c r="K20" s="66">
        <f t="shared" si="0"/>
        <v>124.80572952179223</v>
      </c>
      <c r="L20" s="66">
        <f t="shared" si="1"/>
        <v>99.999602976180441</v>
      </c>
    </row>
    <row r="21" spans="2:12" x14ac:dyDescent="0.25">
      <c r="B21" s="66"/>
      <c r="C21" s="66"/>
      <c r="D21" s="66"/>
      <c r="E21" s="66" t="s">
        <v>75</v>
      </c>
      <c r="F21" s="66" t="s">
        <v>76</v>
      </c>
      <c r="G21" s="66">
        <v>1608.34</v>
      </c>
      <c r="H21" s="66">
        <v>11958</v>
      </c>
      <c r="I21" s="66">
        <v>11515</v>
      </c>
      <c r="J21" s="66">
        <v>11513.66</v>
      </c>
      <c r="K21" s="66">
        <f t="shared" si="0"/>
        <v>715.87226581444224</v>
      </c>
      <c r="L21" s="66">
        <f t="shared" si="1"/>
        <v>99.988363004776375</v>
      </c>
    </row>
    <row r="22" spans="2:12" x14ac:dyDescent="0.25">
      <c r="F22" s="35"/>
    </row>
    <row r="23" spans="2:12" x14ac:dyDescent="0.25">
      <c r="F23" s="35"/>
    </row>
    <row r="24" spans="2:12" ht="36.75" customHeight="1" x14ac:dyDescent="0.25">
      <c r="B24" s="126" t="s">
        <v>3</v>
      </c>
      <c r="C24" s="127"/>
      <c r="D24" s="127"/>
      <c r="E24" s="127"/>
      <c r="F24" s="128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x14ac:dyDescent="0.25">
      <c r="B25" s="129">
        <v>1</v>
      </c>
      <c r="C25" s="130"/>
      <c r="D25" s="130"/>
      <c r="E25" s="130"/>
      <c r="F25" s="131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x14ac:dyDescent="0.25">
      <c r="B26" s="65"/>
      <c r="C26" s="66"/>
      <c r="D26" s="67"/>
      <c r="E26" s="68"/>
      <c r="F26" s="8" t="s">
        <v>21</v>
      </c>
      <c r="G26" s="65">
        <f>G27+G70</f>
        <v>1290668.28</v>
      </c>
      <c r="H26" s="65">
        <f>H27+H70</f>
        <v>1600889</v>
      </c>
      <c r="I26" s="65">
        <f>I27+I70</f>
        <v>1630776</v>
      </c>
      <c r="J26" s="65">
        <f>J27+J70</f>
        <v>1621097.33</v>
      </c>
      <c r="K26" s="70">
        <f t="shared" ref="K26:K57" si="4">(J26*100)/G26</f>
        <v>125.60139232677199</v>
      </c>
      <c r="L26" s="70">
        <f t="shared" ref="L26:L57" si="5">(J26*100)/I26</f>
        <v>99.406499114531982</v>
      </c>
    </row>
    <row r="27" spans="2:12" x14ac:dyDescent="0.25">
      <c r="B27" s="65" t="s">
        <v>77</v>
      </c>
      <c r="C27" s="65"/>
      <c r="D27" s="65"/>
      <c r="E27" s="65"/>
      <c r="F27" s="65" t="s">
        <v>78</v>
      </c>
      <c r="G27" s="65">
        <f>G28+G36+G65</f>
        <v>1289059.94</v>
      </c>
      <c r="H27" s="65">
        <f>H28+H36+H65</f>
        <v>1588931</v>
      </c>
      <c r="I27" s="65">
        <f>I28+I36+I65</f>
        <v>1619261</v>
      </c>
      <c r="J27" s="65">
        <f>J28+J36+J65</f>
        <v>1609583.6700000002</v>
      </c>
      <c r="K27" s="65">
        <f t="shared" si="4"/>
        <v>124.86492055598286</v>
      </c>
      <c r="L27" s="65">
        <f t="shared" si="5"/>
        <v>99.402361324085518</v>
      </c>
    </row>
    <row r="28" spans="2:12" x14ac:dyDescent="0.25">
      <c r="B28" s="65"/>
      <c r="C28" s="65" t="s">
        <v>79</v>
      </c>
      <c r="D28" s="65"/>
      <c r="E28" s="65"/>
      <c r="F28" s="65" t="s">
        <v>80</v>
      </c>
      <c r="G28" s="65">
        <f>G29+G32+G34</f>
        <v>978235.85</v>
      </c>
      <c r="H28" s="65">
        <f>H29+H32+H34</f>
        <v>1254482</v>
      </c>
      <c r="I28" s="65">
        <f>I29+I32+I34</f>
        <v>1271903</v>
      </c>
      <c r="J28" s="65">
        <f>J29+J32+J34</f>
        <v>1271901.58</v>
      </c>
      <c r="K28" s="65">
        <f t="shared" si="4"/>
        <v>130.01993128753153</v>
      </c>
      <c r="L28" s="65">
        <f t="shared" si="5"/>
        <v>99.999888356266169</v>
      </c>
    </row>
    <row r="29" spans="2:12" x14ac:dyDescent="0.25">
      <c r="B29" s="65"/>
      <c r="C29" s="65"/>
      <c r="D29" s="65" t="s">
        <v>81</v>
      </c>
      <c r="E29" s="65"/>
      <c r="F29" s="65" t="s">
        <v>82</v>
      </c>
      <c r="G29" s="65">
        <f>G30+G31</f>
        <v>810279.51</v>
      </c>
      <c r="H29" s="65">
        <f>H30+H31</f>
        <v>1051016</v>
      </c>
      <c r="I29" s="65">
        <f>I30+I31</f>
        <v>1054085</v>
      </c>
      <c r="J29" s="65">
        <f>J30+J31</f>
        <v>1054085</v>
      </c>
      <c r="K29" s="65">
        <f t="shared" si="4"/>
        <v>130.0890602552692</v>
      </c>
      <c r="L29" s="65">
        <f t="shared" si="5"/>
        <v>100</v>
      </c>
    </row>
    <row r="30" spans="2:12" x14ac:dyDescent="0.25">
      <c r="B30" s="66"/>
      <c r="C30" s="66"/>
      <c r="D30" s="66"/>
      <c r="E30" s="66" t="s">
        <v>83</v>
      </c>
      <c r="F30" s="66" t="s">
        <v>84</v>
      </c>
      <c r="G30" s="66">
        <v>808560.68</v>
      </c>
      <c r="H30" s="66">
        <v>1047698</v>
      </c>
      <c r="I30" s="66">
        <v>1051739</v>
      </c>
      <c r="J30" s="66">
        <v>1051739</v>
      </c>
      <c r="K30" s="66">
        <f t="shared" si="4"/>
        <v>130.07545704547493</v>
      </c>
      <c r="L30" s="66">
        <f t="shared" si="5"/>
        <v>100</v>
      </c>
    </row>
    <row r="31" spans="2:12" x14ac:dyDescent="0.25">
      <c r="B31" s="66"/>
      <c r="C31" s="66"/>
      <c r="D31" s="66"/>
      <c r="E31" s="66" t="s">
        <v>85</v>
      </c>
      <c r="F31" s="66" t="s">
        <v>86</v>
      </c>
      <c r="G31" s="66">
        <v>1718.83</v>
      </c>
      <c r="H31" s="66">
        <v>3318</v>
      </c>
      <c r="I31" s="66">
        <v>2346</v>
      </c>
      <c r="J31" s="66">
        <v>2346</v>
      </c>
      <c r="K31" s="66">
        <f t="shared" si="4"/>
        <v>136.48819254958315</v>
      </c>
      <c r="L31" s="66">
        <f t="shared" si="5"/>
        <v>100</v>
      </c>
    </row>
    <row r="32" spans="2:12" x14ac:dyDescent="0.25">
      <c r="B32" s="65"/>
      <c r="C32" s="65"/>
      <c r="D32" s="65" t="s">
        <v>87</v>
      </c>
      <c r="E32" s="65"/>
      <c r="F32" s="65" t="s">
        <v>88</v>
      </c>
      <c r="G32" s="65">
        <f>G33</f>
        <v>34260.21</v>
      </c>
      <c r="H32" s="65">
        <f>H33</f>
        <v>29199</v>
      </c>
      <c r="I32" s="65">
        <f>I33</f>
        <v>43893</v>
      </c>
      <c r="J32" s="65">
        <f>J33</f>
        <v>43892.44</v>
      </c>
      <c r="K32" s="65">
        <f t="shared" si="4"/>
        <v>128.11491815140656</v>
      </c>
      <c r="L32" s="65">
        <f t="shared" si="5"/>
        <v>99.998724170141031</v>
      </c>
    </row>
    <row r="33" spans="2:12" x14ac:dyDescent="0.25">
      <c r="B33" s="66"/>
      <c r="C33" s="66"/>
      <c r="D33" s="66"/>
      <c r="E33" s="66" t="s">
        <v>89</v>
      </c>
      <c r="F33" s="66" t="s">
        <v>88</v>
      </c>
      <c r="G33" s="66">
        <v>34260.21</v>
      </c>
      <c r="H33" s="66">
        <v>29199</v>
      </c>
      <c r="I33" s="66">
        <v>43893</v>
      </c>
      <c r="J33" s="66">
        <v>43892.44</v>
      </c>
      <c r="K33" s="66">
        <f t="shared" si="4"/>
        <v>128.11491815140656</v>
      </c>
      <c r="L33" s="66">
        <f t="shared" si="5"/>
        <v>99.998724170141031</v>
      </c>
    </row>
    <row r="34" spans="2:12" x14ac:dyDescent="0.25">
      <c r="B34" s="65"/>
      <c r="C34" s="65"/>
      <c r="D34" s="65" t="s">
        <v>90</v>
      </c>
      <c r="E34" s="65"/>
      <c r="F34" s="65" t="s">
        <v>91</v>
      </c>
      <c r="G34" s="65">
        <f>G35</f>
        <v>133696.13</v>
      </c>
      <c r="H34" s="65">
        <f>H35</f>
        <v>174267</v>
      </c>
      <c r="I34" s="65">
        <f>I35</f>
        <v>173925</v>
      </c>
      <c r="J34" s="65">
        <f>J35</f>
        <v>173924.14</v>
      </c>
      <c r="K34" s="65">
        <f t="shared" si="4"/>
        <v>130.08913571395072</v>
      </c>
      <c r="L34" s="65">
        <f t="shared" si="5"/>
        <v>99.999505533994537</v>
      </c>
    </row>
    <row r="35" spans="2:12" x14ac:dyDescent="0.25">
      <c r="B35" s="66"/>
      <c r="C35" s="66"/>
      <c r="D35" s="66"/>
      <c r="E35" s="66" t="s">
        <v>92</v>
      </c>
      <c r="F35" s="66" t="s">
        <v>93</v>
      </c>
      <c r="G35" s="66">
        <v>133696.13</v>
      </c>
      <c r="H35" s="66">
        <v>174267</v>
      </c>
      <c r="I35" s="66">
        <v>173925</v>
      </c>
      <c r="J35" s="66">
        <v>173924.14</v>
      </c>
      <c r="K35" s="66">
        <f t="shared" si="4"/>
        <v>130.08913571395072</v>
      </c>
      <c r="L35" s="66">
        <f t="shared" si="5"/>
        <v>99.999505533994537</v>
      </c>
    </row>
    <row r="36" spans="2:12" x14ac:dyDescent="0.25">
      <c r="B36" s="65"/>
      <c r="C36" s="65" t="s">
        <v>94</v>
      </c>
      <c r="D36" s="65"/>
      <c r="E36" s="65"/>
      <c r="F36" s="65" t="s">
        <v>95</v>
      </c>
      <c r="G36" s="65">
        <f>G37+G42+G47+G57+G59</f>
        <v>309380.81999999995</v>
      </c>
      <c r="H36" s="65">
        <f>H37+H42+H47+H57+H59</f>
        <v>332223</v>
      </c>
      <c r="I36" s="65">
        <f>I37+I42+I47+I57+I59</f>
        <v>345143</v>
      </c>
      <c r="J36" s="65">
        <f>J37+J42+J47+J57+J59</f>
        <v>335466.3</v>
      </c>
      <c r="K36" s="65">
        <f t="shared" si="4"/>
        <v>108.43151168841044</v>
      </c>
      <c r="L36" s="65">
        <f t="shared" si="5"/>
        <v>97.196321524701361</v>
      </c>
    </row>
    <row r="37" spans="2:12" x14ac:dyDescent="0.25">
      <c r="B37" s="65"/>
      <c r="C37" s="65"/>
      <c r="D37" s="65" t="s">
        <v>96</v>
      </c>
      <c r="E37" s="65"/>
      <c r="F37" s="65" t="s">
        <v>97</v>
      </c>
      <c r="G37" s="65">
        <f>G38+G39+G40+G41</f>
        <v>30896.02</v>
      </c>
      <c r="H37" s="65">
        <f>H38+H39+H40+H41</f>
        <v>40587</v>
      </c>
      <c r="I37" s="65">
        <f>I38+I39+I40+I41</f>
        <v>52043</v>
      </c>
      <c r="J37" s="65">
        <f>J38+J39+J40+J41</f>
        <v>49387.94</v>
      </c>
      <c r="K37" s="65">
        <f t="shared" si="4"/>
        <v>159.85211040127498</v>
      </c>
      <c r="L37" s="65">
        <f t="shared" si="5"/>
        <v>94.89833406990374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4028.93</v>
      </c>
      <c r="H38" s="66">
        <v>7963</v>
      </c>
      <c r="I38" s="66">
        <v>7963</v>
      </c>
      <c r="J38" s="66">
        <v>5309</v>
      </c>
      <c r="K38" s="66">
        <f t="shared" si="4"/>
        <v>131.77195930433143</v>
      </c>
      <c r="L38" s="66">
        <f t="shared" si="5"/>
        <v>66.670852693708397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25539.87</v>
      </c>
      <c r="H39" s="66">
        <v>31045</v>
      </c>
      <c r="I39" s="66">
        <v>43052</v>
      </c>
      <c r="J39" s="66">
        <v>43051.91</v>
      </c>
      <c r="K39" s="66">
        <f t="shared" si="4"/>
        <v>168.56745942716233</v>
      </c>
      <c r="L39" s="66">
        <f t="shared" si="5"/>
        <v>99.999790950478484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663.61</v>
      </c>
      <c r="H40" s="66">
        <v>796</v>
      </c>
      <c r="I40" s="66">
        <v>1028</v>
      </c>
      <c r="J40" s="66">
        <v>1027.03</v>
      </c>
      <c r="K40" s="66">
        <f t="shared" si="4"/>
        <v>154.76409336809269</v>
      </c>
      <c r="L40" s="66">
        <f t="shared" si="5"/>
        <v>99.905642023346303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663.61</v>
      </c>
      <c r="H41" s="66">
        <v>783</v>
      </c>
      <c r="I41" s="66">
        <v>0</v>
      </c>
      <c r="J41" s="66">
        <v>0</v>
      </c>
      <c r="K41" s="66">
        <f t="shared" si="4"/>
        <v>0</v>
      </c>
      <c r="L41" s="66" t="e">
        <f t="shared" si="5"/>
        <v>#DIV/0!</v>
      </c>
    </row>
    <row r="42" spans="2:12" x14ac:dyDescent="0.25">
      <c r="B42" s="65"/>
      <c r="C42" s="65"/>
      <c r="D42" s="65" t="s">
        <v>106</v>
      </c>
      <c r="E42" s="65"/>
      <c r="F42" s="65" t="s">
        <v>107</v>
      </c>
      <c r="G42" s="65">
        <f>G43+G44+G45+G46</f>
        <v>92393.25</v>
      </c>
      <c r="H42" s="65">
        <f>H43+H44+H45+H46</f>
        <v>93248</v>
      </c>
      <c r="I42" s="65">
        <f>I43+I44+I45+I46</f>
        <v>65352</v>
      </c>
      <c r="J42" s="65">
        <f>J43+J44+J45+J46</f>
        <v>58335.03</v>
      </c>
      <c r="K42" s="65">
        <f t="shared" si="4"/>
        <v>63.137761687136233</v>
      </c>
      <c r="L42" s="65">
        <f t="shared" si="5"/>
        <v>89.262807565185454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31340.76</v>
      </c>
      <c r="H43" s="66">
        <v>43932</v>
      </c>
      <c r="I43" s="66">
        <v>34425</v>
      </c>
      <c r="J43" s="66">
        <v>28072.98</v>
      </c>
      <c r="K43" s="66">
        <f t="shared" si="4"/>
        <v>89.573386222925038</v>
      </c>
      <c r="L43" s="66">
        <f t="shared" si="5"/>
        <v>81.548235294117646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58398.04</v>
      </c>
      <c r="H44" s="66">
        <v>46662</v>
      </c>
      <c r="I44" s="66">
        <v>29264</v>
      </c>
      <c r="J44" s="66">
        <v>28600</v>
      </c>
      <c r="K44" s="66">
        <f t="shared" si="4"/>
        <v>48.974246395940682</v>
      </c>
      <c r="L44" s="66">
        <f t="shared" si="5"/>
        <v>97.731000546746856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2123.56</v>
      </c>
      <c r="H45" s="66">
        <v>1327</v>
      </c>
      <c r="I45" s="66">
        <v>336</v>
      </c>
      <c r="J45" s="66">
        <v>335.05</v>
      </c>
      <c r="K45" s="66">
        <f t="shared" si="4"/>
        <v>15.777750569797886</v>
      </c>
      <c r="L45" s="66">
        <f t="shared" si="5"/>
        <v>99.717261904761898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530.89</v>
      </c>
      <c r="H46" s="66">
        <v>1327</v>
      </c>
      <c r="I46" s="66">
        <v>1327</v>
      </c>
      <c r="J46" s="66">
        <v>1327</v>
      </c>
      <c r="K46" s="66">
        <f t="shared" si="4"/>
        <v>249.95761833901562</v>
      </c>
      <c r="L46" s="66">
        <f t="shared" si="5"/>
        <v>100</v>
      </c>
    </row>
    <row r="47" spans="2:12" x14ac:dyDescent="0.25">
      <c r="B47" s="65"/>
      <c r="C47" s="65"/>
      <c r="D47" s="65" t="s">
        <v>116</v>
      </c>
      <c r="E47" s="65"/>
      <c r="F47" s="65" t="s">
        <v>117</v>
      </c>
      <c r="G47" s="65">
        <f>G48+G49+G50+G51+G52+G53+G54+G55+G56</f>
        <v>180511.28</v>
      </c>
      <c r="H47" s="65">
        <f>H48+H49+H50+H51+H52+H53+H54+H55+H56</f>
        <v>193610</v>
      </c>
      <c r="I47" s="65">
        <f>I48+I49+I50+I51+I52+I53+I54+I55+I56</f>
        <v>220356</v>
      </c>
      <c r="J47" s="65">
        <f>J48+J49+J50+J51+J52+J53+J54+J55+J56</f>
        <v>220353.51</v>
      </c>
      <c r="K47" s="65">
        <f t="shared" si="4"/>
        <v>122.07187827818849</v>
      </c>
      <c r="L47" s="65">
        <f t="shared" si="5"/>
        <v>99.998870010346891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72997.56</v>
      </c>
      <c r="H48" s="66">
        <v>66361</v>
      </c>
      <c r="I48" s="66">
        <v>71007</v>
      </c>
      <c r="J48" s="66">
        <v>71006.33</v>
      </c>
      <c r="K48" s="66">
        <f t="shared" si="4"/>
        <v>97.27219649533491</v>
      </c>
      <c r="L48" s="66">
        <f t="shared" si="5"/>
        <v>99.99905643105609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11286.97</v>
      </c>
      <c r="H49" s="66">
        <v>13670</v>
      </c>
      <c r="I49" s="66">
        <v>7027</v>
      </c>
      <c r="J49" s="66">
        <v>7026.35</v>
      </c>
      <c r="K49" s="66">
        <f t="shared" si="4"/>
        <v>62.251870962711877</v>
      </c>
      <c r="L49" s="66">
        <f t="shared" si="5"/>
        <v>99.990749964422946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1990.84</v>
      </c>
      <c r="H50" s="66">
        <v>3982</v>
      </c>
      <c r="I50" s="66">
        <v>3982</v>
      </c>
      <c r="J50" s="66">
        <v>3982</v>
      </c>
      <c r="K50" s="66">
        <f t="shared" si="4"/>
        <v>200.01607361716663</v>
      </c>
      <c r="L50" s="66">
        <f t="shared" si="5"/>
        <v>100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23890.11</v>
      </c>
      <c r="H51" s="66">
        <v>31236</v>
      </c>
      <c r="I51" s="66">
        <v>25400</v>
      </c>
      <c r="J51" s="66">
        <v>25400</v>
      </c>
      <c r="K51" s="66">
        <f t="shared" si="4"/>
        <v>106.32014670505912</v>
      </c>
      <c r="L51" s="66">
        <f t="shared" si="5"/>
        <v>100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6997.83</v>
      </c>
      <c r="H52" s="66">
        <v>11963</v>
      </c>
      <c r="I52" s="66">
        <v>11006</v>
      </c>
      <c r="J52" s="66">
        <v>11005.13</v>
      </c>
      <c r="K52" s="66">
        <f t="shared" si="4"/>
        <v>157.26489497458499</v>
      </c>
      <c r="L52" s="66">
        <f t="shared" si="5"/>
        <v>99.992095220788656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2654.46</v>
      </c>
      <c r="H53" s="66">
        <v>10654</v>
      </c>
      <c r="I53" s="66">
        <v>8190</v>
      </c>
      <c r="J53" s="66">
        <v>8189.7</v>
      </c>
      <c r="K53" s="66">
        <f t="shared" si="4"/>
        <v>308.52602789267871</v>
      </c>
      <c r="L53" s="66">
        <f t="shared" si="5"/>
        <v>99.996336996336993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58983.05</v>
      </c>
      <c r="H54" s="66">
        <v>53089</v>
      </c>
      <c r="I54" s="66">
        <v>91089</v>
      </c>
      <c r="J54" s="66">
        <v>91089</v>
      </c>
      <c r="K54" s="66">
        <f t="shared" si="4"/>
        <v>154.43250221885779</v>
      </c>
      <c r="L54" s="66">
        <f t="shared" si="5"/>
        <v>100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132.72</v>
      </c>
      <c r="H55" s="66">
        <v>664</v>
      </c>
      <c r="I55" s="66">
        <v>664</v>
      </c>
      <c r="J55" s="66">
        <v>664</v>
      </c>
      <c r="K55" s="66">
        <f t="shared" si="4"/>
        <v>500.30138637733575</v>
      </c>
      <c r="L55" s="66">
        <f t="shared" si="5"/>
        <v>100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1577.74</v>
      </c>
      <c r="H56" s="66">
        <v>1991</v>
      </c>
      <c r="I56" s="66">
        <v>1991</v>
      </c>
      <c r="J56" s="66">
        <v>1991</v>
      </c>
      <c r="K56" s="66">
        <f t="shared" si="4"/>
        <v>126.1931623714934</v>
      </c>
      <c r="L56" s="66">
        <f t="shared" si="5"/>
        <v>100</v>
      </c>
    </row>
    <row r="57" spans="2:12" x14ac:dyDescent="0.25">
      <c r="B57" s="65"/>
      <c r="C57" s="65"/>
      <c r="D57" s="65" t="s">
        <v>136</v>
      </c>
      <c r="E57" s="65"/>
      <c r="F57" s="65" t="s">
        <v>137</v>
      </c>
      <c r="G57" s="65">
        <f>G58</f>
        <v>1111.1600000000001</v>
      </c>
      <c r="H57" s="65">
        <f>H58</f>
        <v>1327</v>
      </c>
      <c r="I57" s="65">
        <f>I58</f>
        <v>97</v>
      </c>
      <c r="J57" s="65">
        <f>J58</f>
        <v>96.36</v>
      </c>
      <c r="K57" s="65">
        <f t="shared" si="4"/>
        <v>8.6720184311890272</v>
      </c>
      <c r="L57" s="65">
        <f t="shared" si="5"/>
        <v>99.340206185567013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1111.1600000000001</v>
      </c>
      <c r="H58" s="66">
        <v>1327</v>
      </c>
      <c r="I58" s="66">
        <v>97</v>
      </c>
      <c r="J58" s="66">
        <v>96.36</v>
      </c>
      <c r="K58" s="66">
        <f t="shared" ref="K58:K78" si="6">(J58*100)/G58</f>
        <v>8.6720184311890272</v>
      </c>
      <c r="L58" s="66">
        <f t="shared" ref="L58:L78" si="7">(J58*100)/I58</f>
        <v>99.340206185567013</v>
      </c>
    </row>
    <row r="59" spans="2:12" x14ac:dyDescent="0.25">
      <c r="B59" s="65"/>
      <c r="C59" s="65"/>
      <c r="D59" s="65" t="s">
        <v>140</v>
      </c>
      <c r="E59" s="65"/>
      <c r="F59" s="65" t="s">
        <v>141</v>
      </c>
      <c r="G59" s="65">
        <f>G60+G61+G62+G63+G64</f>
        <v>4469.1099999999997</v>
      </c>
      <c r="H59" s="65">
        <f>H60+H61+H62+H63+H64</f>
        <v>3451</v>
      </c>
      <c r="I59" s="65">
        <f>I60+I61+I62+I63+I64</f>
        <v>7295</v>
      </c>
      <c r="J59" s="65">
        <f>J60+J61+J62+J63+J64</f>
        <v>7293.46</v>
      </c>
      <c r="K59" s="65">
        <f t="shared" si="6"/>
        <v>163.19714663545986</v>
      </c>
      <c r="L59" s="65">
        <f t="shared" si="7"/>
        <v>99.97888965044551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3346.03</v>
      </c>
      <c r="H60" s="66">
        <v>0</v>
      </c>
      <c r="I60" s="66">
        <v>6199</v>
      </c>
      <c r="J60" s="66">
        <v>6198.05</v>
      </c>
      <c r="K60" s="66">
        <f t="shared" si="6"/>
        <v>185.23593631856258</v>
      </c>
      <c r="L60" s="66">
        <f t="shared" si="7"/>
        <v>99.984674947572188</v>
      </c>
    </row>
    <row r="61" spans="2:12" x14ac:dyDescent="0.25">
      <c r="B61" s="66"/>
      <c r="C61" s="66"/>
      <c r="D61" s="66"/>
      <c r="E61" s="66" t="s">
        <v>144</v>
      </c>
      <c r="F61" s="66" t="s">
        <v>145</v>
      </c>
      <c r="G61" s="66">
        <v>459.47</v>
      </c>
      <c r="H61" s="66">
        <v>1327</v>
      </c>
      <c r="I61" s="66">
        <v>771</v>
      </c>
      <c r="J61" s="66">
        <v>770.99</v>
      </c>
      <c r="K61" s="66">
        <f t="shared" si="6"/>
        <v>167.79985635623652</v>
      </c>
      <c r="L61" s="66">
        <f t="shared" si="7"/>
        <v>99.998702983138784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66">
        <v>0</v>
      </c>
      <c r="H62" s="66">
        <v>133</v>
      </c>
      <c r="I62" s="66">
        <v>179</v>
      </c>
      <c r="J62" s="66">
        <v>178.71</v>
      </c>
      <c r="K62" s="66" t="e">
        <f t="shared" si="6"/>
        <v>#DIV/0!</v>
      </c>
      <c r="L62" s="66">
        <f t="shared" si="7"/>
        <v>99.837988826815646</v>
      </c>
    </row>
    <row r="63" spans="2:12" x14ac:dyDescent="0.25">
      <c r="B63" s="66"/>
      <c r="C63" s="66"/>
      <c r="D63" s="66"/>
      <c r="E63" s="66" t="s">
        <v>148</v>
      </c>
      <c r="F63" s="66" t="s">
        <v>149</v>
      </c>
      <c r="G63" s="66">
        <v>0</v>
      </c>
      <c r="H63" s="66">
        <v>1327</v>
      </c>
      <c r="I63" s="66">
        <v>0</v>
      </c>
      <c r="J63" s="66">
        <v>0</v>
      </c>
      <c r="K63" s="66" t="e">
        <f t="shared" si="6"/>
        <v>#DIV/0!</v>
      </c>
      <c r="L63" s="66" t="e">
        <f t="shared" si="7"/>
        <v>#DIV/0!</v>
      </c>
    </row>
    <row r="64" spans="2:12" x14ac:dyDescent="0.25">
      <c r="B64" s="66"/>
      <c r="C64" s="66"/>
      <c r="D64" s="66"/>
      <c r="E64" s="66" t="s">
        <v>150</v>
      </c>
      <c r="F64" s="66" t="s">
        <v>141</v>
      </c>
      <c r="G64" s="66">
        <v>663.61</v>
      </c>
      <c r="H64" s="66">
        <v>664</v>
      </c>
      <c r="I64" s="66">
        <v>146</v>
      </c>
      <c r="J64" s="66">
        <v>145.71</v>
      </c>
      <c r="K64" s="66">
        <f t="shared" si="6"/>
        <v>21.957173641144649</v>
      </c>
      <c r="L64" s="66">
        <f t="shared" si="7"/>
        <v>99.801369863013704</v>
      </c>
    </row>
    <row r="65" spans="2:12" x14ac:dyDescent="0.25">
      <c r="B65" s="65"/>
      <c r="C65" s="65" t="s">
        <v>151</v>
      </c>
      <c r="D65" s="65"/>
      <c r="E65" s="65"/>
      <c r="F65" s="65" t="s">
        <v>152</v>
      </c>
      <c r="G65" s="65">
        <f>G66+G68</f>
        <v>1443.27</v>
      </c>
      <c r="H65" s="65">
        <f>H66+H68</f>
        <v>2226</v>
      </c>
      <c r="I65" s="65">
        <f>I66+I68</f>
        <v>2215</v>
      </c>
      <c r="J65" s="65">
        <f>J66+J68</f>
        <v>2215.79</v>
      </c>
      <c r="K65" s="65">
        <f t="shared" si="6"/>
        <v>153.52567433674918</v>
      </c>
      <c r="L65" s="65">
        <f t="shared" si="7"/>
        <v>100.03566591422121</v>
      </c>
    </row>
    <row r="66" spans="2:12" x14ac:dyDescent="0.25">
      <c r="B66" s="65"/>
      <c r="C66" s="65"/>
      <c r="D66" s="65" t="s">
        <v>153</v>
      </c>
      <c r="E66" s="65"/>
      <c r="F66" s="65" t="s">
        <v>154</v>
      </c>
      <c r="G66" s="65">
        <f>G67</f>
        <v>381.49</v>
      </c>
      <c r="H66" s="65">
        <f>H67</f>
        <v>664</v>
      </c>
      <c r="I66" s="65">
        <f>I67</f>
        <v>653</v>
      </c>
      <c r="J66" s="65">
        <f>J67</f>
        <v>653.79</v>
      </c>
      <c r="K66" s="65">
        <f t="shared" si="6"/>
        <v>171.37801777241867</v>
      </c>
      <c r="L66" s="65">
        <f t="shared" si="7"/>
        <v>100.12098009188361</v>
      </c>
    </row>
    <row r="67" spans="2:12" x14ac:dyDescent="0.25">
      <c r="B67" s="66"/>
      <c r="C67" s="66"/>
      <c r="D67" s="66"/>
      <c r="E67" s="66" t="s">
        <v>155</v>
      </c>
      <c r="F67" s="66" t="s">
        <v>156</v>
      </c>
      <c r="G67" s="66">
        <v>381.49</v>
      </c>
      <c r="H67" s="66">
        <v>664</v>
      </c>
      <c r="I67" s="66">
        <v>653</v>
      </c>
      <c r="J67" s="66">
        <v>653.79</v>
      </c>
      <c r="K67" s="66">
        <f t="shared" si="6"/>
        <v>171.37801777241867</v>
      </c>
      <c r="L67" s="66">
        <f t="shared" si="7"/>
        <v>100.12098009188361</v>
      </c>
    </row>
    <row r="68" spans="2:12" x14ac:dyDescent="0.25">
      <c r="B68" s="65"/>
      <c r="C68" s="65"/>
      <c r="D68" s="65" t="s">
        <v>157</v>
      </c>
      <c r="E68" s="65"/>
      <c r="F68" s="65" t="s">
        <v>158</v>
      </c>
      <c r="G68" s="65">
        <f>G69</f>
        <v>1061.78</v>
      </c>
      <c r="H68" s="65">
        <f>H69</f>
        <v>1562</v>
      </c>
      <c r="I68" s="65">
        <f>I69</f>
        <v>1562</v>
      </c>
      <c r="J68" s="65">
        <f>J69</f>
        <v>1562</v>
      </c>
      <c r="K68" s="65">
        <f t="shared" si="6"/>
        <v>147.11145435024204</v>
      </c>
      <c r="L68" s="65">
        <f t="shared" si="7"/>
        <v>100</v>
      </c>
    </row>
    <row r="69" spans="2:12" x14ac:dyDescent="0.25">
      <c r="B69" s="66"/>
      <c r="C69" s="66"/>
      <c r="D69" s="66"/>
      <c r="E69" s="66" t="s">
        <v>159</v>
      </c>
      <c r="F69" s="66" t="s">
        <v>160</v>
      </c>
      <c r="G69" s="66">
        <v>1061.78</v>
      </c>
      <c r="H69" s="66">
        <v>1562</v>
      </c>
      <c r="I69" s="66">
        <v>1562</v>
      </c>
      <c r="J69" s="66">
        <v>1562</v>
      </c>
      <c r="K69" s="66">
        <f t="shared" si="6"/>
        <v>147.11145435024204</v>
      </c>
      <c r="L69" s="66">
        <f t="shared" si="7"/>
        <v>100</v>
      </c>
    </row>
    <row r="70" spans="2:12" x14ac:dyDescent="0.25">
      <c r="B70" s="65" t="s">
        <v>161</v>
      </c>
      <c r="C70" s="65"/>
      <c r="D70" s="65"/>
      <c r="E70" s="65"/>
      <c r="F70" s="65" t="s">
        <v>162</v>
      </c>
      <c r="G70" s="65">
        <f>G71+G76</f>
        <v>1608.34</v>
      </c>
      <c r="H70" s="65">
        <f>H71+H76</f>
        <v>11958</v>
      </c>
      <c r="I70" s="65">
        <f>I71+I76</f>
        <v>11515</v>
      </c>
      <c r="J70" s="65">
        <f>J71+J76</f>
        <v>11513.66</v>
      </c>
      <c r="K70" s="65">
        <f t="shared" si="6"/>
        <v>715.87226581444224</v>
      </c>
      <c r="L70" s="65">
        <f t="shared" si="7"/>
        <v>99.988363004776375</v>
      </c>
    </row>
    <row r="71" spans="2:12" x14ac:dyDescent="0.25">
      <c r="B71" s="65"/>
      <c r="C71" s="65" t="s">
        <v>163</v>
      </c>
      <c r="D71" s="65"/>
      <c r="E71" s="65"/>
      <c r="F71" s="65" t="s">
        <v>164</v>
      </c>
      <c r="G71" s="65">
        <f>G72+G74</f>
        <v>1608.34</v>
      </c>
      <c r="H71" s="65">
        <f>H72+H74</f>
        <v>9967</v>
      </c>
      <c r="I71" s="65">
        <f>I72+I74</f>
        <v>9667</v>
      </c>
      <c r="J71" s="65">
        <f>J72+J74</f>
        <v>9666.58</v>
      </c>
      <c r="K71" s="65">
        <f t="shared" si="6"/>
        <v>601.02838951962894</v>
      </c>
      <c r="L71" s="65">
        <f t="shared" si="7"/>
        <v>99.995655322230263</v>
      </c>
    </row>
    <row r="72" spans="2:12" x14ac:dyDescent="0.25">
      <c r="B72" s="65"/>
      <c r="C72" s="65"/>
      <c r="D72" s="65" t="s">
        <v>165</v>
      </c>
      <c r="E72" s="65"/>
      <c r="F72" s="65" t="s">
        <v>166</v>
      </c>
      <c r="G72" s="65">
        <f>G73</f>
        <v>0</v>
      </c>
      <c r="H72" s="65">
        <f>H73</f>
        <v>6636</v>
      </c>
      <c r="I72" s="65">
        <f>I73</f>
        <v>6341</v>
      </c>
      <c r="J72" s="65">
        <f>J73</f>
        <v>6340.69</v>
      </c>
      <c r="K72" s="65" t="e">
        <f t="shared" si="6"/>
        <v>#DIV/0!</v>
      </c>
      <c r="L72" s="65">
        <f t="shared" si="7"/>
        <v>99.995111181201707</v>
      </c>
    </row>
    <row r="73" spans="2:12" x14ac:dyDescent="0.25">
      <c r="B73" s="66"/>
      <c r="C73" s="66"/>
      <c r="D73" s="66"/>
      <c r="E73" s="66" t="s">
        <v>167</v>
      </c>
      <c r="F73" s="66" t="s">
        <v>168</v>
      </c>
      <c r="G73" s="66">
        <v>0</v>
      </c>
      <c r="H73" s="66">
        <v>6636</v>
      </c>
      <c r="I73" s="66">
        <v>6341</v>
      </c>
      <c r="J73" s="66">
        <v>6340.69</v>
      </c>
      <c r="K73" s="66" t="e">
        <f t="shared" si="6"/>
        <v>#DIV/0!</v>
      </c>
      <c r="L73" s="66">
        <f t="shared" si="7"/>
        <v>99.995111181201707</v>
      </c>
    </row>
    <row r="74" spans="2:12" x14ac:dyDescent="0.25">
      <c r="B74" s="65"/>
      <c r="C74" s="65"/>
      <c r="D74" s="65" t="s">
        <v>169</v>
      </c>
      <c r="E74" s="65"/>
      <c r="F74" s="65" t="s">
        <v>170</v>
      </c>
      <c r="G74" s="65">
        <f>G75</f>
        <v>1608.34</v>
      </c>
      <c r="H74" s="65">
        <f>H75</f>
        <v>3331</v>
      </c>
      <c r="I74" s="65">
        <f>I75</f>
        <v>3326</v>
      </c>
      <c r="J74" s="65">
        <f>J75</f>
        <v>3325.89</v>
      </c>
      <c r="K74" s="65">
        <f t="shared" si="6"/>
        <v>206.7902309213226</v>
      </c>
      <c r="L74" s="65">
        <f t="shared" si="7"/>
        <v>99.99669272399278</v>
      </c>
    </row>
    <row r="75" spans="2:12" x14ac:dyDescent="0.25">
      <c r="B75" s="66"/>
      <c r="C75" s="66"/>
      <c r="D75" s="66"/>
      <c r="E75" s="66" t="s">
        <v>171</v>
      </c>
      <c r="F75" s="66" t="s">
        <v>172</v>
      </c>
      <c r="G75" s="66">
        <v>1608.34</v>
      </c>
      <c r="H75" s="66">
        <v>3331</v>
      </c>
      <c r="I75" s="66">
        <v>3326</v>
      </c>
      <c r="J75" s="66">
        <v>3325.89</v>
      </c>
      <c r="K75" s="66">
        <f t="shared" si="6"/>
        <v>206.7902309213226</v>
      </c>
      <c r="L75" s="66">
        <f t="shared" si="7"/>
        <v>99.99669272399278</v>
      </c>
    </row>
    <row r="76" spans="2:12" x14ac:dyDescent="0.25">
      <c r="B76" s="65"/>
      <c r="C76" s="65" t="s">
        <v>173</v>
      </c>
      <c r="D76" s="65"/>
      <c r="E76" s="65"/>
      <c r="F76" s="65" t="s">
        <v>174</v>
      </c>
      <c r="G76" s="65">
        <f t="shared" ref="G76:J77" si="8">G77</f>
        <v>0</v>
      </c>
      <c r="H76" s="65">
        <f t="shared" si="8"/>
        <v>1991</v>
      </c>
      <c r="I76" s="65">
        <f t="shared" si="8"/>
        <v>1848</v>
      </c>
      <c r="J76" s="65">
        <f t="shared" si="8"/>
        <v>1847.08</v>
      </c>
      <c r="K76" s="65" t="e">
        <f t="shared" si="6"/>
        <v>#DIV/0!</v>
      </c>
      <c r="L76" s="65">
        <f t="shared" si="7"/>
        <v>99.950216450216445</v>
      </c>
    </row>
    <row r="77" spans="2:12" x14ac:dyDescent="0.25">
      <c r="B77" s="65"/>
      <c r="C77" s="65"/>
      <c r="D77" s="65" t="s">
        <v>175</v>
      </c>
      <c r="E77" s="65"/>
      <c r="F77" s="65" t="s">
        <v>176</v>
      </c>
      <c r="G77" s="65">
        <f t="shared" si="8"/>
        <v>0</v>
      </c>
      <c r="H77" s="65">
        <f t="shared" si="8"/>
        <v>1991</v>
      </c>
      <c r="I77" s="65">
        <f t="shared" si="8"/>
        <v>1848</v>
      </c>
      <c r="J77" s="65">
        <f t="shared" si="8"/>
        <v>1847.08</v>
      </c>
      <c r="K77" s="65" t="e">
        <f t="shared" si="6"/>
        <v>#DIV/0!</v>
      </c>
      <c r="L77" s="65">
        <f t="shared" si="7"/>
        <v>99.950216450216445</v>
      </c>
    </row>
    <row r="78" spans="2:12" x14ac:dyDescent="0.25">
      <c r="B78" s="66"/>
      <c r="C78" s="66"/>
      <c r="D78" s="66"/>
      <c r="E78" s="66" t="s">
        <v>177</v>
      </c>
      <c r="F78" s="66" t="s">
        <v>176</v>
      </c>
      <c r="G78" s="66">
        <v>0</v>
      </c>
      <c r="H78" s="66">
        <v>1991</v>
      </c>
      <c r="I78" s="66">
        <v>1848</v>
      </c>
      <c r="J78" s="66">
        <v>1847.08</v>
      </c>
      <c r="K78" s="66" t="e">
        <f t="shared" si="6"/>
        <v>#DIV/0!</v>
      </c>
      <c r="L78" s="66">
        <f t="shared" si="7"/>
        <v>99.950216450216445</v>
      </c>
    </row>
    <row r="79" spans="2:12" x14ac:dyDescent="0.25">
      <c r="B79" s="65"/>
      <c r="C79" s="66"/>
      <c r="D79" s="67"/>
      <c r="E79" s="68"/>
      <c r="F79" s="8"/>
      <c r="G79" s="65"/>
      <c r="H79" s="65"/>
      <c r="I79" s="65"/>
      <c r="J79" s="65"/>
      <c r="K79" s="70"/>
      <c r="L79" s="7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zoomScale="90" zoomScaleNormal="90" workbookViewId="0">
      <selection activeCell="F12" sqref="F12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3" t="s">
        <v>16</v>
      </c>
      <c r="C2" s="103"/>
      <c r="D2" s="103"/>
      <c r="E2" s="103"/>
      <c r="F2" s="103"/>
      <c r="G2" s="103"/>
      <c r="H2" s="103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</f>
        <v>1293225.6400000001</v>
      </c>
      <c r="D6" s="71">
        <f>D7+D9+D11</f>
        <v>1600889</v>
      </c>
      <c r="E6" s="71">
        <f>E7+E9+E11</f>
        <v>1630776</v>
      </c>
      <c r="F6" s="71">
        <f>F7+F9+F11</f>
        <v>1613537.06</v>
      </c>
      <c r="G6" s="72">
        <f t="shared" ref="G6:G19" si="0">(F6*100)/C6</f>
        <v>124.76840932414547</v>
      </c>
      <c r="H6" s="72">
        <f t="shared" ref="H6:H19" si="1">(F6*100)/E6</f>
        <v>98.942899576643271</v>
      </c>
    </row>
    <row r="7" spans="1:8" x14ac:dyDescent="0.25">
      <c r="A7"/>
      <c r="B7" s="8" t="s">
        <v>178</v>
      </c>
      <c r="C7" s="71">
        <f>C8</f>
        <v>1285133.26</v>
      </c>
      <c r="D7" s="71">
        <f>D8</f>
        <v>1586820</v>
      </c>
      <c r="E7" s="71">
        <f>E8</f>
        <v>1613434</v>
      </c>
      <c r="F7" s="71">
        <f>F8</f>
        <v>1613426.3</v>
      </c>
      <c r="G7" s="72">
        <f t="shared" si="0"/>
        <v>125.54544732582829</v>
      </c>
      <c r="H7" s="72">
        <f t="shared" si="1"/>
        <v>99.99952275705111</v>
      </c>
    </row>
    <row r="8" spans="1:8" x14ac:dyDescent="0.25">
      <c r="A8"/>
      <c r="B8" s="16" t="s">
        <v>179</v>
      </c>
      <c r="C8" s="73">
        <v>1285133.26</v>
      </c>
      <c r="D8" s="73">
        <v>1586820</v>
      </c>
      <c r="E8" s="73">
        <v>1613434</v>
      </c>
      <c r="F8" s="74">
        <v>1613426.3</v>
      </c>
      <c r="G8" s="70">
        <f t="shared" si="0"/>
        <v>125.54544732582829</v>
      </c>
      <c r="H8" s="70">
        <f t="shared" si="1"/>
        <v>99.99952275705111</v>
      </c>
    </row>
    <row r="9" spans="1:8" x14ac:dyDescent="0.25">
      <c r="A9"/>
      <c r="B9" s="8" t="s">
        <v>180</v>
      </c>
      <c r="C9" s="71">
        <f>C10</f>
        <v>129.01</v>
      </c>
      <c r="D9" s="71">
        <f>D10</f>
        <v>133</v>
      </c>
      <c r="E9" s="71">
        <f>E10</f>
        <v>214</v>
      </c>
      <c r="F9" s="71">
        <f>F10</f>
        <v>110.76</v>
      </c>
      <c r="G9" s="72">
        <f t="shared" si="0"/>
        <v>85.85380978218744</v>
      </c>
      <c r="H9" s="72">
        <f t="shared" si="1"/>
        <v>51.757009345794394</v>
      </c>
    </row>
    <row r="10" spans="1:8" x14ac:dyDescent="0.25">
      <c r="A10"/>
      <c r="B10" s="16" t="s">
        <v>181</v>
      </c>
      <c r="C10" s="98">
        <v>129.01</v>
      </c>
      <c r="D10" s="73">
        <v>133</v>
      </c>
      <c r="E10" s="73">
        <v>214</v>
      </c>
      <c r="F10" s="101">
        <v>110.76</v>
      </c>
      <c r="G10" s="70">
        <f t="shared" si="0"/>
        <v>85.85380978218744</v>
      </c>
      <c r="H10" s="70">
        <f t="shared" si="1"/>
        <v>51.757009345794394</v>
      </c>
    </row>
    <row r="11" spans="1:8" x14ac:dyDescent="0.25">
      <c r="A11"/>
      <c r="B11" s="8" t="s">
        <v>182</v>
      </c>
      <c r="C11" s="99">
        <f>C12</f>
        <v>7963.37</v>
      </c>
      <c r="D11" s="71">
        <f>D12</f>
        <v>13936</v>
      </c>
      <c r="E11" s="71">
        <f>E12</f>
        <v>17128</v>
      </c>
      <c r="F11" s="71">
        <f>F12</f>
        <v>0</v>
      </c>
      <c r="G11" s="72">
        <f t="shared" si="0"/>
        <v>0</v>
      </c>
      <c r="H11" s="72">
        <f t="shared" si="1"/>
        <v>0</v>
      </c>
    </row>
    <row r="12" spans="1:8" x14ac:dyDescent="0.25">
      <c r="A12"/>
      <c r="B12" s="16" t="s">
        <v>183</v>
      </c>
      <c r="C12" s="98">
        <v>7963.37</v>
      </c>
      <c r="D12" s="73">
        <v>13936</v>
      </c>
      <c r="E12" s="73">
        <v>17128</v>
      </c>
      <c r="F12" s="101">
        <v>0</v>
      </c>
      <c r="G12" s="70">
        <f t="shared" si="0"/>
        <v>0</v>
      </c>
      <c r="H12" s="70">
        <f t="shared" si="1"/>
        <v>0</v>
      </c>
    </row>
    <row r="13" spans="1:8" x14ac:dyDescent="0.25">
      <c r="B13" s="8" t="s">
        <v>33</v>
      </c>
      <c r="C13" s="75">
        <f>C14+C16+C18</f>
        <v>1290668.28</v>
      </c>
      <c r="D13" s="75">
        <f>D14+D16+D18</f>
        <v>1600889</v>
      </c>
      <c r="E13" s="75">
        <f>E14+E16+E18</f>
        <v>1630776</v>
      </c>
      <c r="F13" s="75">
        <f>F14+F16+F18</f>
        <v>1621097.33</v>
      </c>
      <c r="G13" s="72">
        <f t="shared" si="0"/>
        <v>125.60139232677199</v>
      </c>
      <c r="H13" s="72">
        <f t="shared" si="1"/>
        <v>99.406499114531982</v>
      </c>
    </row>
    <row r="14" spans="1:8" x14ac:dyDescent="0.25">
      <c r="A14"/>
      <c r="B14" s="8" t="s">
        <v>178</v>
      </c>
      <c r="C14" s="75">
        <f>C15</f>
        <v>1285133.26</v>
      </c>
      <c r="D14" s="75">
        <f>D15</f>
        <v>1586820</v>
      </c>
      <c r="E14" s="75">
        <f>E15</f>
        <v>1613434</v>
      </c>
      <c r="F14" s="75">
        <f>F15</f>
        <v>1613426.3</v>
      </c>
      <c r="G14" s="72">
        <f t="shared" si="0"/>
        <v>125.54544732582829</v>
      </c>
      <c r="H14" s="72">
        <f t="shared" si="1"/>
        <v>99.99952275705111</v>
      </c>
    </row>
    <row r="15" spans="1:8" x14ac:dyDescent="0.25">
      <c r="A15"/>
      <c r="B15" s="16" t="s">
        <v>179</v>
      </c>
      <c r="C15" s="73">
        <v>1285133.26</v>
      </c>
      <c r="D15" s="73">
        <v>1586820</v>
      </c>
      <c r="E15" s="76">
        <v>1613434</v>
      </c>
      <c r="F15" s="74">
        <v>1613426.3</v>
      </c>
      <c r="G15" s="70">
        <f t="shared" si="0"/>
        <v>125.54544732582829</v>
      </c>
      <c r="H15" s="70">
        <f t="shared" si="1"/>
        <v>99.99952275705111</v>
      </c>
    </row>
    <row r="16" spans="1:8" x14ac:dyDescent="0.25">
      <c r="A16"/>
      <c r="B16" s="8" t="s">
        <v>180</v>
      </c>
      <c r="C16" s="75">
        <f>C17</f>
        <v>191.78</v>
      </c>
      <c r="D16" s="75">
        <f>D17</f>
        <v>133</v>
      </c>
      <c r="E16" s="75">
        <f>E17</f>
        <v>214</v>
      </c>
      <c r="F16" s="75">
        <f>F17</f>
        <v>213.22</v>
      </c>
      <c r="G16" s="72">
        <f t="shared" si="0"/>
        <v>111.17947648347064</v>
      </c>
      <c r="H16" s="72">
        <f t="shared" si="1"/>
        <v>99.635514018691595</v>
      </c>
    </row>
    <row r="17" spans="1:8" x14ac:dyDescent="0.25">
      <c r="A17"/>
      <c r="B17" s="16" t="s">
        <v>181</v>
      </c>
      <c r="C17" s="73">
        <v>191.78</v>
      </c>
      <c r="D17" s="73">
        <v>133</v>
      </c>
      <c r="E17" s="76">
        <v>214</v>
      </c>
      <c r="F17" s="74">
        <v>213.22</v>
      </c>
      <c r="G17" s="70">
        <f t="shared" si="0"/>
        <v>111.17947648347064</v>
      </c>
      <c r="H17" s="70">
        <f t="shared" si="1"/>
        <v>99.635514018691595</v>
      </c>
    </row>
    <row r="18" spans="1:8" x14ac:dyDescent="0.25">
      <c r="A18"/>
      <c r="B18" s="8" t="s">
        <v>182</v>
      </c>
      <c r="C18" s="75">
        <f>C19</f>
        <v>5343.24</v>
      </c>
      <c r="D18" s="75">
        <f>D19</f>
        <v>13936</v>
      </c>
      <c r="E18" s="75">
        <f>E19</f>
        <v>17128</v>
      </c>
      <c r="F18" s="75">
        <f>F19</f>
        <v>7457.81</v>
      </c>
      <c r="G18" s="72">
        <f t="shared" si="0"/>
        <v>139.574677536476</v>
      </c>
      <c r="H18" s="72">
        <f t="shared" si="1"/>
        <v>43.541627744044838</v>
      </c>
    </row>
    <row r="19" spans="1:8" x14ac:dyDescent="0.25">
      <c r="A19"/>
      <c r="B19" s="16" t="s">
        <v>183</v>
      </c>
      <c r="C19" s="73">
        <v>5343.24</v>
      </c>
      <c r="D19" s="73">
        <v>13936</v>
      </c>
      <c r="E19" s="76">
        <v>17128</v>
      </c>
      <c r="F19" s="74">
        <v>7457.81</v>
      </c>
      <c r="G19" s="70">
        <f t="shared" si="0"/>
        <v>139.574677536476</v>
      </c>
      <c r="H19" s="70">
        <f t="shared" si="1"/>
        <v>43.541627744044838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="90" zoomScaleNormal="90" workbookViewId="0">
      <selection activeCell="C68" sqref="C6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3" t="s">
        <v>17</v>
      </c>
      <c r="C2" s="103"/>
      <c r="D2" s="103"/>
      <c r="E2" s="103"/>
      <c r="F2" s="103"/>
      <c r="G2" s="103"/>
      <c r="H2" s="103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1290668.28</v>
      </c>
      <c r="D6" s="75">
        <f t="shared" si="0"/>
        <v>1600889</v>
      </c>
      <c r="E6" s="75">
        <f t="shared" si="0"/>
        <v>1630776</v>
      </c>
      <c r="F6" s="75">
        <f t="shared" si="0"/>
        <v>1621097.33</v>
      </c>
      <c r="G6" s="70">
        <f>(F6*100)/C6</f>
        <v>125.60139232677199</v>
      </c>
      <c r="H6" s="70">
        <f>(F6*100)/E6</f>
        <v>99.406499114531982</v>
      </c>
    </row>
    <row r="7" spans="2:8" x14ac:dyDescent="0.25">
      <c r="B7" s="8" t="s">
        <v>184</v>
      </c>
      <c r="C7" s="75">
        <f t="shared" si="0"/>
        <v>1290668.28</v>
      </c>
      <c r="D7" s="75">
        <f t="shared" si="0"/>
        <v>1600889</v>
      </c>
      <c r="E7" s="75">
        <f t="shared" si="0"/>
        <v>1630776</v>
      </c>
      <c r="F7" s="75">
        <f t="shared" si="0"/>
        <v>1621097.33</v>
      </c>
      <c r="G7" s="70">
        <f>(F7*100)/C7</f>
        <v>125.60139232677199</v>
      </c>
      <c r="H7" s="70">
        <f>(F7*100)/E7</f>
        <v>99.406499114531982</v>
      </c>
    </row>
    <row r="8" spans="2:8" x14ac:dyDescent="0.25">
      <c r="B8" s="11" t="s">
        <v>185</v>
      </c>
      <c r="C8" s="73">
        <v>1290668.28</v>
      </c>
      <c r="D8" s="73">
        <v>1600889</v>
      </c>
      <c r="E8" s="73">
        <v>1630776</v>
      </c>
      <c r="F8" s="74">
        <v>1621097.33</v>
      </c>
      <c r="G8" s="70">
        <f>(F8*100)/C8</f>
        <v>125.60139232677199</v>
      </c>
      <c r="H8" s="70">
        <f>(F8*100)/E8</f>
        <v>99.406499114531982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zoomScale="90" zoomScaleNormal="90" workbookViewId="0">
      <selection activeCell="C68" sqref="C6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3" t="s">
        <v>25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2:12" ht="15.75" customHeight="1" x14ac:dyDescent="0.25">
      <c r="B5" s="103" t="s">
        <v>18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6" t="s">
        <v>3</v>
      </c>
      <c r="C7" s="127"/>
      <c r="D7" s="127"/>
      <c r="E7" s="127"/>
      <c r="F7" s="128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6">
        <v>1</v>
      </c>
      <c r="C8" s="127"/>
      <c r="D8" s="127"/>
      <c r="E8" s="127"/>
      <c r="F8" s="128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zoomScale="90" zoomScaleNormal="90" workbookViewId="0">
      <selection activeCell="C68" sqref="C6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3" t="s">
        <v>19</v>
      </c>
      <c r="C2" s="103"/>
      <c r="D2" s="103"/>
      <c r="E2" s="103"/>
      <c r="F2" s="103"/>
      <c r="G2" s="103"/>
      <c r="H2" s="103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47"/>
  <sheetViews>
    <sheetView tabSelected="1" zoomScale="90" zoomScaleNormal="90" workbookViewId="0">
      <selection sqref="A1:F91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186</v>
      </c>
      <c r="C1" s="39"/>
    </row>
    <row r="2" spans="1:6" ht="15" customHeight="1" x14ac:dyDescent="0.2">
      <c r="A2" s="41" t="s">
        <v>35</v>
      </c>
      <c r="B2" s="42" t="s">
        <v>187</v>
      </c>
      <c r="C2" s="39"/>
    </row>
    <row r="3" spans="1:6" s="39" customFormat="1" ht="43.5" customHeight="1" x14ac:dyDescent="0.2">
      <c r="A3" s="43" t="s">
        <v>36</v>
      </c>
      <c r="B3" s="37" t="s">
        <v>198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188</v>
      </c>
      <c r="B7" s="46"/>
      <c r="C7" s="77">
        <f>C12</f>
        <v>1586820</v>
      </c>
      <c r="D7" s="77">
        <f>D12</f>
        <v>1613434</v>
      </c>
      <c r="E7" s="77">
        <f>E12</f>
        <v>1613426.3</v>
      </c>
      <c r="F7" s="77">
        <f>(E7*100)/D7</f>
        <v>99.99952275705111</v>
      </c>
    </row>
    <row r="8" spans="1:6" x14ac:dyDescent="0.2">
      <c r="A8" s="47" t="s">
        <v>79</v>
      </c>
      <c r="B8" s="46"/>
      <c r="C8" s="77">
        <f>C69</f>
        <v>133</v>
      </c>
      <c r="D8" s="77">
        <f>D69</f>
        <v>214</v>
      </c>
      <c r="E8" s="77">
        <f>E69</f>
        <v>213.22</v>
      </c>
      <c r="F8" s="77">
        <f>(E8*100)/D8</f>
        <v>99.635514018691595</v>
      </c>
    </row>
    <row r="9" spans="1:6" x14ac:dyDescent="0.2">
      <c r="A9" s="47" t="s">
        <v>189</v>
      </c>
      <c r="B9" s="46"/>
      <c r="C9" s="77">
        <f>C78</f>
        <v>13936</v>
      </c>
      <c r="D9" s="77">
        <f>D78</f>
        <v>17128</v>
      </c>
      <c r="E9" s="77">
        <f>E78</f>
        <v>7457.81</v>
      </c>
      <c r="F9" s="77">
        <f>(E9*100)/D9</f>
        <v>43.541627744044838</v>
      </c>
    </row>
    <row r="10" spans="1:6" s="57" customFormat="1" x14ac:dyDescent="0.2"/>
    <row r="11" spans="1:6" ht="38.25" x14ac:dyDescent="0.2">
      <c r="A11" s="47" t="s">
        <v>190</v>
      </c>
      <c r="B11" s="47" t="s">
        <v>191</v>
      </c>
      <c r="C11" s="47" t="s">
        <v>47</v>
      </c>
      <c r="D11" s="47" t="s">
        <v>192</v>
      </c>
      <c r="E11" s="47" t="s">
        <v>193</v>
      </c>
      <c r="F11" s="47" t="s">
        <v>194</v>
      </c>
    </row>
    <row r="12" spans="1:6" x14ac:dyDescent="0.2">
      <c r="A12" s="48" t="s">
        <v>188</v>
      </c>
      <c r="B12" s="48" t="s">
        <v>195</v>
      </c>
      <c r="C12" s="78">
        <f>C13+C55</f>
        <v>1586820</v>
      </c>
      <c r="D12" s="78">
        <f>D13+D55</f>
        <v>1613434</v>
      </c>
      <c r="E12" s="78">
        <f>E13+E55</f>
        <v>1613426.3</v>
      </c>
      <c r="F12" s="79">
        <f>(E12*100)/D12</f>
        <v>99.99952275705111</v>
      </c>
    </row>
    <row r="13" spans="1:6" x14ac:dyDescent="0.2">
      <c r="A13" s="49" t="s">
        <v>77</v>
      </c>
      <c r="B13" s="50" t="s">
        <v>78</v>
      </c>
      <c r="C13" s="80">
        <f>C14+C22+C50</f>
        <v>1574862</v>
      </c>
      <c r="D13" s="80">
        <f>D14+D22+D50</f>
        <v>1601919</v>
      </c>
      <c r="E13" s="80">
        <f>E14+E22+E50</f>
        <v>1601912.6400000001</v>
      </c>
      <c r="F13" s="81">
        <f>(E13*100)/D13</f>
        <v>99.999602976180441</v>
      </c>
    </row>
    <row r="14" spans="1:6" x14ac:dyDescent="0.2">
      <c r="A14" s="51" t="s">
        <v>79</v>
      </c>
      <c r="B14" s="52" t="s">
        <v>80</v>
      </c>
      <c r="C14" s="82">
        <f>C15+C18+C20</f>
        <v>1254482</v>
      </c>
      <c r="D14" s="82">
        <f>D15+D18+D20</f>
        <v>1271903</v>
      </c>
      <c r="E14" s="82">
        <f>E15+E18+E20</f>
        <v>1271901.58</v>
      </c>
      <c r="F14" s="81">
        <f>(E14*100)/D14</f>
        <v>99.999888356266169</v>
      </c>
    </row>
    <row r="15" spans="1:6" x14ac:dyDescent="0.2">
      <c r="A15" s="53" t="s">
        <v>81</v>
      </c>
      <c r="B15" s="54" t="s">
        <v>82</v>
      </c>
      <c r="C15" s="83">
        <f>C16+C17</f>
        <v>1051016</v>
      </c>
      <c r="D15" s="83">
        <f>D16+D17</f>
        <v>1054085</v>
      </c>
      <c r="E15" s="83">
        <f>E16+E17</f>
        <v>1054085</v>
      </c>
      <c r="F15" s="83">
        <f>(E15*100)/D15</f>
        <v>100</v>
      </c>
    </row>
    <row r="16" spans="1:6" x14ac:dyDescent="0.2">
      <c r="A16" s="55" t="s">
        <v>83</v>
      </c>
      <c r="B16" s="56" t="s">
        <v>84</v>
      </c>
      <c r="C16" s="84">
        <v>1047698</v>
      </c>
      <c r="D16" s="84">
        <v>1051739</v>
      </c>
      <c r="E16" s="84">
        <v>1051739</v>
      </c>
      <c r="F16" s="84"/>
    </row>
    <row r="17" spans="1:6" x14ac:dyDescent="0.2">
      <c r="A17" s="55" t="s">
        <v>85</v>
      </c>
      <c r="B17" s="56" t="s">
        <v>86</v>
      </c>
      <c r="C17" s="84">
        <v>3318</v>
      </c>
      <c r="D17" s="84">
        <v>2346</v>
      </c>
      <c r="E17" s="84">
        <v>2346</v>
      </c>
      <c r="F17" s="84"/>
    </row>
    <row r="18" spans="1:6" x14ac:dyDescent="0.2">
      <c r="A18" s="53" t="s">
        <v>87</v>
      </c>
      <c r="B18" s="54" t="s">
        <v>88</v>
      </c>
      <c r="C18" s="83">
        <f>C19</f>
        <v>29199</v>
      </c>
      <c r="D18" s="83">
        <f>D19</f>
        <v>43893</v>
      </c>
      <c r="E18" s="83">
        <f>E19</f>
        <v>43892.44</v>
      </c>
      <c r="F18" s="83">
        <f>(E18*100)/D18</f>
        <v>99.998724170141031</v>
      </c>
    </row>
    <row r="19" spans="1:6" x14ac:dyDescent="0.2">
      <c r="A19" s="55" t="s">
        <v>89</v>
      </c>
      <c r="B19" s="56" t="s">
        <v>88</v>
      </c>
      <c r="C19" s="84">
        <v>29199</v>
      </c>
      <c r="D19" s="84">
        <v>43893</v>
      </c>
      <c r="E19" s="84">
        <v>43892.44</v>
      </c>
      <c r="F19" s="84"/>
    </row>
    <row r="20" spans="1:6" x14ac:dyDescent="0.2">
      <c r="A20" s="53" t="s">
        <v>90</v>
      </c>
      <c r="B20" s="54" t="s">
        <v>91</v>
      </c>
      <c r="C20" s="83">
        <f>C21</f>
        <v>174267</v>
      </c>
      <c r="D20" s="83">
        <f>D21</f>
        <v>173925</v>
      </c>
      <c r="E20" s="83">
        <f>E21</f>
        <v>173924.14</v>
      </c>
      <c r="F20" s="83">
        <f>(E20*100)/D20</f>
        <v>99.999505533994537</v>
      </c>
    </row>
    <row r="21" spans="1:6" x14ac:dyDescent="0.2">
      <c r="A21" s="55" t="s">
        <v>92</v>
      </c>
      <c r="B21" s="56" t="s">
        <v>93</v>
      </c>
      <c r="C21" s="84">
        <v>174267</v>
      </c>
      <c r="D21" s="84">
        <v>173925</v>
      </c>
      <c r="E21" s="84">
        <v>173924.14</v>
      </c>
      <c r="F21" s="84"/>
    </row>
    <row r="22" spans="1:6" x14ac:dyDescent="0.2">
      <c r="A22" s="51" t="s">
        <v>94</v>
      </c>
      <c r="B22" s="52" t="s">
        <v>95</v>
      </c>
      <c r="C22" s="82">
        <f>C23+C28+C33+C43+C45</f>
        <v>318154</v>
      </c>
      <c r="D22" s="82">
        <f>D23+D28+D33+D43+D45</f>
        <v>327801</v>
      </c>
      <c r="E22" s="82">
        <f>E23+E28+E33+E43+E45</f>
        <v>327795.26999999996</v>
      </c>
      <c r="F22" s="81">
        <f>(E22*100)/D22</f>
        <v>99.998251988248953</v>
      </c>
    </row>
    <row r="23" spans="1:6" x14ac:dyDescent="0.2">
      <c r="A23" s="53" t="s">
        <v>96</v>
      </c>
      <c r="B23" s="54" t="s">
        <v>97</v>
      </c>
      <c r="C23" s="83">
        <f>C24+C25+C26+C27</f>
        <v>37933</v>
      </c>
      <c r="D23" s="83">
        <f>D24+D25+D26+D27</f>
        <v>49389</v>
      </c>
      <c r="E23" s="83">
        <f>E24+E25+E26+E27</f>
        <v>49387.94</v>
      </c>
      <c r="F23" s="83">
        <f>(E23*100)/D23</f>
        <v>99.997853773107366</v>
      </c>
    </row>
    <row r="24" spans="1:6" x14ac:dyDescent="0.2">
      <c r="A24" s="55" t="s">
        <v>98</v>
      </c>
      <c r="B24" s="56" t="s">
        <v>99</v>
      </c>
      <c r="C24" s="84">
        <v>5309</v>
      </c>
      <c r="D24" s="84">
        <v>5309</v>
      </c>
      <c r="E24" s="84">
        <v>5309</v>
      </c>
      <c r="F24" s="84"/>
    </row>
    <row r="25" spans="1:6" ht="25.5" x14ac:dyDescent="0.2">
      <c r="A25" s="55" t="s">
        <v>100</v>
      </c>
      <c r="B25" s="56" t="s">
        <v>101</v>
      </c>
      <c r="C25" s="84">
        <v>31045</v>
      </c>
      <c r="D25" s="84">
        <v>43052</v>
      </c>
      <c r="E25" s="84">
        <v>43051.91</v>
      </c>
      <c r="F25" s="84"/>
    </row>
    <row r="26" spans="1:6" x14ac:dyDescent="0.2">
      <c r="A26" s="55" t="s">
        <v>102</v>
      </c>
      <c r="B26" s="56" t="s">
        <v>103</v>
      </c>
      <c r="C26" s="84">
        <v>796</v>
      </c>
      <c r="D26" s="84">
        <v>1028</v>
      </c>
      <c r="E26" s="84">
        <v>1027.03</v>
      </c>
      <c r="F26" s="84"/>
    </row>
    <row r="27" spans="1:6" x14ac:dyDescent="0.2">
      <c r="A27" s="55" t="s">
        <v>104</v>
      </c>
      <c r="B27" s="56" t="s">
        <v>105</v>
      </c>
      <c r="C27" s="84">
        <v>783</v>
      </c>
      <c r="D27" s="84">
        <v>0</v>
      </c>
      <c r="E27" s="84">
        <v>0</v>
      </c>
      <c r="F27" s="84"/>
    </row>
    <row r="28" spans="1:6" x14ac:dyDescent="0.2">
      <c r="A28" s="53" t="s">
        <v>106</v>
      </c>
      <c r="B28" s="54" t="s">
        <v>107</v>
      </c>
      <c r="C28" s="83">
        <f>C29+C30+C31+C32</f>
        <v>81833</v>
      </c>
      <c r="D28" s="83">
        <f>D29+D30+D31+D32</f>
        <v>56863</v>
      </c>
      <c r="E28" s="83">
        <f>E29+E30+E31+E32</f>
        <v>56862.05</v>
      </c>
      <c r="F28" s="83">
        <f>(E28*100)/D28</f>
        <v>99.998329317834092</v>
      </c>
    </row>
    <row r="29" spans="1:6" x14ac:dyDescent="0.2">
      <c r="A29" s="55" t="s">
        <v>108</v>
      </c>
      <c r="B29" s="56" t="s">
        <v>109</v>
      </c>
      <c r="C29" s="84">
        <v>33181</v>
      </c>
      <c r="D29" s="84">
        <v>26600</v>
      </c>
      <c r="E29" s="84">
        <v>26600</v>
      </c>
      <c r="F29" s="84"/>
    </row>
    <row r="30" spans="1:6" x14ac:dyDescent="0.2">
      <c r="A30" s="55" t="s">
        <v>110</v>
      </c>
      <c r="B30" s="56" t="s">
        <v>111</v>
      </c>
      <c r="C30" s="84">
        <v>45998</v>
      </c>
      <c r="D30" s="84">
        <v>28600</v>
      </c>
      <c r="E30" s="84">
        <v>28600</v>
      </c>
      <c r="F30" s="84"/>
    </row>
    <row r="31" spans="1:6" x14ac:dyDescent="0.2">
      <c r="A31" s="55" t="s">
        <v>112</v>
      </c>
      <c r="B31" s="56" t="s">
        <v>113</v>
      </c>
      <c r="C31" s="84">
        <v>1327</v>
      </c>
      <c r="D31" s="84">
        <v>336</v>
      </c>
      <c r="E31" s="84">
        <v>335.05</v>
      </c>
      <c r="F31" s="84"/>
    </row>
    <row r="32" spans="1:6" x14ac:dyDescent="0.2">
      <c r="A32" s="55" t="s">
        <v>114</v>
      </c>
      <c r="B32" s="56" t="s">
        <v>115</v>
      </c>
      <c r="C32" s="84">
        <v>1327</v>
      </c>
      <c r="D32" s="84">
        <v>1327</v>
      </c>
      <c r="E32" s="84">
        <v>1327</v>
      </c>
      <c r="F32" s="84"/>
    </row>
    <row r="33" spans="1:6" x14ac:dyDescent="0.2">
      <c r="A33" s="53" t="s">
        <v>116</v>
      </c>
      <c r="B33" s="54" t="s">
        <v>117</v>
      </c>
      <c r="C33" s="83">
        <f>C34+C35+C36+C37+C38+C39+C40+C41+C42</f>
        <v>193610</v>
      </c>
      <c r="D33" s="83">
        <f>D34+D35+D36+D37+D38+D39+D40+D41+D42</f>
        <v>220356</v>
      </c>
      <c r="E33" s="83">
        <f>E34+E35+E36+E37+E38+E39+E40+E41+E42</f>
        <v>220353.51</v>
      </c>
      <c r="F33" s="83">
        <f>(E33*100)/D33</f>
        <v>99.998870010346891</v>
      </c>
    </row>
    <row r="34" spans="1:6" x14ac:dyDescent="0.2">
      <c r="A34" s="55" t="s">
        <v>118</v>
      </c>
      <c r="B34" s="56" t="s">
        <v>119</v>
      </c>
      <c r="C34" s="84">
        <v>66361</v>
      </c>
      <c r="D34" s="84">
        <v>71007</v>
      </c>
      <c r="E34" s="84">
        <v>71006.33</v>
      </c>
      <c r="F34" s="84"/>
    </row>
    <row r="35" spans="1:6" x14ac:dyDescent="0.2">
      <c r="A35" s="55" t="s">
        <v>120</v>
      </c>
      <c r="B35" s="56" t="s">
        <v>121</v>
      </c>
      <c r="C35" s="84">
        <v>13670</v>
      </c>
      <c r="D35" s="84">
        <v>7027</v>
      </c>
      <c r="E35" s="84">
        <v>7026.35</v>
      </c>
      <c r="F35" s="84"/>
    </row>
    <row r="36" spans="1:6" x14ac:dyDescent="0.2">
      <c r="A36" s="55" t="s">
        <v>122</v>
      </c>
      <c r="B36" s="56" t="s">
        <v>123</v>
      </c>
      <c r="C36" s="84">
        <v>3982</v>
      </c>
      <c r="D36" s="84">
        <v>3982</v>
      </c>
      <c r="E36" s="84">
        <v>3982</v>
      </c>
      <c r="F36" s="84"/>
    </row>
    <row r="37" spans="1:6" x14ac:dyDescent="0.2">
      <c r="A37" s="55" t="s">
        <v>124</v>
      </c>
      <c r="B37" s="56" t="s">
        <v>125</v>
      </c>
      <c r="C37" s="84">
        <v>31236</v>
      </c>
      <c r="D37" s="84">
        <v>25400</v>
      </c>
      <c r="E37" s="84">
        <v>25400</v>
      </c>
      <c r="F37" s="84"/>
    </row>
    <row r="38" spans="1:6" x14ac:dyDescent="0.2">
      <c r="A38" s="55" t="s">
        <v>126</v>
      </c>
      <c r="B38" s="56" t="s">
        <v>127</v>
      </c>
      <c r="C38" s="84">
        <v>11963</v>
      </c>
      <c r="D38" s="84">
        <v>11006</v>
      </c>
      <c r="E38" s="84">
        <v>11005.13</v>
      </c>
      <c r="F38" s="84"/>
    </row>
    <row r="39" spans="1:6" x14ac:dyDescent="0.2">
      <c r="A39" s="55" t="s">
        <v>128</v>
      </c>
      <c r="B39" s="56" t="s">
        <v>129</v>
      </c>
      <c r="C39" s="84">
        <v>10654</v>
      </c>
      <c r="D39" s="84">
        <v>8190</v>
      </c>
      <c r="E39" s="84">
        <v>8189.7</v>
      </c>
      <c r="F39" s="84"/>
    </row>
    <row r="40" spans="1:6" x14ac:dyDescent="0.2">
      <c r="A40" s="55" t="s">
        <v>130</v>
      </c>
      <c r="B40" s="56" t="s">
        <v>131</v>
      </c>
      <c r="C40" s="84">
        <v>53089</v>
      </c>
      <c r="D40" s="84">
        <v>91089</v>
      </c>
      <c r="E40" s="84">
        <v>91089</v>
      </c>
      <c r="F40" s="84"/>
    </row>
    <row r="41" spans="1:6" x14ac:dyDescent="0.2">
      <c r="A41" s="55" t="s">
        <v>132</v>
      </c>
      <c r="B41" s="56" t="s">
        <v>133</v>
      </c>
      <c r="C41" s="84">
        <v>664</v>
      </c>
      <c r="D41" s="84">
        <v>664</v>
      </c>
      <c r="E41" s="84">
        <v>664</v>
      </c>
      <c r="F41" s="84"/>
    </row>
    <row r="42" spans="1:6" x14ac:dyDescent="0.2">
      <c r="A42" s="55" t="s">
        <v>134</v>
      </c>
      <c r="B42" s="56" t="s">
        <v>135</v>
      </c>
      <c r="C42" s="84">
        <v>1991</v>
      </c>
      <c r="D42" s="84">
        <v>1991</v>
      </c>
      <c r="E42" s="84">
        <v>1991</v>
      </c>
      <c r="F42" s="84"/>
    </row>
    <row r="43" spans="1:6" x14ac:dyDescent="0.2">
      <c r="A43" s="53" t="s">
        <v>136</v>
      </c>
      <c r="B43" s="54" t="s">
        <v>137</v>
      </c>
      <c r="C43" s="83">
        <f>C44</f>
        <v>1327</v>
      </c>
      <c r="D43" s="83">
        <f>D44</f>
        <v>97</v>
      </c>
      <c r="E43" s="83">
        <f>E44</f>
        <v>96.36</v>
      </c>
      <c r="F43" s="83">
        <f>(E43*100)/D43</f>
        <v>99.340206185567013</v>
      </c>
    </row>
    <row r="44" spans="1:6" ht="25.5" x14ac:dyDescent="0.2">
      <c r="A44" s="55" t="s">
        <v>138</v>
      </c>
      <c r="B44" s="56" t="s">
        <v>139</v>
      </c>
      <c r="C44" s="84">
        <v>1327</v>
      </c>
      <c r="D44" s="84">
        <v>97</v>
      </c>
      <c r="E44" s="84">
        <v>96.36</v>
      </c>
      <c r="F44" s="84"/>
    </row>
    <row r="45" spans="1:6" x14ac:dyDescent="0.2">
      <c r="A45" s="53" t="s">
        <v>140</v>
      </c>
      <c r="B45" s="54" t="s">
        <v>141</v>
      </c>
      <c r="C45" s="83">
        <f>C46+C47+C48+C49</f>
        <v>3451</v>
      </c>
      <c r="D45" s="83">
        <f>D46+D47+D48+D49</f>
        <v>1096</v>
      </c>
      <c r="E45" s="83">
        <f>E46+E47+E48+E49</f>
        <v>1095.4100000000001</v>
      </c>
      <c r="F45" s="83">
        <f>(E45*100)/D45</f>
        <v>99.946167883211686</v>
      </c>
    </row>
    <row r="46" spans="1:6" x14ac:dyDescent="0.2">
      <c r="A46" s="55" t="s">
        <v>144</v>
      </c>
      <c r="B46" s="56" t="s">
        <v>145</v>
      </c>
      <c r="C46" s="84">
        <v>1327</v>
      </c>
      <c r="D46" s="84">
        <v>771</v>
      </c>
      <c r="E46" s="84">
        <v>770.99</v>
      </c>
      <c r="F46" s="84"/>
    </row>
    <row r="47" spans="1:6" x14ac:dyDescent="0.2">
      <c r="A47" s="55" t="s">
        <v>146</v>
      </c>
      <c r="B47" s="56" t="s">
        <v>147</v>
      </c>
      <c r="C47" s="84">
        <v>133</v>
      </c>
      <c r="D47" s="84">
        <v>179</v>
      </c>
      <c r="E47" s="84">
        <v>178.71</v>
      </c>
      <c r="F47" s="84"/>
    </row>
    <row r="48" spans="1:6" x14ac:dyDescent="0.2">
      <c r="A48" s="55" t="s">
        <v>148</v>
      </c>
      <c r="B48" s="56" t="s">
        <v>149</v>
      </c>
      <c r="C48" s="84">
        <v>1327</v>
      </c>
      <c r="D48" s="84">
        <v>0</v>
      </c>
      <c r="E48" s="84">
        <v>0</v>
      </c>
      <c r="F48" s="84"/>
    </row>
    <row r="49" spans="1:6" x14ac:dyDescent="0.2">
      <c r="A49" s="55" t="s">
        <v>150</v>
      </c>
      <c r="B49" s="56" t="s">
        <v>141</v>
      </c>
      <c r="C49" s="84">
        <v>664</v>
      </c>
      <c r="D49" s="84">
        <v>146</v>
      </c>
      <c r="E49" s="84">
        <v>145.71</v>
      </c>
      <c r="F49" s="84"/>
    </row>
    <row r="50" spans="1:6" x14ac:dyDescent="0.2">
      <c r="A50" s="51" t="s">
        <v>151</v>
      </c>
      <c r="B50" s="52" t="s">
        <v>152</v>
      </c>
      <c r="C50" s="82">
        <f>C51+C53</f>
        <v>2226</v>
      </c>
      <c r="D50" s="82">
        <f>D51+D53</f>
        <v>2215</v>
      </c>
      <c r="E50" s="82">
        <f>E51+E53</f>
        <v>2215.79</v>
      </c>
      <c r="F50" s="81">
        <f>(E50*100)/D50</f>
        <v>100.03566591422121</v>
      </c>
    </row>
    <row r="51" spans="1:6" x14ac:dyDescent="0.2">
      <c r="A51" s="53" t="s">
        <v>153</v>
      </c>
      <c r="B51" s="54" t="s">
        <v>154</v>
      </c>
      <c r="C51" s="83">
        <f>C52</f>
        <v>664</v>
      </c>
      <c r="D51" s="83">
        <f>D52</f>
        <v>653</v>
      </c>
      <c r="E51" s="83">
        <f>E52</f>
        <v>653.79</v>
      </c>
      <c r="F51" s="83">
        <f>(E51*100)/D51</f>
        <v>100.12098009188361</v>
      </c>
    </row>
    <row r="52" spans="1:6" ht="25.5" x14ac:dyDescent="0.2">
      <c r="A52" s="55" t="s">
        <v>155</v>
      </c>
      <c r="B52" s="56" t="s">
        <v>156</v>
      </c>
      <c r="C52" s="84">
        <v>664</v>
      </c>
      <c r="D52" s="84">
        <v>653</v>
      </c>
      <c r="E52" s="84">
        <v>653.79</v>
      </c>
      <c r="F52" s="84"/>
    </row>
    <row r="53" spans="1:6" x14ac:dyDescent="0.2">
      <c r="A53" s="53" t="s">
        <v>157</v>
      </c>
      <c r="B53" s="54" t="s">
        <v>158</v>
      </c>
      <c r="C53" s="83">
        <f>C54</f>
        <v>1562</v>
      </c>
      <c r="D53" s="83">
        <f>D54</f>
        <v>1562</v>
      </c>
      <c r="E53" s="83">
        <f>E54</f>
        <v>1562</v>
      </c>
      <c r="F53" s="83">
        <f>(E53*100)/D53</f>
        <v>100</v>
      </c>
    </row>
    <row r="54" spans="1:6" x14ac:dyDescent="0.2">
      <c r="A54" s="55" t="s">
        <v>159</v>
      </c>
      <c r="B54" s="56" t="s">
        <v>160</v>
      </c>
      <c r="C54" s="84">
        <v>1562</v>
      </c>
      <c r="D54" s="84">
        <v>1562</v>
      </c>
      <c r="E54" s="84">
        <v>1562</v>
      </c>
      <c r="F54" s="84"/>
    </row>
    <row r="55" spans="1:6" x14ac:dyDescent="0.2">
      <c r="A55" s="49" t="s">
        <v>161</v>
      </c>
      <c r="B55" s="50" t="s">
        <v>162</v>
      </c>
      <c r="C55" s="80">
        <f>C56+C61</f>
        <v>11958</v>
      </c>
      <c r="D55" s="80">
        <f>D56+D61</f>
        <v>11515</v>
      </c>
      <c r="E55" s="80">
        <f>E56+E61</f>
        <v>11513.66</v>
      </c>
      <c r="F55" s="81">
        <f>(E55*100)/D55</f>
        <v>99.988363004776375</v>
      </c>
    </row>
    <row r="56" spans="1:6" x14ac:dyDescent="0.2">
      <c r="A56" s="51" t="s">
        <v>163</v>
      </c>
      <c r="B56" s="52" t="s">
        <v>164</v>
      </c>
      <c r="C56" s="82">
        <f>C57+C59</f>
        <v>9967</v>
      </c>
      <c r="D56" s="82">
        <f>D57+D59</f>
        <v>9667</v>
      </c>
      <c r="E56" s="82">
        <f>E57+E59</f>
        <v>9666.58</v>
      </c>
      <c r="F56" s="81">
        <f>(E56*100)/D56</f>
        <v>99.995655322230263</v>
      </c>
    </row>
    <row r="57" spans="1:6" x14ac:dyDescent="0.2">
      <c r="A57" s="53" t="s">
        <v>165</v>
      </c>
      <c r="B57" s="54" t="s">
        <v>166</v>
      </c>
      <c r="C57" s="83">
        <f>C58</f>
        <v>6636</v>
      </c>
      <c r="D57" s="83">
        <f>D58</f>
        <v>6341</v>
      </c>
      <c r="E57" s="83">
        <f>E58</f>
        <v>6340.69</v>
      </c>
      <c r="F57" s="83">
        <f>(E57*100)/D57</f>
        <v>99.995111181201707</v>
      </c>
    </row>
    <row r="58" spans="1:6" x14ac:dyDescent="0.2">
      <c r="A58" s="55" t="s">
        <v>167</v>
      </c>
      <c r="B58" s="56" t="s">
        <v>168</v>
      </c>
      <c r="C58" s="84">
        <v>6636</v>
      </c>
      <c r="D58" s="84">
        <v>6341</v>
      </c>
      <c r="E58" s="84">
        <v>6340.69</v>
      </c>
      <c r="F58" s="84"/>
    </row>
    <row r="59" spans="1:6" x14ac:dyDescent="0.2">
      <c r="A59" s="53" t="s">
        <v>169</v>
      </c>
      <c r="B59" s="54" t="s">
        <v>170</v>
      </c>
      <c r="C59" s="83">
        <f>C60</f>
        <v>3331</v>
      </c>
      <c r="D59" s="83">
        <f>D60</f>
        <v>3326</v>
      </c>
      <c r="E59" s="83">
        <f>E60</f>
        <v>3325.89</v>
      </c>
      <c r="F59" s="83">
        <f>(E59*100)/D59</f>
        <v>99.99669272399278</v>
      </c>
    </row>
    <row r="60" spans="1:6" x14ac:dyDescent="0.2">
      <c r="A60" s="55" t="s">
        <v>171</v>
      </c>
      <c r="B60" s="56" t="s">
        <v>172</v>
      </c>
      <c r="C60" s="84">
        <v>3331</v>
      </c>
      <c r="D60" s="84">
        <v>3326</v>
      </c>
      <c r="E60" s="84">
        <v>3325.89</v>
      </c>
      <c r="F60" s="84"/>
    </row>
    <row r="61" spans="1:6" x14ac:dyDescent="0.2">
      <c r="A61" s="51" t="s">
        <v>173</v>
      </c>
      <c r="B61" s="52" t="s">
        <v>174</v>
      </c>
      <c r="C61" s="82">
        <f t="shared" ref="C61:E62" si="0">C62</f>
        <v>1991</v>
      </c>
      <c r="D61" s="82">
        <f t="shared" si="0"/>
        <v>1848</v>
      </c>
      <c r="E61" s="82">
        <f t="shared" si="0"/>
        <v>1847.08</v>
      </c>
      <c r="F61" s="81">
        <f>(E61*100)/D61</f>
        <v>99.950216450216445</v>
      </c>
    </row>
    <row r="62" spans="1:6" ht="25.5" x14ac:dyDescent="0.2">
      <c r="A62" s="53" t="s">
        <v>175</v>
      </c>
      <c r="B62" s="54" t="s">
        <v>176</v>
      </c>
      <c r="C62" s="83">
        <f t="shared" si="0"/>
        <v>1991</v>
      </c>
      <c r="D62" s="83">
        <f t="shared" si="0"/>
        <v>1848</v>
      </c>
      <c r="E62" s="83">
        <f t="shared" si="0"/>
        <v>1847.08</v>
      </c>
      <c r="F62" s="83">
        <f>(E62*100)/D62</f>
        <v>99.950216450216445</v>
      </c>
    </row>
    <row r="63" spans="1:6" x14ac:dyDescent="0.2">
      <c r="A63" s="55" t="s">
        <v>177</v>
      </c>
      <c r="B63" s="56" t="s">
        <v>176</v>
      </c>
      <c r="C63" s="84">
        <v>1991</v>
      </c>
      <c r="D63" s="84">
        <v>1848</v>
      </c>
      <c r="E63" s="84">
        <v>1847.08</v>
      </c>
      <c r="F63" s="84"/>
    </row>
    <row r="64" spans="1:6" x14ac:dyDescent="0.2">
      <c r="A64" s="49" t="s">
        <v>55</v>
      </c>
      <c r="B64" s="50" t="s">
        <v>56</v>
      </c>
      <c r="C64" s="80">
        <f t="shared" ref="C64:E65" si="1">C65</f>
        <v>1586820</v>
      </c>
      <c r="D64" s="80">
        <f t="shared" si="1"/>
        <v>1613434</v>
      </c>
      <c r="E64" s="80">
        <f t="shared" si="1"/>
        <v>1613426.2999999998</v>
      </c>
      <c r="F64" s="81">
        <f>(E64*100)/D64</f>
        <v>99.999522757051096</v>
      </c>
    </row>
    <row r="65" spans="1:6" x14ac:dyDescent="0.2">
      <c r="A65" s="51" t="s">
        <v>69</v>
      </c>
      <c r="B65" s="52" t="s">
        <v>70</v>
      </c>
      <c r="C65" s="82">
        <f t="shared" si="1"/>
        <v>1586820</v>
      </c>
      <c r="D65" s="82">
        <f t="shared" si="1"/>
        <v>1613434</v>
      </c>
      <c r="E65" s="82">
        <f t="shared" si="1"/>
        <v>1613426.2999999998</v>
      </c>
      <c r="F65" s="81">
        <f>(E65*100)/D65</f>
        <v>99.999522757051096</v>
      </c>
    </row>
    <row r="66" spans="1:6" ht="25.5" x14ac:dyDescent="0.2">
      <c r="A66" s="53" t="s">
        <v>71</v>
      </c>
      <c r="B66" s="54" t="s">
        <v>72</v>
      </c>
      <c r="C66" s="83">
        <f>C67+C68</f>
        <v>1586820</v>
      </c>
      <c r="D66" s="83">
        <f>D67+D68</f>
        <v>1613434</v>
      </c>
      <c r="E66" s="83">
        <f>E67+E68</f>
        <v>1613426.2999999998</v>
      </c>
      <c r="F66" s="83">
        <f>(E66*100)/D66</f>
        <v>99.999522757051096</v>
      </c>
    </row>
    <row r="67" spans="1:6" x14ac:dyDescent="0.2">
      <c r="A67" s="55" t="s">
        <v>73</v>
      </c>
      <c r="B67" s="56" t="s">
        <v>74</v>
      </c>
      <c r="C67" s="84">
        <v>1574862</v>
      </c>
      <c r="D67" s="84">
        <v>1601919</v>
      </c>
      <c r="E67" s="84">
        <v>1601912.64</v>
      </c>
      <c r="F67" s="84"/>
    </row>
    <row r="68" spans="1:6" ht="25.5" x14ac:dyDescent="0.2">
      <c r="A68" s="55" t="s">
        <v>75</v>
      </c>
      <c r="B68" s="56" t="s">
        <v>76</v>
      </c>
      <c r="C68" s="84">
        <v>11958</v>
      </c>
      <c r="D68" s="84">
        <v>11515</v>
      </c>
      <c r="E68" s="84">
        <v>11513.66</v>
      </c>
      <c r="F68" s="84"/>
    </row>
    <row r="69" spans="1:6" x14ac:dyDescent="0.2">
      <c r="A69" s="48" t="s">
        <v>79</v>
      </c>
      <c r="B69" s="48" t="s">
        <v>196</v>
      </c>
      <c r="C69" s="78">
        <f t="shared" ref="C69:E72" si="2">C70</f>
        <v>133</v>
      </c>
      <c r="D69" s="78">
        <f t="shared" si="2"/>
        <v>214</v>
      </c>
      <c r="E69" s="78">
        <f t="shared" si="2"/>
        <v>213.22</v>
      </c>
      <c r="F69" s="79">
        <f>(E69*100)/D69</f>
        <v>99.635514018691595</v>
      </c>
    </row>
    <row r="70" spans="1:6" x14ac:dyDescent="0.2">
      <c r="A70" s="49" t="s">
        <v>77</v>
      </c>
      <c r="B70" s="50" t="s">
        <v>78</v>
      </c>
      <c r="C70" s="80">
        <f t="shared" si="2"/>
        <v>133</v>
      </c>
      <c r="D70" s="80">
        <f t="shared" si="2"/>
        <v>214</v>
      </c>
      <c r="E70" s="80">
        <f t="shared" si="2"/>
        <v>213.22</v>
      </c>
      <c r="F70" s="81">
        <f>(E70*100)/D70</f>
        <v>99.635514018691595</v>
      </c>
    </row>
    <row r="71" spans="1:6" x14ac:dyDescent="0.2">
      <c r="A71" s="51" t="s">
        <v>94</v>
      </c>
      <c r="B71" s="52" t="s">
        <v>95</v>
      </c>
      <c r="C71" s="82">
        <f t="shared" si="2"/>
        <v>133</v>
      </c>
      <c r="D71" s="82">
        <f t="shared" si="2"/>
        <v>214</v>
      </c>
      <c r="E71" s="82">
        <f t="shared" si="2"/>
        <v>213.22</v>
      </c>
      <c r="F71" s="81">
        <f>(E71*100)/D71</f>
        <v>99.635514018691595</v>
      </c>
    </row>
    <row r="72" spans="1:6" x14ac:dyDescent="0.2">
      <c r="A72" s="53" t="s">
        <v>106</v>
      </c>
      <c r="B72" s="54" t="s">
        <v>107</v>
      </c>
      <c r="C72" s="83">
        <f t="shared" si="2"/>
        <v>133</v>
      </c>
      <c r="D72" s="83">
        <f t="shared" si="2"/>
        <v>214</v>
      </c>
      <c r="E72" s="83">
        <f t="shared" si="2"/>
        <v>213.22</v>
      </c>
      <c r="F72" s="83">
        <f>(E72*100)/D72</f>
        <v>99.635514018691595</v>
      </c>
    </row>
    <row r="73" spans="1:6" x14ac:dyDescent="0.2">
      <c r="A73" s="55" t="s">
        <v>108</v>
      </c>
      <c r="B73" s="56" t="s">
        <v>109</v>
      </c>
      <c r="C73" s="84">
        <v>133</v>
      </c>
      <c r="D73" s="84">
        <v>214</v>
      </c>
      <c r="E73" s="84">
        <v>213.22</v>
      </c>
      <c r="F73" s="84"/>
    </row>
    <row r="74" spans="1:6" x14ac:dyDescent="0.2">
      <c r="A74" s="49" t="s">
        <v>55</v>
      </c>
      <c r="B74" s="50" t="s">
        <v>56</v>
      </c>
      <c r="C74" s="80">
        <f t="shared" ref="C74:E76" si="3">C75</f>
        <v>133</v>
      </c>
      <c r="D74" s="80">
        <f t="shared" si="3"/>
        <v>214</v>
      </c>
      <c r="E74" s="80">
        <f t="shared" si="3"/>
        <v>213.22</v>
      </c>
      <c r="F74" s="81">
        <f>(E74*100)/D74</f>
        <v>99.635514018691595</v>
      </c>
    </row>
    <row r="75" spans="1:6" x14ac:dyDescent="0.2">
      <c r="A75" s="51" t="s">
        <v>63</v>
      </c>
      <c r="B75" s="52" t="s">
        <v>64</v>
      </c>
      <c r="C75" s="82">
        <f t="shared" si="3"/>
        <v>133</v>
      </c>
      <c r="D75" s="82">
        <f t="shared" si="3"/>
        <v>214</v>
      </c>
      <c r="E75" s="82">
        <f t="shared" si="3"/>
        <v>213.22</v>
      </c>
      <c r="F75" s="81">
        <f>(E75*100)/D75</f>
        <v>99.635514018691595</v>
      </c>
    </row>
    <row r="76" spans="1:6" x14ac:dyDescent="0.2">
      <c r="A76" s="53" t="s">
        <v>65</v>
      </c>
      <c r="B76" s="54" t="s">
        <v>66</v>
      </c>
      <c r="C76" s="83">
        <f t="shared" si="3"/>
        <v>133</v>
      </c>
      <c r="D76" s="83">
        <f t="shared" si="3"/>
        <v>214</v>
      </c>
      <c r="E76" s="83">
        <f t="shared" si="3"/>
        <v>213.22</v>
      </c>
      <c r="F76" s="83">
        <f>(E76*100)/D76</f>
        <v>99.635514018691595</v>
      </c>
    </row>
    <row r="77" spans="1:6" x14ac:dyDescent="0.2">
      <c r="A77" s="55" t="s">
        <v>67</v>
      </c>
      <c r="B77" s="56" t="s">
        <v>68</v>
      </c>
      <c r="C77" s="84">
        <v>133</v>
      </c>
      <c r="D77" s="84">
        <v>214</v>
      </c>
      <c r="E77" s="84">
        <v>213.22</v>
      </c>
      <c r="F77" s="84"/>
    </row>
    <row r="78" spans="1:6" x14ac:dyDescent="0.2">
      <c r="A78" s="48" t="s">
        <v>189</v>
      </c>
      <c r="B78" s="48" t="s">
        <v>197</v>
      </c>
      <c r="C78" s="78">
        <f t="shared" ref="C78:E79" si="4">C79</f>
        <v>13936</v>
      </c>
      <c r="D78" s="78">
        <f t="shared" si="4"/>
        <v>17128</v>
      </c>
      <c r="E78" s="78">
        <f t="shared" si="4"/>
        <v>7457.81</v>
      </c>
      <c r="F78" s="79">
        <f>(E78*100)/D78</f>
        <v>43.541627744044838</v>
      </c>
    </row>
    <row r="79" spans="1:6" x14ac:dyDescent="0.2">
      <c r="A79" s="49" t="s">
        <v>77</v>
      </c>
      <c r="B79" s="50" t="s">
        <v>78</v>
      </c>
      <c r="C79" s="80">
        <f t="shared" si="4"/>
        <v>13936</v>
      </c>
      <c r="D79" s="80">
        <f t="shared" si="4"/>
        <v>17128</v>
      </c>
      <c r="E79" s="80">
        <f t="shared" si="4"/>
        <v>7457.81</v>
      </c>
      <c r="F79" s="81">
        <f>(E79*100)/D79</f>
        <v>43.541627744044838</v>
      </c>
    </row>
    <row r="80" spans="1:6" x14ac:dyDescent="0.2">
      <c r="A80" s="51" t="s">
        <v>94</v>
      </c>
      <c r="B80" s="52" t="s">
        <v>95</v>
      </c>
      <c r="C80" s="82">
        <f>C81+C83+C86</f>
        <v>13936</v>
      </c>
      <c r="D80" s="82">
        <f>D81+D83+D86</f>
        <v>17128</v>
      </c>
      <c r="E80" s="82">
        <f>E81+E83+E86</f>
        <v>7457.81</v>
      </c>
      <c r="F80" s="81">
        <f>(E80*100)/D80</f>
        <v>43.541627744044838</v>
      </c>
    </row>
    <row r="81" spans="1:6" x14ac:dyDescent="0.2">
      <c r="A81" s="53" t="s">
        <v>96</v>
      </c>
      <c r="B81" s="54" t="s">
        <v>97</v>
      </c>
      <c r="C81" s="83">
        <f>C82</f>
        <v>2654</v>
      </c>
      <c r="D81" s="83">
        <f>D82</f>
        <v>2654</v>
      </c>
      <c r="E81" s="83">
        <f>E82</f>
        <v>0</v>
      </c>
      <c r="F81" s="83">
        <f>(E81*100)/D81</f>
        <v>0</v>
      </c>
    </row>
    <row r="82" spans="1:6" x14ac:dyDescent="0.2">
      <c r="A82" s="55" t="s">
        <v>98</v>
      </c>
      <c r="B82" s="56" t="s">
        <v>99</v>
      </c>
      <c r="C82" s="84">
        <v>2654</v>
      </c>
      <c r="D82" s="84">
        <v>2654</v>
      </c>
      <c r="E82" s="84">
        <v>0</v>
      </c>
      <c r="F82" s="84"/>
    </row>
    <row r="83" spans="1:6" x14ac:dyDescent="0.2">
      <c r="A83" s="53" t="s">
        <v>106</v>
      </c>
      <c r="B83" s="54" t="s">
        <v>107</v>
      </c>
      <c r="C83" s="83">
        <f>C84+C85</f>
        <v>11282</v>
      </c>
      <c r="D83" s="83">
        <f>D84+D85</f>
        <v>8275</v>
      </c>
      <c r="E83" s="83">
        <f>E84+E85</f>
        <v>1259.76</v>
      </c>
      <c r="F83" s="83">
        <f>(E83*100)/D83</f>
        <v>15.22368580060423</v>
      </c>
    </row>
    <row r="84" spans="1:6" x14ac:dyDescent="0.2">
      <c r="A84" s="55" t="s">
        <v>108</v>
      </c>
      <c r="B84" s="56" t="s">
        <v>109</v>
      </c>
      <c r="C84" s="84">
        <v>10618</v>
      </c>
      <c r="D84" s="84">
        <v>7611</v>
      </c>
      <c r="E84" s="84">
        <v>1259.76</v>
      </c>
      <c r="F84" s="84"/>
    </row>
    <row r="85" spans="1:6" x14ac:dyDescent="0.2">
      <c r="A85" s="55" t="s">
        <v>110</v>
      </c>
      <c r="B85" s="56" t="s">
        <v>111</v>
      </c>
      <c r="C85" s="84">
        <v>664</v>
      </c>
      <c r="D85" s="84">
        <v>664</v>
      </c>
      <c r="E85" s="84">
        <v>0</v>
      </c>
      <c r="F85" s="84"/>
    </row>
    <row r="86" spans="1:6" x14ac:dyDescent="0.2">
      <c r="A86" s="53" t="s">
        <v>140</v>
      </c>
      <c r="B86" s="54" t="s">
        <v>141</v>
      </c>
      <c r="C86" s="83">
        <f>C87</f>
        <v>0</v>
      </c>
      <c r="D86" s="83">
        <f>D87</f>
        <v>6199</v>
      </c>
      <c r="E86" s="83">
        <f>E87</f>
        <v>6198.05</v>
      </c>
      <c r="F86" s="83">
        <f>(E86*100)/D86</f>
        <v>99.984674947572188</v>
      </c>
    </row>
    <row r="87" spans="1:6" x14ac:dyDescent="0.2">
      <c r="A87" s="55" t="s">
        <v>142</v>
      </c>
      <c r="B87" s="56" t="s">
        <v>143</v>
      </c>
      <c r="C87" s="84">
        <v>0</v>
      </c>
      <c r="D87" s="84">
        <v>6199</v>
      </c>
      <c r="E87" s="84">
        <v>6198.05</v>
      </c>
      <c r="F87" s="84"/>
    </row>
    <row r="88" spans="1:6" x14ac:dyDescent="0.2">
      <c r="A88" s="49" t="s">
        <v>55</v>
      </c>
      <c r="B88" s="50" t="s">
        <v>56</v>
      </c>
      <c r="C88" s="80">
        <f t="shared" ref="C88:E90" si="5">C89</f>
        <v>13936</v>
      </c>
      <c r="D88" s="80">
        <f t="shared" si="5"/>
        <v>17128</v>
      </c>
      <c r="E88" s="80">
        <f t="shared" si="5"/>
        <v>7457.81</v>
      </c>
      <c r="F88" s="81">
        <f>(E88*100)/D88</f>
        <v>43.541627744044838</v>
      </c>
    </row>
    <row r="89" spans="1:6" x14ac:dyDescent="0.2">
      <c r="A89" s="51" t="s">
        <v>57</v>
      </c>
      <c r="B89" s="52" t="s">
        <v>58</v>
      </c>
      <c r="C89" s="82">
        <f t="shared" si="5"/>
        <v>13936</v>
      </c>
      <c r="D89" s="82">
        <f t="shared" si="5"/>
        <v>17128</v>
      </c>
      <c r="E89" s="82">
        <f t="shared" si="5"/>
        <v>7457.81</v>
      </c>
      <c r="F89" s="81">
        <f>(E89*100)/D89</f>
        <v>43.541627744044838</v>
      </c>
    </row>
    <row r="90" spans="1:6" ht="25.5" x14ac:dyDescent="0.2">
      <c r="A90" s="53" t="s">
        <v>59</v>
      </c>
      <c r="B90" s="54" t="s">
        <v>60</v>
      </c>
      <c r="C90" s="83">
        <f t="shared" si="5"/>
        <v>13936</v>
      </c>
      <c r="D90" s="83">
        <f t="shared" si="5"/>
        <v>17128</v>
      </c>
      <c r="E90" s="83">
        <f t="shared" si="5"/>
        <v>7457.81</v>
      </c>
      <c r="F90" s="83">
        <f>(E90*100)/D90</f>
        <v>43.541627744044838</v>
      </c>
    </row>
    <row r="91" spans="1:6" ht="25.5" x14ac:dyDescent="0.2">
      <c r="A91" s="55" t="s">
        <v>61</v>
      </c>
      <c r="B91" s="56" t="s">
        <v>62</v>
      </c>
      <c r="C91" s="84">
        <v>13936</v>
      </c>
      <c r="D91" s="84">
        <v>17128</v>
      </c>
      <c r="E91" s="84">
        <v>7457.81</v>
      </c>
      <c r="F91" s="84"/>
    </row>
    <row r="92" spans="1:6" s="57" customFormat="1" x14ac:dyDescent="0.2"/>
    <row r="93" spans="1:6" s="57" customFormat="1" x14ac:dyDescent="0.2"/>
    <row r="94" spans="1:6" s="57" customFormat="1" x14ac:dyDescent="0.2"/>
    <row r="95" spans="1:6" s="57" customFormat="1" x14ac:dyDescent="0.2"/>
    <row r="96" spans="1: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pans="1:3" s="57" customFormat="1" x14ac:dyDescent="0.2"/>
    <row r="1218" spans="1:3" s="57" customFormat="1" x14ac:dyDescent="0.2"/>
    <row r="1219" spans="1:3" s="57" customFormat="1" x14ac:dyDescent="0.2"/>
    <row r="1220" spans="1:3" s="57" customFormat="1" x14ac:dyDescent="0.2"/>
    <row r="1221" spans="1:3" s="57" customFormat="1" x14ac:dyDescent="0.2"/>
    <row r="1222" spans="1:3" s="57" customFormat="1" x14ac:dyDescent="0.2"/>
    <row r="1223" spans="1:3" s="57" customFormat="1" x14ac:dyDescent="0.2"/>
    <row r="1224" spans="1:3" s="57" customFormat="1" x14ac:dyDescent="0.2"/>
    <row r="1225" spans="1:3" s="57" customFormat="1" x14ac:dyDescent="0.2"/>
    <row r="1226" spans="1:3" s="57" customFormat="1" x14ac:dyDescent="0.2"/>
    <row r="1227" spans="1:3" s="57" customFormat="1" x14ac:dyDescent="0.2"/>
    <row r="1228" spans="1:3" s="57" customFormat="1" x14ac:dyDescent="0.2"/>
    <row r="1229" spans="1:3" s="57" customFormat="1" x14ac:dyDescent="0.2"/>
    <row r="1230" spans="1:3" s="57" customFormat="1" x14ac:dyDescent="0.2"/>
    <row r="1231" spans="1:3" s="57" customFormat="1" x14ac:dyDescent="0.2"/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40"/>
      <c r="B1269" s="40"/>
      <c r="C1269" s="40"/>
    </row>
    <row r="1270" spans="1:3" x14ac:dyDescent="0.2">
      <c r="A1270" s="40"/>
      <c r="B1270" s="40"/>
      <c r="C1270" s="40"/>
    </row>
    <row r="1271" spans="1:3" x14ac:dyDescent="0.2">
      <c r="A1271" s="40"/>
      <c r="B1271" s="40"/>
      <c r="C1271" s="40"/>
    </row>
    <row r="1272" spans="1:3" x14ac:dyDescent="0.2">
      <c r="A1272" s="40"/>
      <c r="B1272" s="40"/>
      <c r="C1272" s="40"/>
    </row>
    <row r="1273" spans="1:3" x14ac:dyDescent="0.2">
      <c r="A1273" s="40"/>
      <c r="B1273" s="40"/>
      <c r="C1273" s="40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6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Herceg</cp:lastModifiedBy>
  <cp:lastPrinted>2024-03-29T07:29:25Z</cp:lastPrinted>
  <dcterms:created xsi:type="dcterms:W3CDTF">2022-08-12T12:51:27Z</dcterms:created>
  <dcterms:modified xsi:type="dcterms:W3CDTF">2024-03-29T07:29:38Z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