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rashoda'!$B$1:$L$80</definedName>
    <definedName name="_xlnm.Print_Area" localSheetId="6">'Posebni dio'!$A$1:$F$83</definedName>
    <definedName name="_xlnm.Print_Area" localSheetId="0">SAŽETAK!$B$1:$L$27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L16" i="1"/>
  <c r="J10" i="1" l="1"/>
  <c r="I10" i="1"/>
  <c r="H10" i="1"/>
  <c r="G12" i="1" l="1"/>
  <c r="H12" i="1"/>
  <c r="I12" i="1"/>
  <c r="I16" i="1" s="1"/>
  <c r="J12" i="1"/>
  <c r="G15" i="1"/>
  <c r="H15" i="1"/>
  <c r="I15" i="1"/>
  <c r="J15" i="1"/>
  <c r="K12" i="1" l="1"/>
  <c r="J16" i="1"/>
  <c r="L12" i="1"/>
  <c r="H16" i="1"/>
  <c r="G16" i="1"/>
  <c r="L15" i="1"/>
  <c r="K15" i="1"/>
  <c r="H26" i="1"/>
  <c r="I26" i="1"/>
  <c r="I27" i="1" s="1"/>
  <c r="J26" i="1"/>
  <c r="G26" i="1"/>
  <c r="H23" i="1"/>
  <c r="I23" i="1"/>
  <c r="J23" i="1"/>
  <c r="G23" i="1"/>
  <c r="H27" i="1" l="1"/>
  <c r="J27" i="1"/>
  <c r="L27" i="1" s="1"/>
  <c r="G27" i="1"/>
  <c r="F82" i="15"/>
  <c r="E82" i="15"/>
  <c r="D82" i="15"/>
  <c r="C82" i="15"/>
  <c r="F81" i="15"/>
  <c r="E81" i="15"/>
  <c r="D81" i="15"/>
  <c r="C81" i="15"/>
  <c r="F80" i="15"/>
  <c r="E80" i="15"/>
  <c r="D80" i="15"/>
  <c r="C80" i="15"/>
  <c r="F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G16" i="5" s="1"/>
  <c r="H15" i="5"/>
  <c r="F15" i="5"/>
  <c r="E15" i="5"/>
  <c r="D15" i="5"/>
  <c r="C15" i="5"/>
  <c r="G15" i="5" s="1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F9" i="5"/>
  <c r="G9" i="5" s="1"/>
  <c r="E9" i="5"/>
  <c r="D9" i="5"/>
  <c r="D6" i="5" s="1"/>
  <c r="C9" i="5"/>
  <c r="H8" i="5"/>
  <c r="G8" i="5"/>
  <c r="H7" i="5"/>
  <c r="G7" i="5"/>
  <c r="F7" i="5"/>
  <c r="E7" i="5"/>
  <c r="D7" i="5"/>
  <c r="C7" i="5"/>
  <c r="F6" i="5"/>
  <c r="H6" i="5" s="1"/>
  <c r="E6" i="5"/>
  <c r="C6" i="5"/>
  <c r="L79" i="3"/>
  <c r="K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J40" i="3"/>
  <c r="I40" i="3"/>
  <c r="H40" i="3"/>
  <c r="G40" i="3"/>
  <c r="G39" i="3" s="1"/>
  <c r="K39" i="3" s="1"/>
  <c r="L39" i="3"/>
  <c r="J39" i="3"/>
  <c r="I39" i="3"/>
  <c r="H39" i="3"/>
  <c r="L38" i="3"/>
  <c r="K38" i="3"/>
  <c r="L37" i="3"/>
  <c r="J37" i="3"/>
  <c r="I37" i="3"/>
  <c r="H37" i="3"/>
  <c r="G37" i="3"/>
  <c r="G31" i="3" s="1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K32" i="3"/>
  <c r="J32" i="3"/>
  <c r="I32" i="3"/>
  <c r="H32" i="3"/>
  <c r="G32" i="3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K22" i="3" s="1"/>
  <c r="L21" i="3"/>
  <c r="J21" i="3"/>
  <c r="I21" i="3"/>
  <c r="H21" i="3"/>
  <c r="L20" i="3"/>
  <c r="K20" i="3"/>
  <c r="J19" i="3"/>
  <c r="L19" i="3" s="1"/>
  <c r="I19" i="3"/>
  <c r="H19" i="3"/>
  <c r="H18" i="3" s="1"/>
  <c r="H11" i="3" s="1"/>
  <c r="H10" i="3" s="1"/>
  <c r="G19" i="3"/>
  <c r="J18" i="3"/>
  <c r="J11" i="3" s="1"/>
  <c r="I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I10" i="3"/>
  <c r="G6" i="5" l="1"/>
  <c r="L11" i="3"/>
  <c r="J10" i="3"/>
  <c r="L10" i="3" s="1"/>
  <c r="L18" i="3"/>
  <c r="K19" i="3"/>
  <c r="K18" i="3"/>
  <c r="K27" i="1"/>
  <c r="G7" i="8"/>
  <c r="G21" i="3"/>
  <c r="K21" i="3" s="1"/>
  <c r="G11" i="3"/>
  <c r="G30" i="3"/>
  <c r="K40" i="3"/>
  <c r="K37" i="3"/>
  <c r="G29" i="3"/>
  <c r="K29" i="3" s="1"/>
  <c r="K30" i="3"/>
  <c r="K31" i="3"/>
  <c r="G10" i="3" l="1"/>
  <c r="K11" i="3"/>
  <c r="K10" i="3" l="1"/>
</calcChain>
</file>

<file path=xl/sharedStrings.xml><?xml version="1.0" encoding="utf-8"?>
<sst xmlns="http://schemas.openxmlformats.org/spreadsheetml/2006/main" count="413" uniqueCount="199">
  <si>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</si>
  <si>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</si>
  <si>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</si>
  <si>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</si>
  <si>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</si>
  <si>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</si>
  <si>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</si>
  <si>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</si>
  <si>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</si>
  <si>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</si>
  <si>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</si>
  <si>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</si>
  <si>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</si>
  <si>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</si>
  <si>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</si>
  <si>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</si>
  <si>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</si>
  <si>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</si>
  <si>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</si>
  <si>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</si>
  <si>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</si>
  <si>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</si>
  <si>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</si>
  <si>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</si>
  <si>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</si>
  <si>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</si>
  <si>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</si>
  <si>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</si>
  <si>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</si>
  <si>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</si>
  <si>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</si>
  <si>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</si>
  <si>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</si>
  <si>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</si>
  <si>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</si>
  <si>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</si>
  <si>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</si>
  <si>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</si>
  <si>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</si>
  <si>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</si>
  <si>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</si>
  <si>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</si>
  <si>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</si>
  <si>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</si>
  <si>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</si>
  <si>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</si>
  <si>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</si>
  <si>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</si>
  <si>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</si>
  <si>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</si>
  <si>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</si>
  <si>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</si>
  <si>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</si>
  <si>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</si>
  <si>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639</t>
  </si>
  <si>
    <t>Prijenosi između proračunskih korisnika istog proračuna</t>
  </si>
  <si>
    <t>6392</t>
  </si>
  <si>
    <t>Kapitalni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</si>
  <si>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</si>
  <si>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</si>
  <si>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</si>
  <si>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</si>
  <si>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</si>
  <si>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</si>
  <si>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</si>
  <si>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</si>
  <si>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</si>
  <si>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</si>
  <si>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</si>
  <si>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</si>
  <si>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</si>
  <si>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</si>
  <si>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</si>
  <si>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</si>
  <si>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</si>
  <si>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</si>
  <si>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</si>
  <si>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</si>
  <si>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</si>
  <si>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</si>
  <si>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</si>
  <si>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</si>
  <si>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</si>
  <si>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</si>
  <si>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</si>
  <si>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</si>
  <si>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</si>
  <si>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</si>
  <si>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</si>
  <si>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</si>
  <si>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</si>
  <si>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</si>
  <si>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</si>
  <si>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</si>
  <si>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</si>
  <si>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</si>
  <si>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</si>
  <si>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</si>
  <si>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</si>
  <si>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</si>
  <si>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</si>
  <si>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</si>
  <si>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</si>
  <si>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</si>
  <si>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</si>
  <si>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</si>
  <si>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</si>
  <si>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</si>
  <si>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</si>
  <si>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</si>
  <si>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</si>
  <si>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</si>
  <si>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</si>
  <si>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</si>
  <si>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</si>
  <si>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</si>
  <si>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</si>
  <si>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</si>
  <si>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</si>
  <si>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</si>
  <si>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</si>
  <si>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</si>
  <si>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</si>
  <si>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</si>
  <si>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</si>
  <si>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</si>
  <si>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</si>
  <si>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</si>
  <si>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</si>
  <si>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</si>
  <si>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</si>
  <si>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</si>
  <si>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</si>
  <si>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</si>
  <si>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</si>
  <si>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</si>
  <si>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</si>
  <si>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</si>
  <si>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</si>
  <si>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</si>
  <si>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</si>
  <si>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</si>
  <si>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</si>
  <si>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</si>
  <si>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</si>
  <si>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</si>
  <si>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</si>
  <si>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</si>
  <si>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</si>
  <si>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</si>
  <si>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</si>
  <si>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</si>
  <si>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</si>
  <si>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</si>
  <si>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</si>
  <si>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</si>
  <si>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</si>
  <si>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</si>
  <si>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</si>
  <si>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</si>
  <si>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</si>
  <si>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</si>
  <si>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</si>
  <si>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</si>
  <si>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</si>
  <si>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</si>
  <si>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</si>
  <si>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</si>
  <si>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</si>
  <si>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</si>
  <si>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</si>
  <si>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</si>
  <si>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</si>
  <si>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</si>
  <si>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</si>
  <si>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</si>
  <si>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</si>
  <si>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</si>
  <si>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</si>
  <si>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</si>
  <si>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</si>
  <si>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</si>
  <si>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</si>
  <si>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</si>
  <si>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</si>
  <si>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</si>
  <si>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65 Županijski sudovi</t>
  </si>
  <si>
    <t>3445 PULA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</si>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</sst>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view="pageBreakPreview" topLeftCell="A7" zoomScale="60" zoomScaleNormal="100" workbookViewId="0">
      <selection activeCell="L35" sqref="L3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8" t="s">
        <v>41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19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7" t="s">
        <v>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18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7" t="s">
        <v>24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17"/>
    </row>
    <row r="6" spans="2:13" ht="18" customHeight="1" x14ac:dyDescent="0.3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17"/>
    </row>
    <row r="7" spans="2:13" ht="18" customHeight="1" x14ac:dyDescent="0.25">
      <c r="B7" s="109" t="s">
        <v>31</v>
      </c>
      <c r="C7" s="109"/>
      <c r="D7" s="109"/>
      <c r="E7" s="109"/>
      <c r="F7" s="109"/>
      <c r="G7" s="94"/>
      <c r="H7" s="5"/>
      <c r="I7" s="5"/>
      <c r="J7" s="5"/>
      <c r="K7" s="21"/>
      <c r="L7" s="21"/>
    </row>
    <row r="8" spans="2:13" ht="25.5" x14ac:dyDescent="0.25">
      <c r="B8" s="106" t="s">
        <v>3</v>
      </c>
      <c r="C8" s="106"/>
      <c r="D8" s="106"/>
      <c r="E8" s="106"/>
      <c r="F8" s="106"/>
      <c r="G8" s="20" t="s">
        <v>42</v>
      </c>
      <c r="H8" s="20" t="s">
        <v>43</v>
      </c>
      <c r="I8" s="20" t="s">
        <v>44</v>
      </c>
      <c r="J8" s="20" t="s">
        <v>45</v>
      </c>
      <c r="K8" s="20" t="s">
        <v>6</v>
      </c>
      <c r="L8" s="20" t="s">
        <v>22</v>
      </c>
    </row>
    <row r="9" spans="2:13" ht="14.45" x14ac:dyDescent="0.3">
      <c r="B9" s="107">
        <v>1</v>
      </c>
      <c r="C9" s="107"/>
      <c r="D9" s="107"/>
      <c r="E9" s="107"/>
      <c r="F9" s="108"/>
      <c r="G9" s="25">
        <v>2</v>
      </c>
      <c r="H9" s="24">
        <v>3</v>
      </c>
      <c r="I9" s="24">
        <v>4</v>
      </c>
      <c r="J9" s="24">
        <v>5</v>
      </c>
      <c r="K9" s="24" t="s">
        <v>13</v>
      </c>
      <c r="L9" s="24" t="s">
        <v>14</v>
      </c>
    </row>
    <row r="10" spans="2:13" ht="14.45" x14ac:dyDescent="0.3">
      <c r="B10" s="102" t="s">
        <v>8</v>
      </c>
      <c r="C10" s="103"/>
      <c r="D10" s="103"/>
      <c r="E10" s="103"/>
      <c r="F10" s="104"/>
      <c r="G10" s="84">
        <v>1048680.22</v>
      </c>
      <c r="H10" s="85">
        <f>3042778-1000</f>
        <v>3041778</v>
      </c>
      <c r="I10" s="85">
        <f>3042778-1000</f>
        <v>3041778</v>
      </c>
      <c r="J10" s="85">
        <f>1436300.61+495.92</f>
        <v>1436796.53</v>
      </c>
      <c r="K10" s="85"/>
      <c r="L10" s="85"/>
    </row>
    <row r="11" spans="2:13" ht="14.45" x14ac:dyDescent="0.3">
      <c r="B11" s="105" t="s">
        <v>7</v>
      </c>
      <c r="C11" s="104"/>
      <c r="D11" s="104"/>
      <c r="E11" s="104"/>
      <c r="F11" s="104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ht="14.45" x14ac:dyDescent="0.3">
      <c r="B12" s="99" t="s">
        <v>0</v>
      </c>
      <c r="C12" s="100"/>
      <c r="D12" s="100"/>
      <c r="E12" s="100"/>
      <c r="F12" s="101"/>
      <c r="G12" s="86">
        <f>G10+G11</f>
        <v>1048680.22</v>
      </c>
      <c r="H12" s="86">
        <f t="shared" ref="H12:J12" si="0">H10+H11</f>
        <v>3041778</v>
      </c>
      <c r="I12" s="86">
        <f t="shared" si="0"/>
        <v>3041778</v>
      </c>
      <c r="J12" s="86">
        <f t="shared" si="0"/>
        <v>1436796.53</v>
      </c>
      <c r="K12" s="87">
        <f>J12/G12*100</f>
        <v>137.00997716920799</v>
      </c>
      <c r="L12" s="87">
        <f>J12/I12*100</f>
        <v>47.235417246097519</v>
      </c>
    </row>
    <row r="13" spans="2:13" ht="14.45" x14ac:dyDescent="0.3">
      <c r="B13" s="115" t="s">
        <v>9</v>
      </c>
      <c r="C13" s="103"/>
      <c r="D13" s="103"/>
      <c r="E13" s="103"/>
      <c r="F13" s="103"/>
      <c r="G13" s="88">
        <v>1041617.83</v>
      </c>
      <c r="H13" s="85">
        <v>2653839</v>
      </c>
      <c r="I13" s="85">
        <v>2653839</v>
      </c>
      <c r="J13" s="85">
        <v>1423604.7</v>
      </c>
      <c r="K13" s="85"/>
      <c r="L13" s="85"/>
    </row>
    <row r="14" spans="2:13" ht="14.45" x14ac:dyDescent="0.3">
      <c r="B14" s="105" t="s">
        <v>10</v>
      </c>
      <c r="C14" s="104"/>
      <c r="D14" s="104"/>
      <c r="E14" s="104"/>
      <c r="F14" s="104"/>
      <c r="G14" s="84">
        <v>7062.39</v>
      </c>
      <c r="H14" s="85">
        <v>388939</v>
      </c>
      <c r="I14" s="85">
        <v>388939</v>
      </c>
      <c r="J14" s="85">
        <v>12695.91</v>
      </c>
      <c r="K14" s="85"/>
      <c r="L14" s="85"/>
    </row>
    <row r="15" spans="2:13" ht="14.45" x14ac:dyDescent="0.3">
      <c r="B15" s="13" t="s">
        <v>1</v>
      </c>
      <c r="C15" s="14"/>
      <c r="D15" s="14"/>
      <c r="E15" s="14"/>
      <c r="F15" s="14"/>
      <c r="G15" s="86">
        <f>G13+G14</f>
        <v>1048680.22</v>
      </c>
      <c r="H15" s="86">
        <f t="shared" ref="H15:J15" si="1">H13+H14</f>
        <v>3042778</v>
      </c>
      <c r="I15" s="86">
        <f t="shared" si="1"/>
        <v>3042778</v>
      </c>
      <c r="J15" s="86">
        <f t="shared" si="1"/>
        <v>1436300.6099999999</v>
      </c>
      <c r="K15" s="87">
        <f>J15/G15*100</f>
        <v>136.96268725274516</v>
      </c>
      <c r="L15" s="87">
        <f>J15/I15*100</f>
        <v>47.203595201490202</v>
      </c>
    </row>
    <row r="16" spans="2:13" x14ac:dyDescent="0.25">
      <c r="B16" s="114" t="s">
        <v>2</v>
      </c>
      <c r="C16" s="100"/>
      <c r="D16" s="100"/>
      <c r="E16" s="100"/>
      <c r="F16" s="100"/>
      <c r="G16" s="89">
        <f>G12-G15</f>
        <v>0</v>
      </c>
      <c r="H16" s="89">
        <f t="shared" ref="H16:J16" si="2">H12-H15</f>
        <v>-1000</v>
      </c>
      <c r="I16" s="89">
        <f t="shared" si="2"/>
        <v>-1000</v>
      </c>
      <c r="J16" s="89">
        <f t="shared" si="2"/>
        <v>495.92000000015832</v>
      </c>
      <c r="K16" s="87" t="e">
        <f>J16/G16*100</f>
        <v>#DIV/0!</v>
      </c>
      <c r="L16" s="87">
        <f>J16/I16*100</f>
        <v>-49.592000000015837</v>
      </c>
    </row>
    <row r="17" spans="1:49" ht="17.45" x14ac:dyDescent="0.3">
      <c r="B17" s="3"/>
      <c r="C17" s="6"/>
      <c r="D17" s="6"/>
      <c r="E17" s="6"/>
      <c r="F17" s="6"/>
      <c r="G17" s="6"/>
      <c r="H17" s="6"/>
      <c r="I17" s="6"/>
      <c r="J17" s="6"/>
      <c r="K17" s="1"/>
      <c r="L17" s="1"/>
      <c r="M17" s="1"/>
    </row>
    <row r="18" spans="1:49" ht="18" customHeight="1" x14ac:dyDescent="0.25">
      <c r="B18" s="109" t="s">
        <v>28</v>
      </c>
      <c r="C18" s="109"/>
      <c r="D18" s="109"/>
      <c r="E18" s="109"/>
      <c r="F18" s="109"/>
      <c r="G18" s="6"/>
      <c r="H18" s="6"/>
      <c r="I18" s="6"/>
      <c r="J18" s="6"/>
      <c r="K18" s="1"/>
      <c r="L18" s="1"/>
      <c r="M18" s="1"/>
    </row>
    <row r="19" spans="1:49" ht="25.5" x14ac:dyDescent="0.25">
      <c r="B19" s="106" t="s">
        <v>3</v>
      </c>
      <c r="C19" s="106"/>
      <c r="D19" s="106"/>
      <c r="E19" s="106"/>
      <c r="F19" s="106"/>
      <c r="G19" s="20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0">
        <v>1</v>
      </c>
      <c r="C20" s="111"/>
      <c r="D20" s="111"/>
      <c r="E20" s="111"/>
      <c r="F20" s="111"/>
      <c r="G20" s="26">
        <v>2</v>
      </c>
      <c r="H20" s="24">
        <v>3</v>
      </c>
      <c r="I20" s="24">
        <v>4</v>
      </c>
      <c r="J20" s="24">
        <v>5</v>
      </c>
      <c r="K20" s="24" t="s">
        <v>13</v>
      </c>
      <c r="L20" s="24" t="s">
        <v>14</v>
      </c>
    </row>
    <row r="21" spans="1:49" ht="15.75" customHeight="1" x14ac:dyDescent="0.25">
      <c r="B21" s="102" t="s">
        <v>11</v>
      </c>
      <c r="C21" s="112"/>
      <c r="D21" s="112"/>
      <c r="E21" s="112"/>
      <c r="F21" s="112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ht="14.45" x14ac:dyDescent="0.3">
      <c r="B22" s="102" t="s">
        <v>12</v>
      </c>
      <c r="C22" s="103"/>
      <c r="D22" s="103"/>
      <c r="E22" s="103"/>
      <c r="F22" s="103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6" t="s">
        <v>23</v>
      </c>
      <c r="C23" s="117"/>
      <c r="D23" s="117"/>
      <c r="E23" s="117"/>
      <c r="F23" s="118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>
        <v>0</v>
      </c>
      <c r="L23" s="92">
        <v>0</v>
      </c>
    </row>
    <row r="24" spans="1:49" s="28" customFormat="1" ht="15" customHeight="1" x14ac:dyDescent="0.3">
      <c r="A24"/>
      <c r="B24" s="102" t="s">
        <v>5</v>
      </c>
      <c r="C24" s="103"/>
      <c r="D24" s="103"/>
      <c r="E24" s="103"/>
      <c r="F24" s="103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8" customFormat="1" ht="15" customHeight="1" x14ac:dyDescent="0.25">
      <c r="A25"/>
      <c r="B25" s="102" t="s">
        <v>27</v>
      </c>
      <c r="C25" s="103"/>
      <c r="D25" s="103"/>
      <c r="E25" s="103"/>
      <c r="F25" s="103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5" customFormat="1" x14ac:dyDescent="0.25">
      <c r="A26" s="34"/>
      <c r="B26" s="116" t="s">
        <v>29</v>
      </c>
      <c r="C26" s="117"/>
      <c r="D26" s="117"/>
      <c r="E26" s="117"/>
      <c r="F26" s="118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>
        <v>0</v>
      </c>
      <c r="L26" s="92">
        <v>0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x14ac:dyDescent="0.25">
      <c r="B27" s="113" t="s">
        <v>30</v>
      </c>
      <c r="C27" s="113"/>
      <c r="D27" s="113"/>
      <c r="E27" s="113"/>
      <c r="F27" s="113"/>
      <c r="G27" s="93">
        <f>G16+G26</f>
        <v>0</v>
      </c>
      <c r="H27" s="93">
        <f t="shared" ref="H27:J27" si="5">H16+H26</f>
        <v>-1000</v>
      </c>
      <c r="I27" s="93">
        <f t="shared" si="5"/>
        <v>-1000</v>
      </c>
      <c r="J27" s="93">
        <f t="shared" si="5"/>
        <v>495.92000000015832</v>
      </c>
      <c r="K27" s="92" t="e">
        <f>J27/G27*100</f>
        <v>#DIV/0!</v>
      </c>
      <c r="L27" s="92">
        <f>J27/I27*100</f>
        <v>-49.592000000015837</v>
      </c>
    </row>
    <row r="29" spans="1:49" ht="14.45" x14ac:dyDescent="0.3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  <ignoredErrors>
    <ignoredError sqref="K16 K2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0"/>
  <sheetViews>
    <sheetView view="pageBreakPreview" topLeftCell="A49" zoomScale="60" zoomScaleNormal="90" workbookViewId="0">
      <selection activeCell="P81" sqref="P8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7" t="s">
        <v>26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7" t="s">
        <v>15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7.45" x14ac:dyDescent="0.3">
      <c r="B7" s="3"/>
      <c r="C7" s="3"/>
      <c r="D7" s="3"/>
      <c r="E7" s="3"/>
      <c r="F7" s="3"/>
      <c r="G7" s="95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7" t="s">
        <v>46</v>
      </c>
      <c r="H8" s="27" t="s">
        <v>43</v>
      </c>
      <c r="I8" s="27" t="s">
        <v>44</v>
      </c>
      <c r="J8" s="27" t="s">
        <v>47</v>
      </c>
      <c r="K8" s="27" t="s">
        <v>6</v>
      </c>
      <c r="L8" s="27" t="s">
        <v>22</v>
      </c>
    </row>
    <row r="9" spans="2:12" ht="14.45" x14ac:dyDescent="0.3">
      <c r="B9" s="122">
        <v>1</v>
      </c>
      <c r="C9" s="123"/>
      <c r="D9" s="123"/>
      <c r="E9" s="123"/>
      <c r="F9" s="124"/>
      <c r="G9" s="29">
        <v>2</v>
      </c>
      <c r="H9" s="29">
        <v>3</v>
      </c>
      <c r="I9" s="29">
        <v>4</v>
      </c>
      <c r="J9" s="29">
        <v>5</v>
      </c>
      <c r="K9" s="29" t="s">
        <v>13</v>
      </c>
      <c r="L9" s="29" t="s">
        <v>14</v>
      </c>
    </row>
    <row r="10" spans="2:12" ht="14.45" x14ac:dyDescent="0.3">
      <c r="B10" s="64"/>
      <c r="C10" s="65"/>
      <c r="D10" s="66"/>
      <c r="E10" s="67"/>
      <c r="F10" s="59" t="s">
        <v>38</v>
      </c>
      <c r="G10" s="64">
        <f>G11</f>
        <v>1048680.22</v>
      </c>
      <c r="H10" s="64">
        <f>H11</f>
        <v>3041778</v>
      </c>
      <c r="I10" s="64">
        <f>I11</f>
        <v>3042778</v>
      </c>
      <c r="J10" s="64">
        <f>J11</f>
        <v>1436796.5299999998</v>
      </c>
      <c r="K10" s="68">
        <f t="shared" ref="K10:K24" si="0">(J10*100)/G10</f>
        <v>137.00997716920796</v>
      </c>
      <c r="L10" s="68">
        <f t="shared" ref="L10:L24" si="1">(J10*100)/I10</f>
        <v>47.219893465773701</v>
      </c>
    </row>
    <row r="11" spans="2:12" ht="14.45" x14ac:dyDescent="0.3">
      <c r="B11" s="64" t="s">
        <v>50</v>
      </c>
      <c r="C11" s="64"/>
      <c r="D11" s="64"/>
      <c r="E11" s="64"/>
      <c r="F11" s="64" t="s">
        <v>51</v>
      </c>
      <c r="G11" s="64">
        <f>G12+G15+G18+G21</f>
        <v>1048680.22</v>
      </c>
      <c r="H11" s="64">
        <f>H12+H15+H18+H21</f>
        <v>3041778</v>
      </c>
      <c r="I11" s="64">
        <f>I12+I15+I18+I21</f>
        <v>3042778</v>
      </c>
      <c r="J11" s="64">
        <f>J12+J15+J18+J21</f>
        <v>1436796.5299999998</v>
      </c>
      <c r="K11" s="64">
        <f t="shared" si="0"/>
        <v>137.00997716920796</v>
      </c>
      <c r="L11" s="64">
        <f t="shared" si="1"/>
        <v>47.219893465773701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3169.45</v>
      </c>
      <c r="H12" s="64">
        <f t="shared" si="2"/>
        <v>0</v>
      </c>
      <c r="I12" s="64">
        <f t="shared" si="2"/>
        <v>0</v>
      </c>
      <c r="J12" s="64">
        <f t="shared" si="2"/>
        <v>0</v>
      </c>
      <c r="K12" s="64">
        <f t="shared" si="0"/>
        <v>0</v>
      </c>
      <c r="L12" s="64" t="e">
        <f t="shared" si="1"/>
        <v>#DIV/0!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3169.45</v>
      </c>
      <c r="H13" s="64">
        <f t="shared" si="2"/>
        <v>0</v>
      </c>
      <c r="I13" s="64">
        <f t="shared" si="2"/>
        <v>0</v>
      </c>
      <c r="J13" s="64">
        <f t="shared" si="2"/>
        <v>0</v>
      </c>
      <c r="K13" s="64">
        <f t="shared" si="0"/>
        <v>0</v>
      </c>
      <c r="L13" s="64" t="e">
        <f t="shared" si="1"/>
        <v>#DIV/0!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3169.45</v>
      </c>
      <c r="H14" s="65">
        <v>0</v>
      </c>
      <c r="I14" s="65">
        <v>0</v>
      </c>
      <c r="J14" s="65">
        <v>0</v>
      </c>
      <c r="K14" s="65">
        <f t="shared" si="0"/>
        <v>0</v>
      </c>
      <c r="L14" s="65" t="e">
        <f t="shared" si="1"/>
        <v>#DIV/0!</v>
      </c>
    </row>
    <row r="15" spans="2:12" ht="14.45" x14ac:dyDescent="0.3">
      <c r="B15" s="64"/>
      <c r="C15" s="64" t="s">
        <v>58</v>
      </c>
      <c r="D15" s="64"/>
      <c r="E15" s="64"/>
      <c r="F15" s="64" t="s">
        <v>59</v>
      </c>
      <c r="G15" s="64">
        <f t="shared" ref="G15:J16" si="3">G16</f>
        <v>0</v>
      </c>
      <c r="H15" s="64">
        <f t="shared" si="3"/>
        <v>0</v>
      </c>
      <c r="I15" s="64">
        <f t="shared" si="3"/>
        <v>0</v>
      </c>
      <c r="J15" s="64">
        <f t="shared" si="3"/>
        <v>0</v>
      </c>
      <c r="K15" s="64" t="e">
        <f t="shared" si="0"/>
        <v>#DIV/0!</v>
      </c>
      <c r="L15" s="64" t="e">
        <f t="shared" si="1"/>
        <v>#DIV/0!</v>
      </c>
    </row>
    <row r="16" spans="2:12" ht="14.45" x14ac:dyDescent="0.3">
      <c r="B16" s="64"/>
      <c r="C16" s="64"/>
      <c r="D16" s="64" t="s">
        <v>60</v>
      </c>
      <c r="E16" s="64"/>
      <c r="F16" s="64" t="s">
        <v>61</v>
      </c>
      <c r="G16" s="64">
        <f t="shared" si="3"/>
        <v>0</v>
      </c>
      <c r="H16" s="64">
        <f t="shared" si="3"/>
        <v>0</v>
      </c>
      <c r="I16" s="64">
        <f t="shared" si="3"/>
        <v>0</v>
      </c>
      <c r="J16" s="64">
        <f t="shared" si="3"/>
        <v>0</v>
      </c>
      <c r="K16" s="64" t="e">
        <f t="shared" si="0"/>
        <v>#DIV/0!</v>
      </c>
      <c r="L16" s="64" t="e">
        <f t="shared" si="1"/>
        <v>#DIV/0!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0</v>
      </c>
      <c r="H17" s="65">
        <v>0</v>
      </c>
      <c r="I17" s="65">
        <v>0</v>
      </c>
      <c r="J17" s="65">
        <v>0</v>
      </c>
      <c r="K17" s="65" t="e">
        <f t="shared" si="0"/>
        <v>#DIV/0!</v>
      </c>
      <c r="L17" s="65" t="e">
        <f t="shared" si="1"/>
        <v>#DIV/0!</v>
      </c>
    </row>
    <row r="18" spans="2:12" x14ac:dyDescent="0.25">
      <c r="B18" s="64"/>
      <c r="C18" s="64" t="s">
        <v>64</v>
      </c>
      <c r="D18" s="64"/>
      <c r="E18" s="64"/>
      <c r="F18" s="64" t="s">
        <v>65</v>
      </c>
      <c r="G18" s="64">
        <f t="shared" ref="G18:J19" si="4">G19</f>
        <v>0</v>
      </c>
      <c r="H18" s="64">
        <f t="shared" si="4"/>
        <v>531</v>
      </c>
      <c r="I18" s="64">
        <f t="shared" si="4"/>
        <v>1531</v>
      </c>
      <c r="J18" s="64">
        <f t="shared" si="4"/>
        <v>495.92</v>
      </c>
      <c r="K18" s="64" t="e">
        <f t="shared" si="0"/>
        <v>#DIV/0!</v>
      </c>
      <c r="L18" s="64">
        <f t="shared" si="1"/>
        <v>32.391900718484649</v>
      </c>
    </row>
    <row r="19" spans="2:12" x14ac:dyDescent="0.25">
      <c r="B19" s="64"/>
      <c r="C19" s="64"/>
      <c r="D19" s="64" t="s">
        <v>66</v>
      </c>
      <c r="E19" s="64"/>
      <c r="F19" s="64" t="s">
        <v>67</v>
      </c>
      <c r="G19" s="64">
        <f t="shared" si="4"/>
        <v>0</v>
      </c>
      <c r="H19" s="64">
        <f t="shared" si="4"/>
        <v>531</v>
      </c>
      <c r="I19" s="64">
        <f t="shared" si="4"/>
        <v>1531</v>
      </c>
      <c r="J19" s="64">
        <f t="shared" si="4"/>
        <v>495.92</v>
      </c>
      <c r="K19" s="64" t="e">
        <f t="shared" si="0"/>
        <v>#DIV/0!</v>
      </c>
      <c r="L19" s="64">
        <f t="shared" si="1"/>
        <v>32.391900718484649</v>
      </c>
    </row>
    <row r="20" spans="2:12" x14ac:dyDescent="0.25">
      <c r="B20" s="65"/>
      <c r="C20" s="65"/>
      <c r="D20" s="65"/>
      <c r="E20" s="65" t="s">
        <v>68</v>
      </c>
      <c r="F20" s="65" t="s">
        <v>69</v>
      </c>
      <c r="G20" s="65">
        <v>0</v>
      </c>
      <c r="H20" s="65">
        <v>531</v>
      </c>
      <c r="I20" s="65">
        <v>1531</v>
      </c>
      <c r="J20" s="65">
        <v>495.92</v>
      </c>
      <c r="K20" s="65" t="e">
        <f t="shared" si="0"/>
        <v>#DIV/0!</v>
      </c>
      <c r="L20" s="65">
        <f t="shared" si="1"/>
        <v>32.391900718484649</v>
      </c>
    </row>
    <row r="21" spans="2:12" x14ac:dyDescent="0.25">
      <c r="B21" s="64"/>
      <c r="C21" s="64" t="s">
        <v>70</v>
      </c>
      <c r="D21" s="64"/>
      <c r="E21" s="64"/>
      <c r="F21" s="64" t="s">
        <v>71</v>
      </c>
      <c r="G21" s="64">
        <f>G22</f>
        <v>1045510.7699999999</v>
      </c>
      <c r="H21" s="64">
        <f>H22</f>
        <v>3041247</v>
      </c>
      <c r="I21" s="64">
        <f>I22</f>
        <v>3041247</v>
      </c>
      <c r="J21" s="64">
        <f>J22</f>
        <v>1436300.6099999999</v>
      </c>
      <c r="K21" s="64">
        <f t="shared" si="0"/>
        <v>137.37788755633767</v>
      </c>
      <c r="L21" s="64">
        <f t="shared" si="1"/>
        <v>47.227358054113985</v>
      </c>
    </row>
    <row r="22" spans="2:12" x14ac:dyDescent="0.25">
      <c r="B22" s="64"/>
      <c r="C22" s="64"/>
      <c r="D22" s="64" t="s">
        <v>72</v>
      </c>
      <c r="E22" s="64"/>
      <c r="F22" s="64" t="s">
        <v>73</v>
      </c>
      <c r="G22" s="64">
        <f>G23+G24</f>
        <v>1045510.7699999999</v>
      </c>
      <c r="H22" s="64">
        <f>H23+H24</f>
        <v>3041247</v>
      </c>
      <c r="I22" s="64">
        <f>I23+I24</f>
        <v>3041247</v>
      </c>
      <c r="J22" s="64">
        <f>J23+J24</f>
        <v>1436300.6099999999</v>
      </c>
      <c r="K22" s="64">
        <f t="shared" si="0"/>
        <v>137.37788755633767</v>
      </c>
      <c r="L22" s="64">
        <f t="shared" si="1"/>
        <v>47.227358054113985</v>
      </c>
    </row>
    <row r="23" spans="2:12" ht="14.45" x14ac:dyDescent="0.3">
      <c r="B23" s="65"/>
      <c r="C23" s="65"/>
      <c r="D23" s="65"/>
      <c r="E23" s="65" t="s">
        <v>74</v>
      </c>
      <c r="F23" s="65" t="s">
        <v>75</v>
      </c>
      <c r="G23" s="65">
        <v>1041617.83</v>
      </c>
      <c r="H23" s="65">
        <v>2652839</v>
      </c>
      <c r="I23" s="65">
        <v>2652839</v>
      </c>
      <c r="J23" s="65">
        <v>1423604.7</v>
      </c>
      <c r="K23" s="65">
        <f t="shared" si="0"/>
        <v>136.6724588422224</v>
      </c>
      <c r="L23" s="65">
        <f t="shared" si="1"/>
        <v>53.663441317019242</v>
      </c>
    </row>
    <row r="24" spans="2:12" ht="14.45" x14ac:dyDescent="0.3">
      <c r="B24" s="65"/>
      <c r="C24" s="65"/>
      <c r="D24" s="65"/>
      <c r="E24" s="65" t="s">
        <v>76</v>
      </c>
      <c r="F24" s="65" t="s">
        <v>77</v>
      </c>
      <c r="G24" s="65">
        <v>3892.94</v>
      </c>
      <c r="H24" s="65">
        <v>388408</v>
      </c>
      <c r="I24" s="65">
        <v>388408</v>
      </c>
      <c r="J24" s="65">
        <v>12695.91</v>
      </c>
      <c r="K24" s="65">
        <f t="shared" si="0"/>
        <v>326.12652648127124</v>
      </c>
      <c r="L24" s="65">
        <f t="shared" si="1"/>
        <v>3.268704558093551</v>
      </c>
    </row>
    <row r="25" spans="2:12" ht="14.45" x14ac:dyDescent="0.3">
      <c r="F25" s="34"/>
    </row>
    <row r="26" spans="2:12" ht="14.45" x14ac:dyDescent="0.3">
      <c r="F26" s="34"/>
    </row>
    <row r="27" spans="2:12" ht="36.75" customHeight="1" x14ac:dyDescent="0.25">
      <c r="B27" s="119" t="s">
        <v>3</v>
      </c>
      <c r="C27" s="120"/>
      <c r="D27" s="120"/>
      <c r="E27" s="120"/>
      <c r="F27" s="121"/>
      <c r="G27" s="27" t="s">
        <v>46</v>
      </c>
      <c r="H27" s="27" t="s">
        <v>43</v>
      </c>
      <c r="I27" s="27" t="s">
        <v>44</v>
      </c>
      <c r="J27" s="27" t="s">
        <v>47</v>
      </c>
      <c r="K27" s="27" t="s">
        <v>6</v>
      </c>
      <c r="L27" s="27" t="s">
        <v>22</v>
      </c>
    </row>
    <row r="28" spans="2:12" ht="14.45" x14ac:dyDescent="0.3">
      <c r="B28" s="122">
        <v>1</v>
      </c>
      <c r="C28" s="123"/>
      <c r="D28" s="123"/>
      <c r="E28" s="123"/>
      <c r="F28" s="124"/>
      <c r="G28" s="29">
        <v>2</v>
      </c>
      <c r="H28" s="29">
        <v>3</v>
      </c>
      <c r="I28" s="29">
        <v>4</v>
      </c>
      <c r="J28" s="29">
        <v>5</v>
      </c>
      <c r="K28" s="29" t="s">
        <v>13</v>
      </c>
      <c r="L28" s="29" t="s">
        <v>14</v>
      </c>
    </row>
    <row r="29" spans="2:12" ht="14.45" x14ac:dyDescent="0.3">
      <c r="B29" s="64"/>
      <c r="C29" s="65"/>
      <c r="D29" s="66"/>
      <c r="E29" s="67"/>
      <c r="F29" s="7" t="s">
        <v>21</v>
      </c>
      <c r="G29" s="64">
        <f>G30+G71</f>
        <v>1048680.2199999997</v>
      </c>
      <c r="H29" s="64">
        <f>H30+H71</f>
        <v>3042778</v>
      </c>
      <c r="I29" s="64">
        <f>I30+I71</f>
        <v>3042778</v>
      </c>
      <c r="J29" s="64">
        <f>J30+J71</f>
        <v>1436300.6099999999</v>
      </c>
      <c r="K29" s="69">
        <f t="shared" ref="K29:K60" si="5">(J29*100)/G29</f>
        <v>136.96268725274521</v>
      </c>
      <c r="L29" s="69">
        <f t="shared" ref="L29:L60" si="6">(J29*100)/I29</f>
        <v>47.203595201490216</v>
      </c>
    </row>
    <row r="30" spans="2:12" ht="14.45" x14ac:dyDescent="0.3">
      <c r="B30" s="64" t="s">
        <v>78</v>
      </c>
      <c r="C30" s="64"/>
      <c r="D30" s="64"/>
      <c r="E30" s="64"/>
      <c r="F30" s="64" t="s">
        <v>79</v>
      </c>
      <c r="G30" s="64">
        <f>G31+G39+G66</f>
        <v>1041617.8299999998</v>
      </c>
      <c r="H30" s="64">
        <f>H31+H39+H66</f>
        <v>2653839</v>
      </c>
      <c r="I30" s="64">
        <f>I31+I39+I66</f>
        <v>2653839</v>
      </c>
      <c r="J30" s="64">
        <f>J31+J39+J66</f>
        <v>1423604.7</v>
      </c>
      <c r="K30" s="64">
        <f t="shared" si="5"/>
        <v>136.67245884222243</v>
      </c>
      <c r="L30" s="64">
        <f t="shared" si="6"/>
        <v>53.64322025563721</v>
      </c>
    </row>
    <row r="31" spans="2:12" ht="14.45" x14ac:dyDescent="0.3">
      <c r="B31" s="64"/>
      <c r="C31" s="64" t="s">
        <v>80</v>
      </c>
      <c r="D31" s="64"/>
      <c r="E31" s="64"/>
      <c r="F31" s="64" t="s">
        <v>81</v>
      </c>
      <c r="G31" s="64">
        <f>G32+G35+G37</f>
        <v>829053.5199999999</v>
      </c>
      <c r="H31" s="64">
        <f>H32+H35+H37</f>
        <v>2142860</v>
      </c>
      <c r="I31" s="64">
        <f>I32+I35+I37</f>
        <v>2142860</v>
      </c>
      <c r="J31" s="64">
        <f>J32+J35+J37</f>
        <v>1192676.43</v>
      </c>
      <c r="K31" s="64">
        <f t="shared" si="5"/>
        <v>143.86000435774039</v>
      </c>
      <c r="L31" s="64">
        <f t="shared" si="6"/>
        <v>55.658159189121079</v>
      </c>
    </row>
    <row r="32" spans="2:12" x14ac:dyDescent="0.25">
      <c r="B32" s="64"/>
      <c r="C32" s="64"/>
      <c r="D32" s="64" t="s">
        <v>82</v>
      </c>
      <c r="E32" s="64"/>
      <c r="F32" s="64" t="s">
        <v>83</v>
      </c>
      <c r="G32" s="64">
        <f>G33+G34</f>
        <v>693701.29999999993</v>
      </c>
      <c r="H32" s="64">
        <f>H33+H34</f>
        <v>1803724</v>
      </c>
      <c r="I32" s="64">
        <f>I33+I34</f>
        <v>1803724</v>
      </c>
      <c r="J32" s="64">
        <f>J33+J34</f>
        <v>1002354.91</v>
      </c>
      <c r="K32" s="64">
        <f t="shared" si="5"/>
        <v>144.49373383039648</v>
      </c>
      <c r="L32" s="64">
        <f t="shared" si="6"/>
        <v>55.571412810385624</v>
      </c>
    </row>
    <row r="33" spans="2:12" x14ac:dyDescent="0.25">
      <c r="B33" s="65"/>
      <c r="C33" s="65"/>
      <c r="D33" s="65"/>
      <c r="E33" s="65" t="s">
        <v>84</v>
      </c>
      <c r="F33" s="65" t="s">
        <v>85</v>
      </c>
      <c r="G33" s="65">
        <v>689792.07</v>
      </c>
      <c r="H33" s="65">
        <v>1795724</v>
      </c>
      <c r="I33" s="65">
        <v>1795724</v>
      </c>
      <c r="J33" s="65">
        <v>996798.98</v>
      </c>
      <c r="K33" s="65">
        <f t="shared" si="5"/>
        <v>144.50716721054798</v>
      </c>
      <c r="L33" s="65">
        <f t="shared" si="6"/>
        <v>55.509587219416794</v>
      </c>
    </row>
    <row r="34" spans="2:12" x14ac:dyDescent="0.25">
      <c r="B34" s="65"/>
      <c r="C34" s="65"/>
      <c r="D34" s="65"/>
      <c r="E34" s="65" t="s">
        <v>86</v>
      </c>
      <c r="F34" s="65" t="s">
        <v>87</v>
      </c>
      <c r="G34" s="65">
        <v>3909.23</v>
      </c>
      <c r="H34" s="65">
        <v>8000</v>
      </c>
      <c r="I34" s="65">
        <v>8000</v>
      </c>
      <c r="J34" s="65">
        <v>5555.93</v>
      </c>
      <c r="K34" s="65">
        <f t="shared" si="5"/>
        <v>142.12338491211824</v>
      </c>
      <c r="L34" s="65">
        <f t="shared" si="6"/>
        <v>69.449124999999995</v>
      </c>
    </row>
    <row r="35" spans="2:12" ht="14.45" x14ac:dyDescent="0.3">
      <c r="B35" s="64"/>
      <c r="C35" s="64"/>
      <c r="D35" s="64" t="s">
        <v>88</v>
      </c>
      <c r="E35" s="64"/>
      <c r="F35" s="64" t="s">
        <v>89</v>
      </c>
      <c r="G35" s="64">
        <f>G36</f>
        <v>20891.620000000003</v>
      </c>
      <c r="H35" s="64">
        <f>H36</f>
        <v>47416</v>
      </c>
      <c r="I35" s="64">
        <f>I36</f>
        <v>47416</v>
      </c>
      <c r="J35" s="64">
        <f>J36</f>
        <v>24932.97</v>
      </c>
      <c r="K35" s="64">
        <f t="shared" si="5"/>
        <v>119.34435912581215</v>
      </c>
      <c r="L35" s="64">
        <f t="shared" si="6"/>
        <v>52.58345284292222</v>
      </c>
    </row>
    <row r="36" spans="2:12" ht="14.45" x14ac:dyDescent="0.3">
      <c r="B36" s="65"/>
      <c r="C36" s="65"/>
      <c r="D36" s="65"/>
      <c r="E36" s="65" t="s">
        <v>90</v>
      </c>
      <c r="F36" s="65" t="s">
        <v>89</v>
      </c>
      <c r="G36" s="65">
        <v>20891.620000000003</v>
      </c>
      <c r="H36" s="65">
        <v>47416</v>
      </c>
      <c r="I36" s="65">
        <v>47416</v>
      </c>
      <c r="J36" s="65">
        <v>24932.97</v>
      </c>
      <c r="K36" s="65">
        <f t="shared" si="5"/>
        <v>119.34435912581215</v>
      </c>
      <c r="L36" s="65">
        <f t="shared" si="6"/>
        <v>52.58345284292222</v>
      </c>
    </row>
    <row r="37" spans="2:12" x14ac:dyDescent="0.25">
      <c r="B37" s="64"/>
      <c r="C37" s="64"/>
      <c r="D37" s="64" t="s">
        <v>91</v>
      </c>
      <c r="E37" s="64"/>
      <c r="F37" s="64" t="s">
        <v>92</v>
      </c>
      <c r="G37" s="64">
        <f>G38</f>
        <v>114460.6</v>
      </c>
      <c r="H37" s="64">
        <f>H38</f>
        <v>291720</v>
      </c>
      <c r="I37" s="64">
        <f>I38</f>
        <v>291720</v>
      </c>
      <c r="J37" s="64">
        <f>J38</f>
        <v>165388.54999999999</v>
      </c>
      <c r="K37" s="64">
        <f t="shared" si="5"/>
        <v>144.49386950618813</v>
      </c>
      <c r="L37" s="64">
        <f t="shared" si="6"/>
        <v>56.694278760455234</v>
      </c>
    </row>
    <row r="38" spans="2:12" ht="14.45" x14ac:dyDescent="0.3">
      <c r="B38" s="65"/>
      <c r="C38" s="65"/>
      <c r="D38" s="65"/>
      <c r="E38" s="65" t="s">
        <v>93</v>
      </c>
      <c r="F38" s="65" t="s">
        <v>94</v>
      </c>
      <c r="G38" s="65">
        <v>114460.6</v>
      </c>
      <c r="H38" s="65">
        <v>291720</v>
      </c>
      <c r="I38" s="65">
        <v>291720</v>
      </c>
      <c r="J38" s="65">
        <v>165388.54999999999</v>
      </c>
      <c r="K38" s="65">
        <f t="shared" si="5"/>
        <v>144.49386950618813</v>
      </c>
      <c r="L38" s="65">
        <f t="shared" si="6"/>
        <v>56.694278760455234</v>
      </c>
    </row>
    <row r="39" spans="2:12" ht="14.45" x14ac:dyDescent="0.3">
      <c r="B39" s="64"/>
      <c r="C39" s="64" t="s">
        <v>95</v>
      </c>
      <c r="D39" s="64"/>
      <c r="E39" s="64"/>
      <c r="F39" s="64" t="s">
        <v>96</v>
      </c>
      <c r="G39" s="64">
        <f>G40+G44+G49+G59+G61</f>
        <v>211204.47</v>
      </c>
      <c r="H39" s="64">
        <f>H40+H44+H49+H59+H61</f>
        <v>508000</v>
      </c>
      <c r="I39" s="64">
        <f>I40+I44+I49+I59+I61</f>
        <v>508000</v>
      </c>
      <c r="J39" s="64">
        <f>J40+J44+J49+J59+J61</f>
        <v>229533.83</v>
      </c>
      <c r="K39" s="64">
        <f t="shared" si="5"/>
        <v>108.67849056414384</v>
      </c>
      <c r="L39" s="64">
        <f t="shared" si="6"/>
        <v>45.183824803149605</v>
      </c>
    </row>
    <row r="40" spans="2:12" x14ac:dyDescent="0.25">
      <c r="B40" s="64"/>
      <c r="C40" s="64"/>
      <c r="D40" s="64" t="s">
        <v>97</v>
      </c>
      <c r="E40" s="64"/>
      <c r="F40" s="64" t="s">
        <v>98</v>
      </c>
      <c r="G40" s="64">
        <f>G41+G42+G43</f>
        <v>25632.06</v>
      </c>
      <c r="H40" s="64">
        <f>H41+H42+H43</f>
        <v>63871</v>
      </c>
      <c r="I40" s="64">
        <f>I41+I42+I43</f>
        <v>63871</v>
      </c>
      <c r="J40" s="64">
        <f>J41+J42+J43</f>
        <v>29546.38</v>
      </c>
      <c r="K40" s="64">
        <f t="shared" si="5"/>
        <v>115.27118772349939</v>
      </c>
      <c r="L40" s="64">
        <f t="shared" si="6"/>
        <v>46.259460475019964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4327.07</v>
      </c>
      <c r="H41" s="65">
        <v>10000</v>
      </c>
      <c r="I41" s="65">
        <v>10000</v>
      </c>
      <c r="J41" s="65">
        <v>3857.36</v>
      </c>
      <c r="K41" s="65">
        <f t="shared" si="5"/>
        <v>89.144848592696675</v>
      </c>
      <c r="L41" s="65">
        <f t="shared" si="6"/>
        <v>38.573599999999999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19979.990000000002</v>
      </c>
      <c r="H42" s="65">
        <v>49371</v>
      </c>
      <c r="I42" s="65">
        <v>49371</v>
      </c>
      <c r="J42" s="65">
        <v>25190.27</v>
      </c>
      <c r="K42" s="65">
        <f t="shared" si="5"/>
        <v>126.07749052927453</v>
      </c>
      <c r="L42" s="65">
        <f t="shared" si="6"/>
        <v>51.022401814830566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1325</v>
      </c>
      <c r="H43" s="65">
        <v>4500</v>
      </c>
      <c r="I43" s="65">
        <v>4500</v>
      </c>
      <c r="J43" s="65">
        <v>498.75</v>
      </c>
      <c r="K43" s="65">
        <f t="shared" si="5"/>
        <v>37.641509433962263</v>
      </c>
      <c r="L43" s="65">
        <f t="shared" si="6"/>
        <v>11.083333333333334</v>
      </c>
    </row>
    <row r="44" spans="2:12" x14ac:dyDescent="0.25">
      <c r="B44" s="64"/>
      <c r="C44" s="64"/>
      <c r="D44" s="64" t="s">
        <v>105</v>
      </c>
      <c r="E44" s="64"/>
      <c r="F44" s="64" t="s">
        <v>106</v>
      </c>
      <c r="G44" s="64">
        <f>G45+G46+G47+G48</f>
        <v>25690.89</v>
      </c>
      <c r="H44" s="64">
        <f>H45+H46+H47+H48</f>
        <v>74813</v>
      </c>
      <c r="I44" s="64">
        <f>I45+I46+I47+I48</f>
        <v>74813</v>
      </c>
      <c r="J44" s="64">
        <f>J45+J46+J47+J48</f>
        <v>24799.38</v>
      </c>
      <c r="K44" s="64">
        <f t="shared" si="5"/>
        <v>96.529859417092993</v>
      </c>
      <c r="L44" s="64">
        <f t="shared" si="6"/>
        <v>33.148490235654229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10981.7</v>
      </c>
      <c r="H45" s="65">
        <v>30535</v>
      </c>
      <c r="I45" s="65">
        <v>30535</v>
      </c>
      <c r="J45" s="65">
        <v>11555.65</v>
      </c>
      <c r="K45" s="65">
        <f t="shared" si="5"/>
        <v>105.22642213864884</v>
      </c>
      <c r="L45" s="65">
        <f t="shared" si="6"/>
        <v>37.843949566071721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11570.41</v>
      </c>
      <c r="H46" s="65">
        <v>35172</v>
      </c>
      <c r="I46" s="65">
        <v>35172</v>
      </c>
      <c r="J46" s="65">
        <v>11789.6</v>
      </c>
      <c r="K46" s="65">
        <f t="shared" si="5"/>
        <v>101.89440132199292</v>
      </c>
      <c r="L46" s="65">
        <f t="shared" si="6"/>
        <v>33.519845331513707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3138.78</v>
      </c>
      <c r="H47" s="65">
        <v>8442</v>
      </c>
      <c r="I47" s="65">
        <v>8442</v>
      </c>
      <c r="J47" s="65">
        <v>1454.13</v>
      </c>
      <c r="K47" s="65">
        <f t="shared" si="5"/>
        <v>46.327872612926036</v>
      </c>
      <c r="L47" s="65">
        <f t="shared" si="6"/>
        <v>17.224946695095948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0</v>
      </c>
      <c r="H48" s="65">
        <v>664</v>
      </c>
      <c r="I48" s="65">
        <v>664</v>
      </c>
      <c r="J48" s="65">
        <v>0</v>
      </c>
      <c r="K48" s="65" t="e">
        <f t="shared" si="5"/>
        <v>#DIV/0!</v>
      </c>
      <c r="L48" s="65">
        <f t="shared" si="6"/>
        <v>0</v>
      </c>
    </row>
    <row r="49" spans="2:12" x14ac:dyDescent="0.25">
      <c r="B49" s="64"/>
      <c r="C49" s="64"/>
      <c r="D49" s="64" t="s">
        <v>115</v>
      </c>
      <c r="E49" s="64"/>
      <c r="F49" s="64" t="s">
        <v>116</v>
      </c>
      <c r="G49" s="64">
        <f>G50+G51+G52+G53+G54+G55+G56+G57+G58</f>
        <v>154139.99</v>
      </c>
      <c r="H49" s="64">
        <f>H50+H51+H52+H53+H54+H55+H56+H57+H58</f>
        <v>354747</v>
      </c>
      <c r="I49" s="64">
        <f>I50+I51+I52+I53+I54+I55+I56+I57+I58</f>
        <v>354747</v>
      </c>
      <c r="J49" s="64">
        <f>J50+J51+J52+J53+J54+J55+J56+J57+J58</f>
        <v>167601.04999999999</v>
      </c>
      <c r="K49" s="64">
        <f t="shared" si="5"/>
        <v>108.73300951946345</v>
      </c>
      <c r="L49" s="64">
        <f t="shared" si="6"/>
        <v>47.245233927277752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11783.21</v>
      </c>
      <c r="H50" s="65">
        <v>31754</v>
      </c>
      <c r="I50" s="65">
        <v>31754</v>
      </c>
      <c r="J50" s="65">
        <v>10822.36</v>
      </c>
      <c r="K50" s="65">
        <f t="shared" si="5"/>
        <v>91.845600647022337</v>
      </c>
      <c r="L50" s="65">
        <f t="shared" si="6"/>
        <v>34.081879448258491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28750</v>
      </c>
      <c r="H51" s="65">
        <v>30000</v>
      </c>
      <c r="I51" s="65">
        <v>30000</v>
      </c>
      <c r="J51" s="65">
        <v>3366.6</v>
      </c>
      <c r="K51" s="65">
        <f t="shared" si="5"/>
        <v>11.709913043478261</v>
      </c>
      <c r="L51" s="65">
        <f t="shared" si="6"/>
        <v>11.222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1379.92</v>
      </c>
      <c r="H52" s="65">
        <v>1699</v>
      </c>
      <c r="I52" s="65">
        <v>1699</v>
      </c>
      <c r="J52" s="65">
        <v>248.85</v>
      </c>
      <c r="K52" s="65">
        <f t="shared" si="5"/>
        <v>18.033654124876804</v>
      </c>
      <c r="L52" s="65">
        <f t="shared" si="6"/>
        <v>14.64685108887581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4760.51</v>
      </c>
      <c r="H53" s="65">
        <v>11945</v>
      </c>
      <c r="I53" s="65">
        <v>11945</v>
      </c>
      <c r="J53" s="65">
        <v>6328.37</v>
      </c>
      <c r="K53" s="65">
        <f t="shared" si="5"/>
        <v>132.93470657555596</v>
      </c>
      <c r="L53" s="65">
        <f t="shared" si="6"/>
        <v>52.979238174968607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2433.31</v>
      </c>
      <c r="H54" s="65">
        <v>11118</v>
      </c>
      <c r="I54" s="65">
        <v>11118</v>
      </c>
      <c r="J54" s="65">
        <v>3863.82</v>
      </c>
      <c r="K54" s="65">
        <f t="shared" si="5"/>
        <v>158.78864591852252</v>
      </c>
      <c r="L54" s="65">
        <f t="shared" si="6"/>
        <v>34.752833243389098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40</v>
      </c>
      <c r="H55" s="65">
        <v>3850</v>
      </c>
      <c r="I55" s="65">
        <v>3850</v>
      </c>
      <c r="J55" s="65">
        <v>239.27</v>
      </c>
      <c r="K55" s="65">
        <f t="shared" si="5"/>
        <v>598.17499999999995</v>
      </c>
      <c r="L55" s="65">
        <f t="shared" si="6"/>
        <v>6.2148051948051952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103740.08</v>
      </c>
      <c r="H56" s="65">
        <v>260032</v>
      </c>
      <c r="I56" s="65">
        <v>260032</v>
      </c>
      <c r="J56" s="65">
        <v>141453.89000000001</v>
      </c>
      <c r="K56" s="65">
        <f t="shared" si="5"/>
        <v>136.35413622198865</v>
      </c>
      <c r="L56" s="65">
        <f t="shared" si="6"/>
        <v>54.398647089588977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9.9600000000000009</v>
      </c>
      <c r="H57" s="65">
        <v>898</v>
      </c>
      <c r="I57" s="65">
        <v>898</v>
      </c>
      <c r="J57" s="65">
        <v>90.84</v>
      </c>
      <c r="K57" s="65">
        <f t="shared" si="5"/>
        <v>912.04819277108425</v>
      </c>
      <c r="L57" s="65">
        <f t="shared" si="6"/>
        <v>10.115812917594655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1243</v>
      </c>
      <c r="H58" s="65">
        <v>3451</v>
      </c>
      <c r="I58" s="65">
        <v>3451</v>
      </c>
      <c r="J58" s="65">
        <v>1187.05</v>
      </c>
      <c r="K58" s="65">
        <f t="shared" si="5"/>
        <v>95.498793242156069</v>
      </c>
      <c r="L58" s="65">
        <f t="shared" si="6"/>
        <v>34.397276151840046</v>
      </c>
    </row>
    <row r="59" spans="2:12" x14ac:dyDescent="0.25">
      <c r="B59" s="64"/>
      <c r="C59" s="64"/>
      <c r="D59" s="64" t="s">
        <v>135</v>
      </c>
      <c r="E59" s="64"/>
      <c r="F59" s="64" t="s">
        <v>136</v>
      </c>
      <c r="G59" s="64">
        <f>G60</f>
        <v>3500</v>
      </c>
      <c r="H59" s="64">
        <f>H60</f>
        <v>10123</v>
      </c>
      <c r="I59" s="64">
        <f>I60</f>
        <v>10123</v>
      </c>
      <c r="J59" s="64">
        <f>J60</f>
        <v>5050</v>
      </c>
      <c r="K59" s="64">
        <f t="shared" si="5"/>
        <v>144.28571428571428</v>
      </c>
      <c r="L59" s="64">
        <f t="shared" si="6"/>
        <v>49.886397313049493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3500</v>
      </c>
      <c r="H60" s="65">
        <v>10123</v>
      </c>
      <c r="I60" s="65">
        <v>10123</v>
      </c>
      <c r="J60" s="65">
        <v>5050</v>
      </c>
      <c r="K60" s="65">
        <f t="shared" si="5"/>
        <v>144.28571428571428</v>
      </c>
      <c r="L60" s="65">
        <f t="shared" si="6"/>
        <v>49.886397313049493</v>
      </c>
    </row>
    <row r="61" spans="2:12" x14ac:dyDescent="0.25">
      <c r="B61" s="64"/>
      <c r="C61" s="64"/>
      <c r="D61" s="64" t="s">
        <v>139</v>
      </c>
      <c r="E61" s="64"/>
      <c r="F61" s="64" t="s">
        <v>140</v>
      </c>
      <c r="G61" s="64">
        <f>G62+G63+G64+G65</f>
        <v>2241.5299999999997</v>
      </c>
      <c r="H61" s="64">
        <f>H62+H63+H64+H65</f>
        <v>4446</v>
      </c>
      <c r="I61" s="64">
        <f>I62+I63+I64+I65</f>
        <v>4446</v>
      </c>
      <c r="J61" s="64">
        <f>J62+J63+J64+J65</f>
        <v>2537.02</v>
      </c>
      <c r="K61" s="64">
        <f t="shared" ref="K61:K79" si="7">(J61*100)/G61</f>
        <v>113.18251372946159</v>
      </c>
      <c r="L61" s="64">
        <f t="shared" ref="L61:L79" si="8">(J61*100)/I61</f>
        <v>57.0629779577148</v>
      </c>
    </row>
    <row r="62" spans="2:12" x14ac:dyDescent="0.25">
      <c r="B62" s="65"/>
      <c r="C62" s="65"/>
      <c r="D62" s="65"/>
      <c r="E62" s="65" t="s">
        <v>141</v>
      </c>
      <c r="F62" s="65" t="s">
        <v>142</v>
      </c>
      <c r="G62" s="65">
        <v>1353.38</v>
      </c>
      <c r="H62" s="65">
        <v>1593</v>
      </c>
      <c r="I62" s="65">
        <v>1593</v>
      </c>
      <c r="J62" s="65">
        <v>1470.98</v>
      </c>
      <c r="K62" s="65">
        <f t="shared" si="7"/>
        <v>108.68935553946415</v>
      </c>
      <c r="L62" s="65">
        <f t="shared" si="8"/>
        <v>92.340238543628374</v>
      </c>
    </row>
    <row r="63" spans="2:12" x14ac:dyDescent="0.25">
      <c r="B63" s="65"/>
      <c r="C63" s="65"/>
      <c r="D63" s="65"/>
      <c r="E63" s="65" t="s">
        <v>143</v>
      </c>
      <c r="F63" s="65" t="s">
        <v>144</v>
      </c>
      <c r="G63" s="65">
        <v>0</v>
      </c>
      <c r="H63" s="65">
        <v>398</v>
      </c>
      <c r="I63" s="65">
        <v>398</v>
      </c>
      <c r="J63" s="65">
        <v>22.32</v>
      </c>
      <c r="K63" s="65" t="e">
        <f t="shared" si="7"/>
        <v>#DIV/0!</v>
      </c>
      <c r="L63" s="65">
        <f t="shared" si="8"/>
        <v>5.608040201005025</v>
      </c>
    </row>
    <row r="64" spans="2:12" x14ac:dyDescent="0.25">
      <c r="B64" s="65"/>
      <c r="C64" s="65"/>
      <c r="D64" s="65"/>
      <c r="E64" s="65" t="s">
        <v>145</v>
      </c>
      <c r="F64" s="65" t="s">
        <v>146</v>
      </c>
      <c r="G64" s="65">
        <v>824.43</v>
      </c>
      <c r="H64" s="65">
        <v>2256</v>
      </c>
      <c r="I64" s="65">
        <v>2256</v>
      </c>
      <c r="J64" s="65">
        <v>980</v>
      </c>
      <c r="K64" s="65">
        <f t="shared" si="7"/>
        <v>118.87000715645962</v>
      </c>
      <c r="L64" s="65">
        <f t="shared" si="8"/>
        <v>43.439716312056738</v>
      </c>
    </row>
    <row r="65" spans="2:12" x14ac:dyDescent="0.25">
      <c r="B65" s="65"/>
      <c r="C65" s="65"/>
      <c r="D65" s="65"/>
      <c r="E65" s="65" t="s">
        <v>147</v>
      </c>
      <c r="F65" s="65" t="s">
        <v>140</v>
      </c>
      <c r="G65" s="65">
        <v>63.72</v>
      </c>
      <c r="H65" s="65">
        <v>199</v>
      </c>
      <c r="I65" s="65">
        <v>199</v>
      </c>
      <c r="J65" s="65">
        <v>63.72</v>
      </c>
      <c r="K65" s="65">
        <f t="shared" si="7"/>
        <v>100</v>
      </c>
      <c r="L65" s="65">
        <f t="shared" si="8"/>
        <v>32.020100502512562</v>
      </c>
    </row>
    <row r="66" spans="2:12" x14ac:dyDescent="0.25">
      <c r="B66" s="64"/>
      <c r="C66" s="64" t="s">
        <v>148</v>
      </c>
      <c r="D66" s="64"/>
      <c r="E66" s="64"/>
      <c r="F66" s="64" t="s">
        <v>149</v>
      </c>
      <c r="G66" s="64">
        <f>G67+G69</f>
        <v>1359.84</v>
      </c>
      <c r="H66" s="64">
        <f>H67+H69</f>
        <v>2979</v>
      </c>
      <c r="I66" s="64">
        <f>I67+I69</f>
        <v>2979</v>
      </c>
      <c r="J66" s="64">
        <f>J67+J69</f>
        <v>1394.44</v>
      </c>
      <c r="K66" s="64">
        <f t="shared" si="7"/>
        <v>102.54441699023415</v>
      </c>
      <c r="L66" s="64">
        <f t="shared" si="8"/>
        <v>46.808996307485735</v>
      </c>
    </row>
    <row r="67" spans="2:12" x14ac:dyDescent="0.25">
      <c r="B67" s="64"/>
      <c r="C67" s="64"/>
      <c r="D67" s="64" t="s">
        <v>150</v>
      </c>
      <c r="E67" s="64"/>
      <c r="F67" s="64" t="s">
        <v>151</v>
      </c>
      <c r="G67" s="64">
        <f>G68</f>
        <v>931.5</v>
      </c>
      <c r="H67" s="64">
        <f>H68</f>
        <v>1479</v>
      </c>
      <c r="I67" s="64">
        <f>I68</f>
        <v>1479</v>
      </c>
      <c r="J67" s="64">
        <f>J68</f>
        <v>801.74</v>
      </c>
      <c r="K67" s="64">
        <f t="shared" si="7"/>
        <v>86.069779924852384</v>
      </c>
      <c r="L67" s="64">
        <f t="shared" si="8"/>
        <v>54.208248816768084</v>
      </c>
    </row>
    <row r="68" spans="2:12" x14ac:dyDescent="0.25">
      <c r="B68" s="65"/>
      <c r="C68" s="65"/>
      <c r="D68" s="65"/>
      <c r="E68" s="65" t="s">
        <v>152</v>
      </c>
      <c r="F68" s="65" t="s">
        <v>153</v>
      </c>
      <c r="G68" s="65">
        <v>931.5</v>
      </c>
      <c r="H68" s="65">
        <v>1479</v>
      </c>
      <c r="I68" s="65">
        <v>1479</v>
      </c>
      <c r="J68" s="65">
        <v>801.74</v>
      </c>
      <c r="K68" s="65">
        <f t="shared" si="7"/>
        <v>86.069779924852384</v>
      </c>
      <c r="L68" s="65">
        <f t="shared" si="8"/>
        <v>54.208248816768084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>G70</f>
        <v>428.34</v>
      </c>
      <c r="H69" s="64">
        <f>H70</f>
        <v>1500</v>
      </c>
      <c r="I69" s="64">
        <f>I70</f>
        <v>1500</v>
      </c>
      <c r="J69" s="64">
        <f>J70</f>
        <v>592.70000000000005</v>
      </c>
      <c r="K69" s="64">
        <f t="shared" si="7"/>
        <v>138.37138721576318</v>
      </c>
      <c r="L69" s="64">
        <f t="shared" si="8"/>
        <v>39.513333333333335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428.34</v>
      </c>
      <c r="H70" s="65">
        <v>1500</v>
      </c>
      <c r="I70" s="65">
        <v>1500</v>
      </c>
      <c r="J70" s="65">
        <v>592.70000000000005</v>
      </c>
      <c r="K70" s="65">
        <f t="shared" si="7"/>
        <v>138.37138721576318</v>
      </c>
      <c r="L70" s="65">
        <f t="shared" si="8"/>
        <v>39.513333333333335</v>
      </c>
    </row>
    <row r="71" spans="2:12" x14ac:dyDescent="0.25">
      <c r="B71" s="64" t="s">
        <v>158</v>
      </c>
      <c r="C71" s="64"/>
      <c r="D71" s="64"/>
      <c r="E71" s="64"/>
      <c r="F71" s="64" t="s">
        <v>159</v>
      </c>
      <c r="G71" s="64">
        <f>G72+G77</f>
        <v>7062.3899999999994</v>
      </c>
      <c r="H71" s="64">
        <f>H72+H77</f>
        <v>388939</v>
      </c>
      <c r="I71" s="64">
        <f>I72+I77</f>
        <v>388939</v>
      </c>
      <c r="J71" s="64">
        <f>J72+J77</f>
        <v>12695.91</v>
      </c>
      <c r="K71" s="64">
        <f t="shared" si="7"/>
        <v>179.76789726990441</v>
      </c>
      <c r="L71" s="64">
        <f t="shared" si="8"/>
        <v>3.2642419505372309</v>
      </c>
    </row>
    <row r="72" spans="2:12" x14ac:dyDescent="0.25">
      <c r="B72" s="64"/>
      <c r="C72" s="64" t="s">
        <v>160</v>
      </c>
      <c r="D72" s="64"/>
      <c r="E72" s="64"/>
      <c r="F72" s="64" t="s">
        <v>161</v>
      </c>
      <c r="G72" s="64">
        <f>G73+G75</f>
        <v>3892.94</v>
      </c>
      <c r="H72" s="64">
        <f>H73+H75</f>
        <v>9578</v>
      </c>
      <c r="I72" s="64">
        <f>I73+I75</f>
        <v>9578</v>
      </c>
      <c r="J72" s="64">
        <f>J73+J75</f>
        <v>4470.91</v>
      </c>
      <c r="K72" s="64">
        <f t="shared" si="7"/>
        <v>114.84661977836802</v>
      </c>
      <c r="L72" s="64">
        <f t="shared" si="8"/>
        <v>46.678951764460223</v>
      </c>
    </row>
    <row r="73" spans="2:12" x14ac:dyDescent="0.25">
      <c r="B73" s="64"/>
      <c r="C73" s="64"/>
      <c r="D73" s="64" t="s">
        <v>162</v>
      </c>
      <c r="E73" s="64"/>
      <c r="F73" s="64" t="s">
        <v>163</v>
      </c>
      <c r="G73" s="64">
        <f>G74</f>
        <v>0</v>
      </c>
      <c r="H73" s="64">
        <f>H74</f>
        <v>531</v>
      </c>
      <c r="I73" s="64">
        <f>I74</f>
        <v>531</v>
      </c>
      <c r="J73" s="64">
        <f>J74</f>
        <v>0</v>
      </c>
      <c r="K73" s="64" t="e">
        <f t="shared" si="7"/>
        <v>#DIV/0!</v>
      </c>
      <c r="L73" s="64">
        <f t="shared" si="8"/>
        <v>0</v>
      </c>
    </row>
    <row r="74" spans="2:12" x14ac:dyDescent="0.25">
      <c r="B74" s="65"/>
      <c r="C74" s="65"/>
      <c r="D74" s="65"/>
      <c r="E74" s="65" t="s">
        <v>164</v>
      </c>
      <c r="F74" s="65" t="s">
        <v>165</v>
      </c>
      <c r="G74" s="65">
        <v>0</v>
      </c>
      <c r="H74" s="65">
        <v>531</v>
      </c>
      <c r="I74" s="65">
        <v>531</v>
      </c>
      <c r="J74" s="65">
        <v>0</v>
      </c>
      <c r="K74" s="65" t="e">
        <f t="shared" si="7"/>
        <v>#DIV/0!</v>
      </c>
      <c r="L74" s="65">
        <f t="shared" si="8"/>
        <v>0</v>
      </c>
    </row>
    <row r="75" spans="2:12" x14ac:dyDescent="0.25">
      <c r="B75" s="64"/>
      <c r="C75" s="64"/>
      <c r="D75" s="64" t="s">
        <v>166</v>
      </c>
      <c r="E75" s="64"/>
      <c r="F75" s="64" t="s">
        <v>167</v>
      </c>
      <c r="G75" s="64">
        <f>G76</f>
        <v>3892.94</v>
      </c>
      <c r="H75" s="64">
        <f>H76</f>
        <v>9047</v>
      </c>
      <c r="I75" s="64">
        <f>I76</f>
        <v>9047</v>
      </c>
      <c r="J75" s="64">
        <f>J76</f>
        <v>4470.91</v>
      </c>
      <c r="K75" s="64">
        <f t="shared" si="7"/>
        <v>114.84661977836802</v>
      </c>
      <c r="L75" s="64">
        <f t="shared" si="8"/>
        <v>49.418702332264836</v>
      </c>
    </row>
    <row r="76" spans="2:12" x14ac:dyDescent="0.25">
      <c r="B76" s="65"/>
      <c r="C76" s="65"/>
      <c r="D76" s="65"/>
      <c r="E76" s="65" t="s">
        <v>168</v>
      </c>
      <c r="F76" s="65" t="s">
        <v>169</v>
      </c>
      <c r="G76" s="65">
        <v>3892.94</v>
      </c>
      <c r="H76" s="65">
        <v>9047</v>
      </c>
      <c r="I76" s="65">
        <v>9047</v>
      </c>
      <c r="J76" s="65">
        <v>4470.91</v>
      </c>
      <c r="K76" s="65">
        <f t="shared" si="7"/>
        <v>114.84661977836802</v>
      </c>
      <c r="L76" s="65">
        <f t="shared" si="8"/>
        <v>49.418702332264836</v>
      </c>
    </row>
    <row r="77" spans="2:12" x14ac:dyDescent="0.25">
      <c r="B77" s="64"/>
      <c r="C77" s="64" t="s">
        <v>170</v>
      </c>
      <c r="D77" s="64"/>
      <c r="E77" s="64"/>
      <c r="F77" s="64" t="s">
        <v>171</v>
      </c>
      <c r="G77" s="64">
        <f t="shared" ref="G77:J78" si="9">G78</f>
        <v>3169.45</v>
      </c>
      <c r="H77" s="64">
        <f t="shared" si="9"/>
        <v>379361</v>
      </c>
      <c r="I77" s="64">
        <f t="shared" si="9"/>
        <v>379361</v>
      </c>
      <c r="J77" s="64">
        <f t="shared" si="9"/>
        <v>8225</v>
      </c>
      <c r="K77" s="64">
        <f t="shared" si="7"/>
        <v>259.50874757450032</v>
      </c>
      <c r="L77" s="64">
        <f t="shared" si="8"/>
        <v>2.168119548398491</v>
      </c>
    </row>
    <row r="78" spans="2:12" x14ac:dyDescent="0.25">
      <c r="B78" s="64"/>
      <c r="C78" s="64"/>
      <c r="D78" s="64" t="s">
        <v>172</v>
      </c>
      <c r="E78" s="64"/>
      <c r="F78" s="64" t="s">
        <v>173</v>
      </c>
      <c r="G78" s="64">
        <f t="shared" si="9"/>
        <v>3169.45</v>
      </c>
      <c r="H78" s="64">
        <f t="shared" si="9"/>
        <v>379361</v>
      </c>
      <c r="I78" s="64">
        <f t="shared" si="9"/>
        <v>379361</v>
      </c>
      <c r="J78" s="64">
        <f t="shared" si="9"/>
        <v>8225</v>
      </c>
      <c r="K78" s="64">
        <f t="shared" si="7"/>
        <v>259.50874757450032</v>
      </c>
      <c r="L78" s="64">
        <f t="shared" si="8"/>
        <v>2.168119548398491</v>
      </c>
    </row>
    <row r="79" spans="2:12" x14ac:dyDescent="0.25">
      <c r="B79" s="65"/>
      <c r="C79" s="65"/>
      <c r="D79" s="65"/>
      <c r="E79" s="65" t="s">
        <v>174</v>
      </c>
      <c r="F79" s="65" t="s">
        <v>173</v>
      </c>
      <c r="G79" s="65">
        <v>3169.45</v>
      </c>
      <c r="H79" s="65">
        <v>379361</v>
      </c>
      <c r="I79" s="65">
        <v>379361</v>
      </c>
      <c r="J79" s="65">
        <v>8225</v>
      </c>
      <c r="K79" s="65">
        <f t="shared" si="7"/>
        <v>259.50874757450032</v>
      </c>
      <c r="L79" s="65">
        <f t="shared" si="8"/>
        <v>2.168119548398491</v>
      </c>
    </row>
    <row r="80" spans="2:12" x14ac:dyDescent="0.25">
      <c r="B80" s="64"/>
      <c r="C80" s="65"/>
      <c r="D80" s="66"/>
      <c r="E80" s="67"/>
      <c r="F80" s="7"/>
      <c r="G80" s="64"/>
      <c r="H80" s="64"/>
      <c r="I80" s="64"/>
      <c r="J80" s="64"/>
      <c r="K80" s="69"/>
      <c r="L80" s="69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view="pageBreakPreview" zoomScale="60" zoomScaleNormal="100" workbookViewId="0">
      <selection activeCell="F11" sqref="F11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7" t="s">
        <v>16</v>
      </c>
      <c r="C2" s="97"/>
      <c r="D2" s="97"/>
      <c r="E2" s="97"/>
      <c r="F2" s="97"/>
      <c r="G2" s="97"/>
      <c r="H2" s="97"/>
    </row>
    <row r="3" spans="1:8" ht="17.45" x14ac:dyDescent="0.3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7" t="s">
        <v>3</v>
      </c>
      <c r="C4" s="27" t="s">
        <v>46</v>
      </c>
      <c r="D4" s="27" t="s">
        <v>43</v>
      </c>
      <c r="E4" s="27" t="s">
        <v>44</v>
      </c>
      <c r="F4" s="27" t="s">
        <v>47</v>
      </c>
      <c r="G4" s="27" t="s">
        <v>6</v>
      </c>
      <c r="H4" s="27" t="s">
        <v>22</v>
      </c>
    </row>
    <row r="5" spans="1:8" ht="14.45" x14ac:dyDescent="0.3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ht="14.45" x14ac:dyDescent="0.3">
      <c r="B6" s="7" t="s">
        <v>39</v>
      </c>
      <c r="C6" s="70">
        <f>C7+C9+C11+C13</f>
        <v>1048680.22</v>
      </c>
      <c r="D6" s="70">
        <f>D7+D9+D11+D13</f>
        <v>3041778</v>
      </c>
      <c r="E6" s="70">
        <f>E7+E9+E11+E13</f>
        <v>3041778</v>
      </c>
      <c r="F6" s="70">
        <f>F7+F9+F11+F13</f>
        <v>1436796.53</v>
      </c>
      <c r="G6" s="71">
        <f t="shared" ref="G6:G21" si="0">(F6*100)/C6</f>
        <v>137.00997716920799</v>
      </c>
      <c r="H6" s="71">
        <f t="shared" ref="H6:H21" si="1">(F6*100)/E6</f>
        <v>47.235417246097512</v>
      </c>
    </row>
    <row r="7" spans="1:8" x14ac:dyDescent="0.25">
      <c r="A7"/>
      <c r="B7" s="7" t="s">
        <v>175</v>
      </c>
      <c r="C7" s="70">
        <f>C8</f>
        <v>1045510.77</v>
      </c>
      <c r="D7" s="70">
        <f>D8</f>
        <v>3041247</v>
      </c>
      <c r="E7" s="70">
        <f>E8</f>
        <v>3041247</v>
      </c>
      <c r="F7" s="70">
        <f>F8</f>
        <v>1436300.61</v>
      </c>
      <c r="G7" s="71">
        <f t="shared" si="0"/>
        <v>137.37788755633764</v>
      </c>
      <c r="H7" s="71">
        <f t="shared" si="1"/>
        <v>47.227358054113985</v>
      </c>
    </row>
    <row r="8" spans="1:8" x14ac:dyDescent="0.25">
      <c r="A8"/>
      <c r="B8" s="15" t="s">
        <v>176</v>
      </c>
      <c r="C8" s="72">
        <v>1045510.77</v>
      </c>
      <c r="D8" s="72">
        <v>3041247</v>
      </c>
      <c r="E8" s="72">
        <v>3041247</v>
      </c>
      <c r="F8" s="73">
        <v>1436300.61</v>
      </c>
      <c r="G8" s="69">
        <f t="shared" si="0"/>
        <v>137.37788755633764</v>
      </c>
      <c r="H8" s="69">
        <f t="shared" si="1"/>
        <v>47.227358054113985</v>
      </c>
    </row>
    <row r="9" spans="1:8" ht="14.45" x14ac:dyDescent="0.3">
      <c r="A9"/>
      <c r="B9" s="7" t="s">
        <v>177</v>
      </c>
      <c r="C9" s="70">
        <f>C10</f>
        <v>0</v>
      </c>
      <c r="D9" s="70">
        <f>D10</f>
        <v>531</v>
      </c>
      <c r="E9" s="70">
        <f>E10</f>
        <v>531</v>
      </c>
      <c r="F9" s="70">
        <f>F10</f>
        <v>495.92</v>
      </c>
      <c r="G9" s="71" t="e">
        <f t="shared" si="0"/>
        <v>#DIV/0!</v>
      </c>
      <c r="H9" s="71">
        <f t="shared" si="1"/>
        <v>93.393596986817329</v>
      </c>
    </row>
    <row r="10" spans="1:8" ht="14.45" x14ac:dyDescent="0.3">
      <c r="A10"/>
      <c r="B10" s="15" t="s">
        <v>178</v>
      </c>
      <c r="C10" s="72">
        <v>0</v>
      </c>
      <c r="D10" s="72">
        <v>531</v>
      </c>
      <c r="E10" s="72">
        <v>531</v>
      </c>
      <c r="F10" s="73">
        <v>495.92</v>
      </c>
      <c r="G10" s="69" t="e">
        <f t="shared" si="0"/>
        <v>#DIV/0!</v>
      </c>
      <c r="H10" s="69">
        <f t="shared" si="1"/>
        <v>93.393596986817329</v>
      </c>
    </row>
    <row r="11" spans="1:8" ht="14.45" x14ac:dyDescent="0.3">
      <c r="A11"/>
      <c r="B11" s="7" t="s">
        <v>179</v>
      </c>
      <c r="C11" s="70">
        <f>C12</f>
        <v>0</v>
      </c>
      <c r="D11" s="70">
        <f>D12</f>
        <v>0</v>
      </c>
      <c r="E11" s="70">
        <f>E12</f>
        <v>0</v>
      </c>
      <c r="F11" s="70">
        <f>F12</f>
        <v>0</v>
      </c>
      <c r="G11" s="71" t="e">
        <f t="shared" si="0"/>
        <v>#DIV/0!</v>
      </c>
      <c r="H11" s="71" t="e">
        <f t="shared" si="1"/>
        <v>#DIV/0!</v>
      </c>
    </row>
    <row r="12" spans="1:8" ht="14.45" x14ac:dyDescent="0.3">
      <c r="A12"/>
      <c r="B12" s="15" t="s">
        <v>180</v>
      </c>
      <c r="C12" s="72">
        <v>0</v>
      </c>
      <c r="D12" s="72">
        <v>0</v>
      </c>
      <c r="E12" s="72">
        <v>0</v>
      </c>
      <c r="F12" s="73">
        <v>0</v>
      </c>
      <c r="G12" s="69" t="e">
        <f t="shared" si="0"/>
        <v>#DIV/0!</v>
      </c>
      <c r="H12" s="69" t="e">
        <f t="shared" si="1"/>
        <v>#DIV/0!</v>
      </c>
    </row>
    <row r="13" spans="1:8" x14ac:dyDescent="0.25">
      <c r="A13"/>
      <c r="B13" s="7" t="s">
        <v>181</v>
      </c>
      <c r="C13" s="70">
        <f>C14</f>
        <v>3169.45</v>
      </c>
      <c r="D13" s="70">
        <f>D14</f>
        <v>0</v>
      </c>
      <c r="E13" s="70">
        <f>E14</f>
        <v>0</v>
      </c>
      <c r="F13" s="70">
        <f>F14</f>
        <v>0</v>
      </c>
      <c r="G13" s="71">
        <f t="shared" si="0"/>
        <v>0</v>
      </c>
      <c r="H13" s="71" t="e">
        <f t="shared" si="1"/>
        <v>#DIV/0!</v>
      </c>
    </row>
    <row r="14" spans="1:8" x14ac:dyDescent="0.25">
      <c r="A14"/>
      <c r="B14" s="15" t="s">
        <v>182</v>
      </c>
      <c r="C14" s="72">
        <v>3169.45</v>
      </c>
      <c r="D14" s="72">
        <v>0</v>
      </c>
      <c r="E14" s="72">
        <v>0</v>
      </c>
      <c r="F14" s="73">
        <v>0</v>
      </c>
      <c r="G14" s="69">
        <f t="shared" si="0"/>
        <v>0</v>
      </c>
      <c r="H14" s="69" t="e">
        <f t="shared" si="1"/>
        <v>#DIV/0!</v>
      </c>
    </row>
    <row r="15" spans="1:8" ht="14.45" x14ac:dyDescent="0.3">
      <c r="B15" s="7" t="s">
        <v>32</v>
      </c>
      <c r="C15" s="74">
        <f>C16+C18+C20</f>
        <v>1048680.22</v>
      </c>
      <c r="D15" s="74">
        <f>D16+D18+D20</f>
        <v>3042778</v>
      </c>
      <c r="E15" s="74">
        <f>E16+E18+E20</f>
        <v>3042778</v>
      </c>
      <c r="F15" s="74">
        <f>F16+F18+F20</f>
        <v>1436300.61</v>
      </c>
      <c r="G15" s="71">
        <f t="shared" si="0"/>
        <v>136.96268725274518</v>
      </c>
      <c r="H15" s="71">
        <f t="shared" si="1"/>
        <v>47.203595201490216</v>
      </c>
    </row>
    <row r="16" spans="1:8" x14ac:dyDescent="0.25">
      <c r="A16"/>
      <c r="B16" s="7" t="s">
        <v>175</v>
      </c>
      <c r="C16" s="74">
        <f>C17</f>
        <v>1045510.77</v>
      </c>
      <c r="D16" s="74">
        <f>D17</f>
        <v>3041247</v>
      </c>
      <c r="E16" s="74">
        <f>E17</f>
        <v>3041247</v>
      </c>
      <c r="F16" s="74">
        <f>F17</f>
        <v>1436300.61</v>
      </c>
      <c r="G16" s="71">
        <f t="shared" si="0"/>
        <v>137.37788755633764</v>
      </c>
      <c r="H16" s="71">
        <f t="shared" si="1"/>
        <v>47.227358054113985</v>
      </c>
    </row>
    <row r="17" spans="1:8" x14ac:dyDescent="0.25">
      <c r="A17"/>
      <c r="B17" s="15" t="s">
        <v>176</v>
      </c>
      <c r="C17" s="72">
        <v>1045510.77</v>
      </c>
      <c r="D17" s="72">
        <v>3041247</v>
      </c>
      <c r="E17" s="75">
        <v>3041247</v>
      </c>
      <c r="F17" s="73">
        <v>1436300.61</v>
      </c>
      <c r="G17" s="69">
        <f t="shared" si="0"/>
        <v>137.37788755633764</v>
      </c>
      <c r="H17" s="69">
        <f t="shared" si="1"/>
        <v>47.227358054113985</v>
      </c>
    </row>
    <row r="18" spans="1:8" ht="14.45" x14ac:dyDescent="0.3">
      <c r="A18"/>
      <c r="B18" s="7" t="s">
        <v>177</v>
      </c>
      <c r="C18" s="74">
        <f>C19</f>
        <v>0</v>
      </c>
      <c r="D18" s="74">
        <f>D19</f>
        <v>1531</v>
      </c>
      <c r="E18" s="74">
        <f>E19</f>
        <v>1531</v>
      </c>
      <c r="F18" s="74">
        <f>F19</f>
        <v>0</v>
      </c>
      <c r="G18" s="71" t="e">
        <f t="shared" si="0"/>
        <v>#DIV/0!</v>
      </c>
      <c r="H18" s="71">
        <f t="shared" si="1"/>
        <v>0</v>
      </c>
    </row>
    <row r="19" spans="1:8" ht="14.45" x14ac:dyDescent="0.3">
      <c r="A19"/>
      <c r="B19" s="15" t="s">
        <v>178</v>
      </c>
      <c r="C19" s="72">
        <v>0</v>
      </c>
      <c r="D19" s="72">
        <v>1531</v>
      </c>
      <c r="E19" s="75">
        <v>1531</v>
      </c>
      <c r="F19" s="73">
        <v>0</v>
      </c>
      <c r="G19" s="69" t="e">
        <f t="shared" si="0"/>
        <v>#DIV/0!</v>
      </c>
      <c r="H19" s="69">
        <f t="shared" si="1"/>
        <v>0</v>
      </c>
    </row>
    <row r="20" spans="1:8" x14ac:dyDescent="0.25">
      <c r="A20"/>
      <c r="B20" s="7" t="s">
        <v>181</v>
      </c>
      <c r="C20" s="74">
        <f>C21</f>
        <v>3169.45</v>
      </c>
      <c r="D20" s="74">
        <f>D21</f>
        <v>0</v>
      </c>
      <c r="E20" s="74">
        <f>E21</f>
        <v>0</v>
      </c>
      <c r="F20" s="74">
        <f>F21</f>
        <v>0</v>
      </c>
      <c r="G20" s="71">
        <f t="shared" si="0"/>
        <v>0</v>
      </c>
      <c r="H20" s="71" t="e">
        <f t="shared" si="1"/>
        <v>#DIV/0!</v>
      </c>
    </row>
    <row r="21" spans="1:8" x14ac:dyDescent="0.25">
      <c r="A21"/>
      <c r="B21" s="15" t="s">
        <v>182</v>
      </c>
      <c r="C21" s="72">
        <v>3169.45</v>
      </c>
      <c r="D21" s="72">
        <v>0</v>
      </c>
      <c r="E21" s="75">
        <v>0</v>
      </c>
      <c r="F21" s="73">
        <v>0</v>
      </c>
      <c r="G21" s="69">
        <f t="shared" si="0"/>
        <v>0</v>
      </c>
      <c r="H21" s="69" t="e">
        <f t="shared" si="1"/>
        <v>#DIV/0!</v>
      </c>
    </row>
    <row r="23" spans="1:8" ht="14.45" x14ac:dyDescent="0.3">
      <c r="C23" s="9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view="pageBreakPreview" zoomScale="60" zoomScaleNormal="100" workbookViewId="0">
      <selection activeCell="F16" sqref="F1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17</v>
      </c>
      <c r="C2" s="97"/>
      <c r="D2" s="97"/>
      <c r="E2" s="97"/>
      <c r="F2" s="97"/>
      <c r="G2" s="97"/>
      <c r="H2" s="97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48</v>
      </c>
      <c r="D4" s="27" t="s">
        <v>43</v>
      </c>
      <c r="E4" s="27" t="s">
        <v>44</v>
      </c>
      <c r="F4" s="27" t="s">
        <v>49</v>
      </c>
      <c r="G4" s="27" t="s">
        <v>6</v>
      </c>
      <c r="H4" s="27" t="s">
        <v>22</v>
      </c>
    </row>
    <row r="5" spans="2:8" ht="14.45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ht="15.75" customHeight="1" x14ac:dyDescent="0.3">
      <c r="B6" s="7" t="s">
        <v>32</v>
      </c>
      <c r="C6" s="74">
        <f t="shared" ref="C6:F7" si="0">C7</f>
        <v>1048680.22</v>
      </c>
      <c r="D6" s="74">
        <f t="shared" si="0"/>
        <v>3042778</v>
      </c>
      <c r="E6" s="74">
        <f t="shared" si="0"/>
        <v>3042778</v>
      </c>
      <c r="F6" s="74">
        <f t="shared" si="0"/>
        <v>1436300.61</v>
      </c>
      <c r="G6" s="69">
        <f>(F6*100)/C6</f>
        <v>136.96268725274518</v>
      </c>
      <c r="H6" s="69">
        <f>(F6*100)/E6</f>
        <v>47.203595201490216</v>
      </c>
    </row>
    <row r="7" spans="2:8" ht="14.45" x14ac:dyDescent="0.3">
      <c r="B7" s="7" t="s">
        <v>183</v>
      </c>
      <c r="C7" s="74">
        <f t="shared" si="0"/>
        <v>1048680.22</v>
      </c>
      <c r="D7" s="74">
        <f t="shared" si="0"/>
        <v>3042778</v>
      </c>
      <c r="E7" s="74">
        <f t="shared" si="0"/>
        <v>3042778</v>
      </c>
      <c r="F7" s="74">
        <f t="shared" si="0"/>
        <v>1436300.61</v>
      </c>
      <c r="G7" s="69">
        <f>(F7*100)/C7</f>
        <v>136.96268725274518</v>
      </c>
      <c r="H7" s="69">
        <f>(F7*100)/E7</f>
        <v>47.203595201490216</v>
      </c>
    </row>
    <row r="8" spans="2:8" ht="14.45" x14ac:dyDescent="0.3">
      <c r="B8" s="10" t="s">
        <v>184</v>
      </c>
      <c r="C8" s="72">
        <v>1048680.22</v>
      </c>
      <c r="D8" s="72">
        <v>3042778</v>
      </c>
      <c r="E8" s="72">
        <v>3042778</v>
      </c>
      <c r="F8" s="73">
        <v>1436300.61</v>
      </c>
      <c r="G8" s="69">
        <f>(F8*100)/C8</f>
        <v>136.96268725274518</v>
      </c>
      <c r="H8" s="69">
        <f>(F8*100)/E8</f>
        <v>47.203595201490216</v>
      </c>
    </row>
    <row r="10" spans="2:8" ht="14.45" x14ac:dyDescent="0.3">
      <c r="B10" s="23"/>
      <c r="C10" s="23"/>
      <c r="D10" s="23"/>
      <c r="E10" s="23"/>
      <c r="F10" s="23"/>
      <c r="G10" s="23"/>
      <c r="H10" s="23"/>
    </row>
    <row r="11" spans="2:8" ht="14.45" x14ac:dyDescent="0.3">
      <c r="B11" s="23"/>
      <c r="C11" s="23"/>
      <c r="D11" s="23"/>
      <c r="E11" s="23"/>
      <c r="F11" s="23"/>
      <c r="G11" s="23"/>
      <c r="H11" s="23"/>
    </row>
    <row r="12" spans="2:8" ht="14.45" x14ac:dyDescent="0.3">
      <c r="B12" s="23"/>
      <c r="C12" s="23"/>
      <c r="D12" s="23"/>
      <c r="E12" s="23"/>
      <c r="F12" s="23"/>
      <c r="G12" s="23"/>
      <c r="H12" s="23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7" t="s">
        <v>25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5.75" customHeight="1" x14ac:dyDescent="0.25">
      <c r="B5" s="97" t="s">
        <v>18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0" t="s">
        <v>46</v>
      </c>
      <c r="H7" s="30" t="s">
        <v>43</v>
      </c>
      <c r="I7" s="30" t="s">
        <v>44</v>
      </c>
      <c r="J7" s="30" t="s">
        <v>47</v>
      </c>
      <c r="K7" s="30" t="s">
        <v>6</v>
      </c>
      <c r="L7" s="30" t="s">
        <v>22</v>
      </c>
    </row>
    <row r="8" spans="2:12" ht="14.45" x14ac:dyDescent="0.3">
      <c r="B8" s="119">
        <v>1</v>
      </c>
      <c r="C8" s="120"/>
      <c r="D8" s="120"/>
      <c r="E8" s="120"/>
      <c r="F8" s="121"/>
      <c r="G8" s="31">
        <v>2</v>
      </c>
      <c r="H8" s="31">
        <v>3</v>
      </c>
      <c r="I8" s="31">
        <v>4</v>
      </c>
      <c r="J8" s="31">
        <v>5</v>
      </c>
      <c r="K8" s="31" t="s">
        <v>13</v>
      </c>
      <c r="L8" s="31" t="s">
        <v>14</v>
      </c>
    </row>
    <row r="9" spans="2:12" ht="14.45" x14ac:dyDescent="0.3">
      <c r="B9" s="7"/>
      <c r="C9" s="7"/>
      <c r="D9" s="7"/>
      <c r="E9" s="7"/>
      <c r="F9" s="7"/>
      <c r="G9" s="74"/>
      <c r="H9" s="74"/>
      <c r="I9" s="74"/>
      <c r="J9" s="74"/>
      <c r="K9" s="68"/>
      <c r="L9" s="68"/>
    </row>
    <row r="10" spans="2:12" ht="14.45" x14ac:dyDescent="0.3">
      <c r="B10" s="9"/>
      <c r="C10" s="9"/>
      <c r="D10" s="9"/>
      <c r="E10" s="9"/>
      <c r="F10" s="12"/>
      <c r="G10" s="74"/>
      <c r="H10" s="74"/>
      <c r="I10" s="74"/>
      <c r="J10" s="74"/>
      <c r="K10" s="68"/>
      <c r="L10" s="68"/>
    </row>
    <row r="11" spans="2:12" ht="14.45" x14ac:dyDescent="0.3">
      <c r="B11" s="8"/>
      <c r="C11" s="8"/>
      <c r="D11" s="8"/>
      <c r="E11" s="8"/>
      <c r="F11" s="11"/>
      <c r="G11" s="74"/>
      <c r="H11" s="74"/>
      <c r="I11" s="74"/>
      <c r="J11" s="74"/>
      <c r="K11" s="68"/>
      <c r="L11" s="68"/>
    </row>
    <row r="13" spans="2:12" ht="14.45" x14ac:dyDescent="0.3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ht="14.45" x14ac:dyDescent="0.3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2:12" ht="14.45" x14ac:dyDescent="0.3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19</v>
      </c>
      <c r="C2" s="97"/>
      <c r="D2" s="97"/>
      <c r="E2" s="97"/>
      <c r="F2" s="97"/>
      <c r="G2" s="97"/>
      <c r="H2" s="97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42</v>
      </c>
      <c r="D4" s="27" t="s">
        <v>43</v>
      </c>
      <c r="E4" s="27" t="s">
        <v>44</v>
      </c>
      <c r="F4" s="27" t="s">
        <v>45</v>
      </c>
      <c r="G4" s="27" t="s">
        <v>6</v>
      </c>
      <c r="H4" s="27" t="s">
        <v>22</v>
      </c>
    </row>
    <row r="5" spans="2:8" ht="14.45" x14ac:dyDescent="0.3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13</v>
      </c>
      <c r="H5" s="27" t="s">
        <v>14</v>
      </c>
    </row>
    <row r="6" spans="2:8" ht="14.45" x14ac:dyDescent="0.3">
      <c r="B6" s="7" t="s">
        <v>20</v>
      </c>
      <c r="C6" s="74"/>
      <c r="D6" s="74"/>
      <c r="E6" s="74"/>
      <c r="F6" s="74"/>
      <c r="G6" s="68"/>
      <c r="H6" s="68"/>
    </row>
    <row r="7" spans="2:8" ht="14.45" x14ac:dyDescent="0.3">
      <c r="B7" s="7"/>
      <c r="C7" s="74"/>
      <c r="D7" s="74"/>
      <c r="E7" s="74"/>
      <c r="F7" s="74"/>
      <c r="G7" s="68"/>
      <c r="H7" s="68"/>
    </row>
    <row r="8" spans="2:8" ht="14.45" x14ac:dyDescent="0.3">
      <c r="B8" s="15"/>
      <c r="C8" s="72"/>
      <c r="D8" s="72"/>
      <c r="E8" s="72"/>
      <c r="F8" s="73"/>
      <c r="G8" s="69"/>
      <c r="H8" s="69"/>
    </row>
    <row r="9" spans="2:8" ht="14.45" x14ac:dyDescent="0.3">
      <c r="B9" s="16"/>
      <c r="C9" s="72"/>
      <c r="D9" s="72"/>
      <c r="E9" s="75"/>
      <c r="F9" s="73"/>
      <c r="G9" s="69"/>
      <c r="H9" s="69"/>
    </row>
    <row r="10" spans="2:8" ht="14.45" x14ac:dyDescent="0.3">
      <c r="B10" s="7" t="s">
        <v>40</v>
      </c>
      <c r="C10" s="74"/>
      <c r="D10" s="74"/>
      <c r="E10" s="74"/>
      <c r="F10" s="74"/>
      <c r="G10" s="68"/>
      <c r="H10" s="68"/>
    </row>
    <row r="11" spans="2:8" ht="14.45" x14ac:dyDescent="0.3">
      <c r="B11" s="7"/>
      <c r="C11" s="74"/>
      <c r="D11" s="74"/>
      <c r="E11" s="74"/>
      <c r="F11" s="74"/>
      <c r="G11" s="68"/>
      <c r="H11" s="68"/>
    </row>
    <row r="12" spans="2:8" ht="14.45" x14ac:dyDescent="0.3">
      <c r="B12" s="15"/>
      <c r="C12" s="72"/>
      <c r="D12" s="72"/>
      <c r="E12" s="75"/>
      <c r="F12" s="73"/>
      <c r="G12" s="69"/>
      <c r="H12" s="69"/>
    </row>
    <row r="14" spans="2:8" ht="14.45" x14ac:dyDescent="0.3">
      <c r="B14" s="33"/>
      <c r="C14" s="33"/>
      <c r="D14" s="33"/>
      <c r="E14" s="33"/>
      <c r="F14" s="33"/>
      <c r="G14" s="33"/>
      <c r="H14" s="3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9"/>
  <sheetViews>
    <sheetView tabSelected="1" view="pageBreakPreview" topLeftCell="A25" zoomScale="60" zoomScaleNormal="100" workbookViewId="0">
      <selection activeCell="C5" sqref="C5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6" t="s">
        <v>33</v>
      </c>
      <c r="B1" s="37" t="s">
        <v>185</v>
      </c>
      <c r="C1" s="38"/>
    </row>
    <row r="2" spans="1:6" ht="15" customHeight="1" x14ac:dyDescent="0.2">
      <c r="A2" s="40" t="s">
        <v>34</v>
      </c>
      <c r="B2" s="41" t="s">
        <v>186</v>
      </c>
      <c r="C2" s="38"/>
    </row>
    <row r="3" spans="1:6" s="38" customFormat="1" ht="43.5" customHeight="1" x14ac:dyDescent="0.2">
      <c r="A3" s="42" t="s">
        <v>35</v>
      </c>
      <c r="B3" s="36" t="s">
        <v>187</v>
      </c>
    </row>
    <row r="4" spans="1:6" s="38" customFormat="1" x14ac:dyDescent="0.2">
      <c r="A4" s="42" t="s">
        <v>36</v>
      </c>
      <c r="B4" s="43" t="s">
        <v>188</v>
      </c>
    </row>
    <row r="5" spans="1:6" s="38" customFormat="1" ht="13.15" x14ac:dyDescent="0.25">
      <c r="A5" s="44"/>
      <c r="B5" s="45"/>
    </row>
    <row r="6" spans="1:6" s="38" customFormat="1" ht="13.15" x14ac:dyDescent="0.25">
      <c r="A6" s="44" t="s">
        <v>37</v>
      </c>
      <c r="B6" s="45"/>
    </row>
    <row r="7" spans="1:6" ht="13.15" x14ac:dyDescent="0.25">
      <c r="A7" s="46" t="s">
        <v>189</v>
      </c>
      <c r="B7" s="45"/>
      <c r="C7" s="76">
        <f>C12</f>
        <v>3041247</v>
      </c>
      <c r="D7" s="76">
        <f>D12</f>
        <v>3041247</v>
      </c>
      <c r="E7" s="76">
        <f>E12</f>
        <v>1436300.6099999999</v>
      </c>
      <c r="F7" s="76">
        <f>(E7*100)/D7</f>
        <v>47.227358054113985</v>
      </c>
    </row>
    <row r="8" spans="1:6" ht="13.15" x14ac:dyDescent="0.25">
      <c r="A8" s="46" t="s">
        <v>80</v>
      </c>
      <c r="B8" s="45"/>
      <c r="C8" s="76">
        <f>C66</f>
        <v>1531</v>
      </c>
      <c r="D8" s="76">
        <f>D66</f>
        <v>1531</v>
      </c>
      <c r="E8" s="76">
        <f>E66</f>
        <v>0</v>
      </c>
      <c r="F8" s="76">
        <f>(E8*100)/D8</f>
        <v>0</v>
      </c>
    </row>
    <row r="9" spans="1:6" x14ac:dyDescent="0.2">
      <c r="A9" s="46" t="s">
        <v>190</v>
      </c>
      <c r="B9" s="45"/>
      <c r="C9" s="76">
        <f>C79</f>
        <v>0</v>
      </c>
      <c r="D9" s="76">
        <f>D79</f>
        <v>0</v>
      </c>
      <c r="E9" s="76">
        <f>E79</f>
        <v>0</v>
      </c>
      <c r="F9" s="76">
        <v>0</v>
      </c>
    </row>
    <row r="10" spans="1:6" s="56" customFormat="1" ht="13.15" x14ac:dyDescent="0.25"/>
    <row r="11" spans="1:6" ht="38.25" x14ac:dyDescent="0.2">
      <c r="A11" s="46" t="s">
        <v>191</v>
      </c>
      <c r="B11" s="46" t="s">
        <v>192</v>
      </c>
      <c r="C11" s="46" t="s">
        <v>43</v>
      </c>
      <c r="D11" s="46" t="s">
        <v>193</v>
      </c>
      <c r="E11" s="46" t="s">
        <v>194</v>
      </c>
      <c r="F11" s="46" t="s">
        <v>195</v>
      </c>
    </row>
    <row r="12" spans="1:6" x14ac:dyDescent="0.2">
      <c r="A12" s="47" t="s">
        <v>189</v>
      </c>
      <c r="B12" s="47" t="s">
        <v>196</v>
      </c>
      <c r="C12" s="77">
        <f>C13+C54</f>
        <v>3041247</v>
      </c>
      <c r="D12" s="77">
        <f>D13+D54</f>
        <v>3041247</v>
      </c>
      <c r="E12" s="77">
        <f>E13+E54</f>
        <v>1436300.6099999999</v>
      </c>
      <c r="F12" s="78">
        <f>(E12*100)/D12</f>
        <v>47.227358054113985</v>
      </c>
    </row>
    <row r="13" spans="1:6" ht="13.15" x14ac:dyDescent="0.25">
      <c r="A13" s="48" t="s">
        <v>78</v>
      </c>
      <c r="B13" s="49" t="s">
        <v>79</v>
      </c>
      <c r="C13" s="79">
        <f>C14+C22+C49</f>
        <v>2652839</v>
      </c>
      <c r="D13" s="79">
        <f>D14+D22+D49</f>
        <v>2652839</v>
      </c>
      <c r="E13" s="79">
        <f>E14+E22+E49</f>
        <v>1423604.7</v>
      </c>
      <c r="F13" s="80">
        <f>(E13*100)/D13</f>
        <v>53.663441317019242</v>
      </c>
    </row>
    <row r="14" spans="1:6" ht="13.15" x14ac:dyDescent="0.25">
      <c r="A14" s="50" t="s">
        <v>80</v>
      </c>
      <c r="B14" s="51" t="s">
        <v>81</v>
      </c>
      <c r="C14" s="81">
        <f>C15+C18+C20</f>
        <v>2142860</v>
      </c>
      <c r="D14" s="81">
        <f>D15+D18+D20</f>
        <v>2142860</v>
      </c>
      <c r="E14" s="81">
        <f>E15+E18+E20</f>
        <v>1192676.43</v>
      </c>
      <c r="F14" s="80">
        <f>(E14*100)/D14</f>
        <v>55.658159189121079</v>
      </c>
    </row>
    <row r="15" spans="1:6" x14ac:dyDescent="0.2">
      <c r="A15" s="52" t="s">
        <v>82</v>
      </c>
      <c r="B15" s="53" t="s">
        <v>83</v>
      </c>
      <c r="C15" s="82">
        <f>C16+C17</f>
        <v>1803724</v>
      </c>
      <c r="D15" s="82">
        <f>D16+D17</f>
        <v>1803724</v>
      </c>
      <c r="E15" s="82">
        <f>E16+E17</f>
        <v>1002354.91</v>
      </c>
      <c r="F15" s="82">
        <f>(E15*100)/D15</f>
        <v>55.571412810385624</v>
      </c>
    </row>
    <row r="16" spans="1:6" x14ac:dyDescent="0.2">
      <c r="A16" s="54" t="s">
        <v>84</v>
      </c>
      <c r="B16" s="55" t="s">
        <v>85</v>
      </c>
      <c r="C16" s="83">
        <v>1795724</v>
      </c>
      <c r="D16" s="83">
        <v>1795724</v>
      </c>
      <c r="E16" s="83">
        <v>996798.98</v>
      </c>
      <c r="F16" s="83"/>
    </row>
    <row r="17" spans="1:6" x14ac:dyDescent="0.2">
      <c r="A17" s="54" t="s">
        <v>86</v>
      </c>
      <c r="B17" s="55" t="s">
        <v>87</v>
      </c>
      <c r="C17" s="83">
        <v>8000</v>
      </c>
      <c r="D17" s="83">
        <v>8000</v>
      </c>
      <c r="E17" s="83">
        <v>5555.93</v>
      </c>
      <c r="F17" s="83"/>
    </row>
    <row r="18" spans="1:6" ht="13.15" x14ac:dyDescent="0.25">
      <c r="A18" s="52" t="s">
        <v>88</v>
      </c>
      <c r="B18" s="53" t="s">
        <v>89</v>
      </c>
      <c r="C18" s="82">
        <f>C19</f>
        <v>47416</v>
      </c>
      <c r="D18" s="82">
        <f>D19</f>
        <v>47416</v>
      </c>
      <c r="E18" s="82">
        <f>E19</f>
        <v>24932.97</v>
      </c>
      <c r="F18" s="82">
        <f>(E18*100)/D18</f>
        <v>52.58345284292222</v>
      </c>
    </row>
    <row r="19" spans="1:6" ht="13.15" x14ac:dyDescent="0.25">
      <c r="A19" s="54" t="s">
        <v>90</v>
      </c>
      <c r="B19" s="55" t="s">
        <v>89</v>
      </c>
      <c r="C19" s="83">
        <v>47416</v>
      </c>
      <c r="D19" s="83">
        <v>47416</v>
      </c>
      <c r="E19" s="83">
        <v>24932.97</v>
      </c>
      <c r="F19" s="83"/>
    </row>
    <row r="20" spans="1:6" x14ac:dyDescent="0.2">
      <c r="A20" s="52" t="s">
        <v>91</v>
      </c>
      <c r="B20" s="53" t="s">
        <v>92</v>
      </c>
      <c r="C20" s="82">
        <f>C21</f>
        <v>291720</v>
      </c>
      <c r="D20" s="82">
        <f>D21</f>
        <v>291720</v>
      </c>
      <c r="E20" s="82">
        <f>E21</f>
        <v>165388.54999999999</v>
      </c>
      <c r="F20" s="82">
        <f>(E20*100)/D20</f>
        <v>56.694278760455234</v>
      </c>
    </row>
    <row r="21" spans="1:6" ht="13.15" x14ac:dyDescent="0.25">
      <c r="A21" s="54" t="s">
        <v>93</v>
      </c>
      <c r="B21" s="55" t="s">
        <v>94</v>
      </c>
      <c r="C21" s="83">
        <v>291720</v>
      </c>
      <c r="D21" s="83">
        <v>291720</v>
      </c>
      <c r="E21" s="83">
        <v>165388.54999999999</v>
      </c>
      <c r="F21" s="83"/>
    </row>
    <row r="22" spans="1:6" ht="13.15" x14ac:dyDescent="0.25">
      <c r="A22" s="50" t="s">
        <v>95</v>
      </c>
      <c r="B22" s="51" t="s">
        <v>96</v>
      </c>
      <c r="C22" s="81">
        <f>C23+C27+C32+C42+C44</f>
        <v>507000</v>
      </c>
      <c r="D22" s="81">
        <f>D23+D27+D32+D42+D44</f>
        <v>507000</v>
      </c>
      <c r="E22" s="81">
        <f>E23+E27+E32+E42+E44</f>
        <v>229533.83</v>
      </c>
      <c r="F22" s="80">
        <f>(E22*100)/D22</f>
        <v>45.272944773175546</v>
      </c>
    </row>
    <row r="23" spans="1:6" x14ac:dyDescent="0.2">
      <c r="A23" s="52" t="s">
        <v>97</v>
      </c>
      <c r="B23" s="53" t="s">
        <v>98</v>
      </c>
      <c r="C23" s="82">
        <f>C24+C25+C26</f>
        <v>63871</v>
      </c>
      <c r="D23" s="82">
        <f>D24+D25+D26</f>
        <v>63871</v>
      </c>
      <c r="E23" s="82">
        <f>E24+E25+E26</f>
        <v>29546.38</v>
      </c>
      <c r="F23" s="82">
        <f>(E23*100)/D23</f>
        <v>46.259460475019964</v>
      </c>
    </row>
    <row r="24" spans="1:6" x14ac:dyDescent="0.2">
      <c r="A24" s="54" t="s">
        <v>99</v>
      </c>
      <c r="B24" s="55" t="s">
        <v>100</v>
      </c>
      <c r="C24" s="83">
        <v>10000</v>
      </c>
      <c r="D24" s="83">
        <v>10000</v>
      </c>
      <c r="E24" s="83">
        <v>3857.36</v>
      </c>
      <c r="F24" s="83"/>
    </row>
    <row r="25" spans="1:6" ht="25.5" x14ac:dyDescent="0.2">
      <c r="A25" s="54" t="s">
        <v>101</v>
      </c>
      <c r="B25" s="55" t="s">
        <v>102</v>
      </c>
      <c r="C25" s="83">
        <v>49371</v>
      </c>
      <c r="D25" s="83">
        <v>49371</v>
      </c>
      <c r="E25" s="83">
        <v>25190.27</v>
      </c>
      <c r="F25" s="83"/>
    </row>
    <row r="26" spans="1:6" x14ac:dyDescent="0.2">
      <c r="A26" s="54" t="s">
        <v>103</v>
      </c>
      <c r="B26" s="55" t="s">
        <v>104</v>
      </c>
      <c r="C26" s="83">
        <v>4500</v>
      </c>
      <c r="D26" s="83">
        <v>4500</v>
      </c>
      <c r="E26" s="83">
        <v>498.75</v>
      </c>
      <c r="F26" s="83"/>
    </row>
    <row r="27" spans="1:6" ht="13.15" x14ac:dyDescent="0.25">
      <c r="A27" s="52" t="s">
        <v>105</v>
      </c>
      <c r="B27" s="53" t="s">
        <v>106</v>
      </c>
      <c r="C27" s="82">
        <f>C28+C29+C30+C31</f>
        <v>74813</v>
      </c>
      <c r="D27" s="82">
        <f>D28+D29+D30+D31</f>
        <v>74813</v>
      </c>
      <c r="E27" s="82">
        <f>E28+E29+E30+E31</f>
        <v>24799.38</v>
      </c>
      <c r="F27" s="82">
        <f>(E27*100)/D27</f>
        <v>33.148490235654229</v>
      </c>
    </row>
    <row r="28" spans="1:6" ht="13.15" x14ac:dyDescent="0.25">
      <c r="A28" s="54" t="s">
        <v>107</v>
      </c>
      <c r="B28" s="55" t="s">
        <v>108</v>
      </c>
      <c r="C28" s="83">
        <v>30535</v>
      </c>
      <c r="D28" s="83">
        <v>30535</v>
      </c>
      <c r="E28" s="83">
        <v>11555.65</v>
      </c>
      <c r="F28" s="83"/>
    </row>
    <row r="29" spans="1:6" ht="13.15" x14ac:dyDescent="0.25">
      <c r="A29" s="54" t="s">
        <v>109</v>
      </c>
      <c r="B29" s="55" t="s">
        <v>110</v>
      </c>
      <c r="C29" s="83">
        <v>35172</v>
      </c>
      <c r="D29" s="83">
        <v>35172</v>
      </c>
      <c r="E29" s="83">
        <v>11789.6</v>
      </c>
      <c r="F29" s="83"/>
    </row>
    <row r="30" spans="1:6" ht="13.15" x14ac:dyDescent="0.25">
      <c r="A30" s="54" t="s">
        <v>111</v>
      </c>
      <c r="B30" s="55" t="s">
        <v>112</v>
      </c>
      <c r="C30" s="83">
        <v>8442</v>
      </c>
      <c r="D30" s="83">
        <v>8442</v>
      </c>
      <c r="E30" s="83">
        <v>1454.13</v>
      </c>
      <c r="F30" s="83"/>
    </row>
    <row r="31" spans="1:6" x14ac:dyDescent="0.2">
      <c r="A31" s="54" t="s">
        <v>113</v>
      </c>
      <c r="B31" s="55" t="s">
        <v>114</v>
      </c>
      <c r="C31" s="83">
        <v>664</v>
      </c>
      <c r="D31" s="83">
        <v>664</v>
      </c>
      <c r="E31" s="83">
        <v>0</v>
      </c>
      <c r="F31" s="83"/>
    </row>
    <row r="32" spans="1:6" ht="13.15" x14ac:dyDescent="0.25">
      <c r="A32" s="52" t="s">
        <v>115</v>
      </c>
      <c r="B32" s="53" t="s">
        <v>116</v>
      </c>
      <c r="C32" s="82">
        <f>C33+C34+C35+C36+C37+C38+C39+C40+C41</f>
        <v>353747</v>
      </c>
      <c r="D32" s="82">
        <f>D33+D34+D35+D36+D37+D38+D39+D40+D41</f>
        <v>353747</v>
      </c>
      <c r="E32" s="82">
        <f>E33+E34+E35+E36+E37+E38+E39+E40+E41</f>
        <v>167601.04999999999</v>
      </c>
      <c r="F32" s="82">
        <f>(E32*100)/D32</f>
        <v>47.37879049150947</v>
      </c>
    </row>
    <row r="33" spans="1:6" x14ac:dyDescent="0.2">
      <c r="A33" s="54" t="s">
        <v>117</v>
      </c>
      <c r="B33" s="55" t="s">
        <v>118</v>
      </c>
      <c r="C33" s="83">
        <v>31754</v>
      </c>
      <c r="D33" s="83">
        <v>31754</v>
      </c>
      <c r="E33" s="83">
        <v>10822.36</v>
      </c>
      <c r="F33" s="83"/>
    </row>
    <row r="34" spans="1:6" x14ac:dyDescent="0.2">
      <c r="A34" s="54" t="s">
        <v>119</v>
      </c>
      <c r="B34" s="55" t="s">
        <v>120</v>
      </c>
      <c r="C34" s="83">
        <v>30000</v>
      </c>
      <c r="D34" s="83">
        <v>30000</v>
      </c>
      <c r="E34" s="83">
        <v>3366.6</v>
      </c>
      <c r="F34" s="83"/>
    </row>
    <row r="35" spans="1:6" x14ac:dyDescent="0.2">
      <c r="A35" s="54" t="s">
        <v>121</v>
      </c>
      <c r="B35" s="55" t="s">
        <v>122</v>
      </c>
      <c r="C35" s="83">
        <v>1699</v>
      </c>
      <c r="D35" s="83">
        <v>1699</v>
      </c>
      <c r="E35" s="83">
        <v>248.85</v>
      </c>
      <c r="F35" s="83"/>
    </row>
    <row r="36" spans="1:6" ht="13.15" x14ac:dyDescent="0.25">
      <c r="A36" s="54" t="s">
        <v>123</v>
      </c>
      <c r="B36" s="55" t="s">
        <v>124</v>
      </c>
      <c r="C36" s="83">
        <v>11945</v>
      </c>
      <c r="D36" s="83">
        <v>11945</v>
      </c>
      <c r="E36" s="83">
        <v>6328.37</v>
      </c>
      <c r="F36" s="83"/>
    </row>
    <row r="37" spans="1:6" ht="13.15" x14ac:dyDescent="0.25">
      <c r="A37" s="54" t="s">
        <v>125</v>
      </c>
      <c r="B37" s="55" t="s">
        <v>126</v>
      </c>
      <c r="C37" s="83">
        <v>10118</v>
      </c>
      <c r="D37" s="83">
        <v>10118</v>
      </c>
      <c r="E37" s="83">
        <v>3863.82</v>
      </c>
      <c r="F37" s="83"/>
    </row>
    <row r="38" spans="1:6" ht="13.15" x14ac:dyDescent="0.25">
      <c r="A38" s="54" t="s">
        <v>127</v>
      </c>
      <c r="B38" s="55" t="s">
        <v>128</v>
      </c>
      <c r="C38" s="83">
        <v>3850</v>
      </c>
      <c r="D38" s="83">
        <v>3850</v>
      </c>
      <c r="E38" s="83">
        <v>239.27</v>
      </c>
      <c r="F38" s="83"/>
    </row>
    <row r="39" spans="1:6" ht="13.15" x14ac:dyDescent="0.25">
      <c r="A39" s="54" t="s">
        <v>129</v>
      </c>
      <c r="B39" s="55" t="s">
        <v>130</v>
      </c>
      <c r="C39" s="83">
        <v>260032</v>
      </c>
      <c r="D39" s="83">
        <v>260032</v>
      </c>
      <c r="E39" s="83">
        <v>141453.89000000001</v>
      </c>
      <c r="F39" s="83"/>
    </row>
    <row r="40" spans="1:6" x14ac:dyDescent="0.2">
      <c r="A40" s="54" t="s">
        <v>131</v>
      </c>
      <c r="B40" s="55" t="s">
        <v>132</v>
      </c>
      <c r="C40" s="83">
        <v>898</v>
      </c>
      <c r="D40" s="83">
        <v>898</v>
      </c>
      <c r="E40" s="83">
        <v>90.84</v>
      </c>
      <c r="F40" s="83"/>
    </row>
    <row r="41" spans="1:6" ht="13.15" x14ac:dyDescent="0.25">
      <c r="A41" s="54" t="s">
        <v>133</v>
      </c>
      <c r="B41" s="55" t="s">
        <v>134</v>
      </c>
      <c r="C41" s="83">
        <v>3451</v>
      </c>
      <c r="D41" s="83">
        <v>3451</v>
      </c>
      <c r="E41" s="83">
        <v>1187.05</v>
      </c>
      <c r="F41" s="83"/>
    </row>
    <row r="42" spans="1:6" x14ac:dyDescent="0.2">
      <c r="A42" s="52" t="s">
        <v>135</v>
      </c>
      <c r="B42" s="53" t="s">
        <v>136</v>
      </c>
      <c r="C42" s="82">
        <f>C43</f>
        <v>10123</v>
      </c>
      <c r="D42" s="82">
        <f>D43</f>
        <v>10123</v>
      </c>
      <c r="E42" s="82">
        <f>E43</f>
        <v>5050</v>
      </c>
      <c r="F42" s="82">
        <f>(E42*100)/D42</f>
        <v>49.886397313049493</v>
      </c>
    </row>
    <row r="43" spans="1:6" ht="25.5" x14ac:dyDescent="0.2">
      <c r="A43" s="54" t="s">
        <v>137</v>
      </c>
      <c r="B43" s="55" t="s">
        <v>138</v>
      </c>
      <c r="C43" s="83">
        <v>10123</v>
      </c>
      <c r="D43" s="83">
        <v>10123</v>
      </c>
      <c r="E43" s="83">
        <v>5050</v>
      </c>
      <c r="F43" s="83"/>
    </row>
    <row r="44" spans="1:6" x14ac:dyDescent="0.2">
      <c r="A44" s="52" t="s">
        <v>139</v>
      </c>
      <c r="B44" s="53" t="s">
        <v>140</v>
      </c>
      <c r="C44" s="82">
        <f>C45+C46+C47+C48</f>
        <v>4446</v>
      </c>
      <c r="D44" s="82">
        <f>D45+D46+D47+D48</f>
        <v>4446</v>
      </c>
      <c r="E44" s="82">
        <f>E45+E46+E47+E48</f>
        <v>2537.02</v>
      </c>
      <c r="F44" s="82">
        <f>(E44*100)/D44</f>
        <v>57.0629779577148</v>
      </c>
    </row>
    <row r="45" spans="1:6" x14ac:dyDescent="0.2">
      <c r="A45" s="54" t="s">
        <v>141</v>
      </c>
      <c r="B45" s="55" t="s">
        <v>142</v>
      </c>
      <c r="C45" s="83">
        <v>1593</v>
      </c>
      <c r="D45" s="83">
        <v>1593</v>
      </c>
      <c r="E45" s="83">
        <v>1470.98</v>
      </c>
      <c r="F45" s="83"/>
    </row>
    <row r="46" spans="1:6" x14ac:dyDescent="0.2">
      <c r="A46" s="54" t="s">
        <v>143</v>
      </c>
      <c r="B46" s="55" t="s">
        <v>144</v>
      </c>
      <c r="C46" s="83">
        <v>398</v>
      </c>
      <c r="D46" s="83">
        <v>398</v>
      </c>
      <c r="E46" s="83">
        <v>22.32</v>
      </c>
      <c r="F46" s="83"/>
    </row>
    <row r="47" spans="1:6" x14ac:dyDescent="0.2">
      <c r="A47" s="54" t="s">
        <v>145</v>
      </c>
      <c r="B47" s="55" t="s">
        <v>146</v>
      </c>
      <c r="C47" s="83">
        <v>2256</v>
      </c>
      <c r="D47" s="83">
        <v>2256</v>
      </c>
      <c r="E47" s="83">
        <v>980</v>
      </c>
      <c r="F47" s="83"/>
    </row>
    <row r="48" spans="1:6" x14ac:dyDescent="0.2">
      <c r="A48" s="54" t="s">
        <v>147</v>
      </c>
      <c r="B48" s="55" t="s">
        <v>140</v>
      </c>
      <c r="C48" s="83">
        <v>199</v>
      </c>
      <c r="D48" s="83">
        <v>199</v>
      </c>
      <c r="E48" s="83">
        <v>63.72</v>
      </c>
      <c r="F48" s="83"/>
    </row>
    <row r="49" spans="1:6" x14ac:dyDescent="0.2">
      <c r="A49" s="50" t="s">
        <v>148</v>
      </c>
      <c r="B49" s="51" t="s">
        <v>149</v>
      </c>
      <c r="C49" s="81">
        <f>C50+C52</f>
        <v>2979</v>
      </c>
      <c r="D49" s="81">
        <f>D50+D52</f>
        <v>2979</v>
      </c>
      <c r="E49" s="81">
        <f>E50+E52</f>
        <v>1394.44</v>
      </c>
      <c r="F49" s="80">
        <f>(E49*100)/D49</f>
        <v>46.808996307485735</v>
      </c>
    </row>
    <row r="50" spans="1:6" x14ac:dyDescent="0.2">
      <c r="A50" s="52" t="s">
        <v>150</v>
      </c>
      <c r="B50" s="53" t="s">
        <v>151</v>
      </c>
      <c r="C50" s="82">
        <f>C51</f>
        <v>1479</v>
      </c>
      <c r="D50" s="82">
        <f>D51</f>
        <v>1479</v>
      </c>
      <c r="E50" s="82">
        <f>E51</f>
        <v>801.74</v>
      </c>
      <c r="F50" s="82">
        <f>(E50*100)/D50</f>
        <v>54.208248816768084</v>
      </c>
    </row>
    <row r="51" spans="1:6" ht="25.5" x14ac:dyDescent="0.2">
      <c r="A51" s="54" t="s">
        <v>152</v>
      </c>
      <c r="B51" s="55" t="s">
        <v>153</v>
      </c>
      <c r="C51" s="83">
        <v>1479</v>
      </c>
      <c r="D51" s="83">
        <v>1479</v>
      </c>
      <c r="E51" s="83">
        <v>801.74</v>
      </c>
      <c r="F51" s="83"/>
    </row>
    <row r="52" spans="1:6" x14ac:dyDescent="0.2">
      <c r="A52" s="52" t="s">
        <v>154</v>
      </c>
      <c r="B52" s="53" t="s">
        <v>155</v>
      </c>
      <c r="C52" s="82">
        <f>C53</f>
        <v>1500</v>
      </c>
      <c r="D52" s="82">
        <f>D53</f>
        <v>1500</v>
      </c>
      <c r="E52" s="82">
        <f>E53</f>
        <v>592.70000000000005</v>
      </c>
      <c r="F52" s="82">
        <f>(E52*100)/D52</f>
        <v>39.513333333333335</v>
      </c>
    </row>
    <row r="53" spans="1:6" x14ac:dyDescent="0.2">
      <c r="A53" s="54" t="s">
        <v>156</v>
      </c>
      <c r="B53" s="55" t="s">
        <v>157</v>
      </c>
      <c r="C53" s="83">
        <v>1500</v>
      </c>
      <c r="D53" s="83">
        <v>1500</v>
      </c>
      <c r="E53" s="83">
        <v>592.70000000000005</v>
      </c>
      <c r="F53" s="83"/>
    </row>
    <row r="54" spans="1:6" x14ac:dyDescent="0.2">
      <c r="A54" s="48" t="s">
        <v>158</v>
      </c>
      <c r="B54" s="49" t="s">
        <v>159</v>
      </c>
      <c r="C54" s="79">
        <f>C55+C58</f>
        <v>388408</v>
      </c>
      <c r="D54" s="79">
        <f>D55+D58</f>
        <v>388408</v>
      </c>
      <c r="E54" s="79">
        <f>E55+E58</f>
        <v>12695.91</v>
      </c>
      <c r="F54" s="80">
        <f>(E54*100)/D54</f>
        <v>3.268704558093551</v>
      </c>
    </row>
    <row r="55" spans="1:6" x14ac:dyDescent="0.2">
      <c r="A55" s="50" t="s">
        <v>160</v>
      </c>
      <c r="B55" s="51" t="s">
        <v>161</v>
      </c>
      <c r="C55" s="81">
        <f t="shared" ref="C55:E56" si="0">C56</f>
        <v>9047</v>
      </c>
      <c r="D55" s="81">
        <f t="shared" si="0"/>
        <v>9047</v>
      </c>
      <c r="E55" s="81">
        <f t="shared" si="0"/>
        <v>4470.91</v>
      </c>
      <c r="F55" s="80">
        <f>(E55*100)/D55</f>
        <v>49.418702332264836</v>
      </c>
    </row>
    <row r="56" spans="1:6" x14ac:dyDescent="0.2">
      <c r="A56" s="52" t="s">
        <v>166</v>
      </c>
      <c r="B56" s="53" t="s">
        <v>167</v>
      </c>
      <c r="C56" s="82">
        <f t="shared" si="0"/>
        <v>9047</v>
      </c>
      <c r="D56" s="82">
        <f t="shared" si="0"/>
        <v>9047</v>
      </c>
      <c r="E56" s="82">
        <f t="shared" si="0"/>
        <v>4470.91</v>
      </c>
      <c r="F56" s="82">
        <f>(E56*100)/D56</f>
        <v>49.418702332264836</v>
      </c>
    </row>
    <row r="57" spans="1:6" x14ac:dyDescent="0.2">
      <c r="A57" s="54" t="s">
        <v>168</v>
      </c>
      <c r="B57" s="55" t="s">
        <v>169</v>
      </c>
      <c r="C57" s="83">
        <v>9047</v>
      </c>
      <c r="D57" s="83">
        <v>9047</v>
      </c>
      <c r="E57" s="83">
        <v>4470.91</v>
      </c>
      <c r="F57" s="83"/>
    </row>
    <row r="58" spans="1:6" x14ac:dyDescent="0.2">
      <c r="A58" s="50" t="s">
        <v>170</v>
      </c>
      <c r="B58" s="51" t="s">
        <v>171</v>
      </c>
      <c r="C58" s="81">
        <f t="shared" ref="C58:E59" si="1">C59</f>
        <v>379361</v>
      </c>
      <c r="D58" s="81">
        <f t="shared" si="1"/>
        <v>379361</v>
      </c>
      <c r="E58" s="81">
        <f t="shared" si="1"/>
        <v>8225</v>
      </c>
      <c r="F58" s="80">
        <f>(E58*100)/D58</f>
        <v>2.168119548398491</v>
      </c>
    </row>
    <row r="59" spans="1:6" ht="25.5" x14ac:dyDescent="0.2">
      <c r="A59" s="52" t="s">
        <v>172</v>
      </c>
      <c r="B59" s="53" t="s">
        <v>173</v>
      </c>
      <c r="C59" s="82">
        <f t="shared" si="1"/>
        <v>379361</v>
      </c>
      <c r="D59" s="82">
        <f t="shared" si="1"/>
        <v>379361</v>
      </c>
      <c r="E59" s="82">
        <f t="shared" si="1"/>
        <v>8225</v>
      </c>
      <c r="F59" s="82">
        <f>(E59*100)/D59</f>
        <v>2.168119548398491</v>
      </c>
    </row>
    <row r="60" spans="1:6" x14ac:dyDescent="0.2">
      <c r="A60" s="54" t="s">
        <v>174</v>
      </c>
      <c r="B60" s="55" t="s">
        <v>173</v>
      </c>
      <c r="C60" s="83">
        <v>379361</v>
      </c>
      <c r="D60" s="83">
        <v>379361</v>
      </c>
      <c r="E60" s="83">
        <v>8225</v>
      </c>
      <c r="F60" s="83"/>
    </row>
    <row r="61" spans="1:6" x14ac:dyDescent="0.2">
      <c r="A61" s="48" t="s">
        <v>50</v>
      </c>
      <c r="B61" s="49" t="s">
        <v>51</v>
      </c>
      <c r="C61" s="79">
        <f t="shared" ref="C61:E62" si="2">C62</f>
        <v>3041247</v>
      </c>
      <c r="D61" s="79">
        <f t="shared" si="2"/>
        <v>3041247</v>
      </c>
      <c r="E61" s="79">
        <f t="shared" si="2"/>
        <v>1436300.6099999999</v>
      </c>
      <c r="F61" s="80">
        <f>(E61*100)/D61</f>
        <v>47.227358054113985</v>
      </c>
    </row>
    <row r="62" spans="1:6" x14ac:dyDescent="0.2">
      <c r="A62" s="50" t="s">
        <v>70</v>
      </c>
      <c r="B62" s="51" t="s">
        <v>71</v>
      </c>
      <c r="C62" s="81">
        <f t="shared" si="2"/>
        <v>3041247</v>
      </c>
      <c r="D62" s="81">
        <f t="shared" si="2"/>
        <v>3041247</v>
      </c>
      <c r="E62" s="81">
        <f t="shared" si="2"/>
        <v>1436300.6099999999</v>
      </c>
      <c r="F62" s="80">
        <f>(E62*100)/D62</f>
        <v>47.227358054113985</v>
      </c>
    </row>
    <row r="63" spans="1:6" ht="25.5" x14ac:dyDescent="0.2">
      <c r="A63" s="52" t="s">
        <v>72</v>
      </c>
      <c r="B63" s="53" t="s">
        <v>73</v>
      </c>
      <c r="C63" s="82">
        <f>C64+C65</f>
        <v>3041247</v>
      </c>
      <c r="D63" s="82">
        <f>D64+D65</f>
        <v>3041247</v>
      </c>
      <c r="E63" s="82">
        <f>E64+E65</f>
        <v>1436300.6099999999</v>
      </c>
      <c r="F63" s="82">
        <f>(E63*100)/D63</f>
        <v>47.227358054113985</v>
      </c>
    </row>
    <row r="64" spans="1:6" x14ac:dyDescent="0.2">
      <c r="A64" s="54" t="s">
        <v>74</v>
      </c>
      <c r="B64" s="55" t="s">
        <v>75</v>
      </c>
      <c r="C64" s="83">
        <v>2652839</v>
      </c>
      <c r="D64" s="83">
        <v>2652839</v>
      </c>
      <c r="E64" s="83">
        <v>1423604.7</v>
      </c>
      <c r="F64" s="83"/>
    </row>
    <row r="65" spans="1:6" ht="25.5" x14ac:dyDescent="0.2">
      <c r="A65" s="54" t="s">
        <v>76</v>
      </c>
      <c r="B65" s="55" t="s">
        <v>77</v>
      </c>
      <c r="C65" s="83">
        <v>388408</v>
      </c>
      <c r="D65" s="83">
        <v>388408</v>
      </c>
      <c r="E65" s="83">
        <v>12695.91</v>
      </c>
      <c r="F65" s="83"/>
    </row>
    <row r="66" spans="1:6" x14ac:dyDescent="0.2">
      <c r="A66" s="47" t="s">
        <v>80</v>
      </c>
      <c r="B66" s="47" t="s">
        <v>197</v>
      </c>
      <c r="C66" s="77">
        <f>C67+C71</f>
        <v>1531</v>
      </c>
      <c r="D66" s="77">
        <f>D67+D71</f>
        <v>1531</v>
      </c>
      <c r="E66" s="77">
        <f>E67+E71</f>
        <v>0</v>
      </c>
      <c r="F66" s="78">
        <f>(E66*100)/D66</f>
        <v>0</v>
      </c>
    </row>
    <row r="67" spans="1:6" x14ac:dyDescent="0.2">
      <c r="A67" s="48" t="s">
        <v>78</v>
      </c>
      <c r="B67" s="49" t="s">
        <v>79</v>
      </c>
      <c r="C67" s="79">
        <f t="shared" ref="C67:E69" si="3">C68</f>
        <v>1000</v>
      </c>
      <c r="D67" s="79">
        <f t="shared" si="3"/>
        <v>1000</v>
      </c>
      <c r="E67" s="79">
        <f t="shared" si="3"/>
        <v>0</v>
      </c>
      <c r="F67" s="80">
        <f>(E67*100)/D67</f>
        <v>0</v>
      </c>
    </row>
    <row r="68" spans="1:6" x14ac:dyDescent="0.2">
      <c r="A68" s="50" t="s">
        <v>95</v>
      </c>
      <c r="B68" s="51" t="s">
        <v>96</v>
      </c>
      <c r="C68" s="81">
        <f t="shared" si="3"/>
        <v>1000</v>
      </c>
      <c r="D68" s="81">
        <f t="shared" si="3"/>
        <v>1000</v>
      </c>
      <c r="E68" s="81">
        <f t="shared" si="3"/>
        <v>0</v>
      </c>
      <c r="F68" s="80">
        <f>(E68*100)/D68</f>
        <v>0</v>
      </c>
    </row>
    <row r="69" spans="1:6" x14ac:dyDescent="0.2">
      <c r="A69" s="52" t="s">
        <v>115</v>
      </c>
      <c r="B69" s="53" t="s">
        <v>116</v>
      </c>
      <c r="C69" s="82">
        <f t="shared" si="3"/>
        <v>1000</v>
      </c>
      <c r="D69" s="82">
        <f t="shared" si="3"/>
        <v>1000</v>
      </c>
      <c r="E69" s="82">
        <f t="shared" si="3"/>
        <v>0</v>
      </c>
      <c r="F69" s="82">
        <f>(E69*100)/D69</f>
        <v>0</v>
      </c>
    </row>
    <row r="70" spans="1:6" x14ac:dyDescent="0.2">
      <c r="A70" s="54" t="s">
        <v>125</v>
      </c>
      <c r="B70" s="55" t="s">
        <v>126</v>
      </c>
      <c r="C70" s="83">
        <v>1000</v>
      </c>
      <c r="D70" s="83">
        <v>1000</v>
      </c>
      <c r="E70" s="83">
        <v>0</v>
      </c>
      <c r="F70" s="83"/>
    </row>
    <row r="71" spans="1:6" x14ac:dyDescent="0.2">
      <c r="A71" s="48" t="s">
        <v>158</v>
      </c>
      <c r="B71" s="49" t="s">
        <v>159</v>
      </c>
      <c r="C71" s="79">
        <f t="shared" ref="C71:E73" si="4">C72</f>
        <v>531</v>
      </c>
      <c r="D71" s="79">
        <f t="shared" si="4"/>
        <v>531</v>
      </c>
      <c r="E71" s="79">
        <f t="shared" si="4"/>
        <v>0</v>
      </c>
      <c r="F71" s="80">
        <f>(E71*100)/D71</f>
        <v>0</v>
      </c>
    </row>
    <row r="72" spans="1:6" x14ac:dyDescent="0.2">
      <c r="A72" s="50" t="s">
        <v>160</v>
      </c>
      <c r="B72" s="51" t="s">
        <v>161</v>
      </c>
      <c r="C72" s="81">
        <f t="shared" si="4"/>
        <v>531</v>
      </c>
      <c r="D72" s="81">
        <f t="shared" si="4"/>
        <v>531</v>
      </c>
      <c r="E72" s="81">
        <f t="shared" si="4"/>
        <v>0</v>
      </c>
      <c r="F72" s="80">
        <f>(E72*100)/D72</f>
        <v>0</v>
      </c>
    </row>
    <row r="73" spans="1:6" x14ac:dyDescent="0.2">
      <c r="A73" s="52" t="s">
        <v>162</v>
      </c>
      <c r="B73" s="53" t="s">
        <v>163</v>
      </c>
      <c r="C73" s="82">
        <f t="shared" si="4"/>
        <v>531</v>
      </c>
      <c r="D73" s="82">
        <f t="shared" si="4"/>
        <v>531</v>
      </c>
      <c r="E73" s="82">
        <f t="shared" si="4"/>
        <v>0</v>
      </c>
      <c r="F73" s="82">
        <f>(E73*100)/D73</f>
        <v>0</v>
      </c>
    </row>
    <row r="74" spans="1:6" x14ac:dyDescent="0.2">
      <c r="A74" s="54" t="s">
        <v>164</v>
      </c>
      <c r="B74" s="55" t="s">
        <v>165</v>
      </c>
      <c r="C74" s="83">
        <v>531</v>
      </c>
      <c r="D74" s="83">
        <v>531</v>
      </c>
      <c r="E74" s="83">
        <v>0</v>
      </c>
      <c r="F74" s="83"/>
    </row>
    <row r="75" spans="1:6" x14ac:dyDescent="0.2">
      <c r="A75" s="48" t="s">
        <v>50</v>
      </c>
      <c r="B75" s="49" t="s">
        <v>51</v>
      </c>
      <c r="C75" s="79">
        <f t="shared" ref="C75:E77" si="5">C76</f>
        <v>1531</v>
      </c>
      <c r="D75" s="79">
        <f t="shared" si="5"/>
        <v>1531</v>
      </c>
      <c r="E75" s="79">
        <f t="shared" si="5"/>
        <v>0</v>
      </c>
      <c r="F75" s="80">
        <f>(E75*100)/D75</f>
        <v>0</v>
      </c>
    </row>
    <row r="76" spans="1:6" x14ac:dyDescent="0.2">
      <c r="A76" s="50" t="s">
        <v>64</v>
      </c>
      <c r="B76" s="51" t="s">
        <v>65</v>
      </c>
      <c r="C76" s="81">
        <f t="shared" si="5"/>
        <v>1531</v>
      </c>
      <c r="D76" s="81">
        <f t="shared" si="5"/>
        <v>1531</v>
      </c>
      <c r="E76" s="81">
        <f t="shared" si="5"/>
        <v>0</v>
      </c>
      <c r="F76" s="80">
        <f>(E76*100)/D76</f>
        <v>0</v>
      </c>
    </row>
    <row r="77" spans="1:6" x14ac:dyDescent="0.2">
      <c r="A77" s="52" t="s">
        <v>66</v>
      </c>
      <c r="B77" s="53" t="s">
        <v>67</v>
      </c>
      <c r="C77" s="82">
        <f t="shared" si="5"/>
        <v>1531</v>
      </c>
      <c r="D77" s="82">
        <f t="shared" si="5"/>
        <v>1531</v>
      </c>
      <c r="E77" s="82">
        <f t="shared" si="5"/>
        <v>0</v>
      </c>
      <c r="F77" s="82">
        <f>(E77*100)/D77</f>
        <v>0</v>
      </c>
    </row>
    <row r="78" spans="1:6" x14ac:dyDescent="0.2">
      <c r="A78" s="54" t="s">
        <v>68</v>
      </c>
      <c r="B78" s="55" t="s">
        <v>69</v>
      </c>
      <c r="C78" s="83">
        <v>1531</v>
      </c>
      <c r="D78" s="83">
        <v>1531</v>
      </c>
      <c r="E78" s="83">
        <v>0</v>
      </c>
      <c r="F78" s="83"/>
    </row>
    <row r="79" spans="1:6" x14ac:dyDescent="0.2">
      <c r="A79" s="47" t="s">
        <v>190</v>
      </c>
      <c r="B79" s="47" t="s">
        <v>198</v>
      </c>
      <c r="C79" s="77"/>
      <c r="D79" s="77"/>
      <c r="E79" s="77"/>
      <c r="F79" s="78" t="e">
        <f>(E79*100)/D79</f>
        <v>#DIV/0!</v>
      </c>
    </row>
    <row r="80" spans="1:6" x14ac:dyDescent="0.2">
      <c r="A80" s="48" t="s">
        <v>50</v>
      </c>
      <c r="B80" s="49" t="s">
        <v>51</v>
      </c>
      <c r="C80" s="79">
        <f t="shared" ref="C80:E82" si="6">C81</f>
        <v>0</v>
      </c>
      <c r="D80" s="79">
        <f t="shared" si="6"/>
        <v>0</v>
      </c>
      <c r="E80" s="79">
        <f t="shared" si="6"/>
        <v>0</v>
      </c>
      <c r="F80" s="80" t="e">
        <f>(E80*100)/D80</f>
        <v>#DIV/0!</v>
      </c>
    </row>
    <row r="81" spans="1:6" x14ac:dyDescent="0.2">
      <c r="A81" s="50" t="s">
        <v>58</v>
      </c>
      <c r="B81" s="51" t="s">
        <v>59</v>
      </c>
      <c r="C81" s="81">
        <f t="shared" si="6"/>
        <v>0</v>
      </c>
      <c r="D81" s="81">
        <f t="shared" si="6"/>
        <v>0</v>
      </c>
      <c r="E81" s="81">
        <f t="shared" si="6"/>
        <v>0</v>
      </c>
      <c r="F81" s="80" t="e">
        <f>(E81*100)/D81</f>
        <v>#DIV/0!</v>
      </c>
    </row>
    <row r="82" spans="1:6" x14ac:dyDescent="0.2">
      <c r="A82" s="52" t="s">
        <v>60</v>
      </c>
      <c r="B82" s="53" t="s">
        <v>61</v>
      </c>
      <c r="C82" s="82">
        <f t="shared" si="6"/>
        <v>0</v>
      </c>
      <c r="D82" s="82">
        <f t="shared" si="6"/>
        <v>0</v>
      </c>
      <c r="E82" s="82">
        <f t="shared" si="6"/>
        <v>0</v>
      </c>
      <c r="F82" s="82" t="e">
        <f>(E82*100)/D82</f>
        <v>#DIV/0!</v>
      </c>
    </row>
    <row r="83" spans="1:6" x14ac:dyDescent="0.2">
      <c r="A83" s="54" t="s">
        <v>62</v>
      </c>
      <c r="B83" s="55" t="s">
        <v>63</v>
      </c>
      <c r="C83" s="83">
        <v>0</v>
      </c>
      <c r="D83" s="83">
        <v>0</v>
      </c>
      <c r="E83" s="83">
        <v>0</v>
      </c>
      <c r="F83" s="83"/>
    </row>
    <row r="84" spans="1:6" s="56" customFormat="1" x14ac:dyDescent="0.2"/>
    <row r="85" spans="1:6" s="56" customFormat="1" x14ac:dyDescent="0.2"/>
    <row r="86" spans="1:6" s="56" customFormat="1" x14ac:dyDescent="0.2"/>
    <row r="87" spans="1:6" s="56" customFormat="1" x14ac:dyDescent="0.2"/>
    <row r="88" spans="1:6" s="56" customFormat="1" x14ac:dyDescent="0.2"/>
    <row r="89" spans="1:6" s="56" customFormat="1" x14ac:dyDescent="0.2"/>
    <row r="90" spans="1:6" s="56" customFormat="1" x14ac:dyDescent="0.2"/>
    <row r="91" spans="1:6" s="56" customFormat="1" x14ac:dyDescent="0.2"/>
    <row r="92" spans="1:6" s="56" customFormat="1" x14ac:dyDescent="0.2"/>
    <row r="93" spans="1:6" s="56" customFormat="1" x14ac:dyDescent="0.2"/>
    <row r="94" spans="1:6" s="56" customFormat="1" x14ac:dyDescent="0.2"/>
    <row r="95" spans="1:6" s="56" customFormat="1" x14ac:dyDescent="0.2"/>
    <row r="96" spans="1: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s="56" customFormat="1" x14ac:dyDescent="0.2"/>
    <row r="1220" spans="1:3" s="56" customFormat="1" x14ac:dyDescent="0.2"/>
    <row r="1221" spans="1:3" s="56" customFormat="1" x14ac:dyDescent="0.2"/>
    <row r="1222" spans="1:3" s="56" customFormat="1" x14ac:dyDescent="0.2"/>
    <row r="1223" spans="1:3" s="56" customFormat="1" x14ac:dyDescent="0.2"/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56"/>
      <c r="B1257" s="56"/>
      <c r="C1257" s="56"/>
    </row>
    <row r="1258" spans="1:3" x14ac:dyDescent="0.2">
      <c r="A1258" s="56"/>
      <c r="B1258" s="56"/>
      <c r="C1258" s="56"/>
    </row>
    <row r="1259" spans="1:3" x14ac:dyDescent="0.2">
      <c r="A1259" s="56"/>
      <c r="B1259" s="56"/>
      <c r="C1259" s="56"/>
    </row>
    <row r="1260" spans="1:3" x14ac:dyDescent="0.2">
      <c r="A1260" s="56"/>
      <c r="B1260" s="56"/>
      <c r="C1260" s="56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  <row r="7936" s="39" customFormat="1" x14ac:dyDescent="0.2"/>
    <row r="7937" s="39" customFormat="1" x14ac:dyDescent="0.2"/>
    <row r="7938" s="39" customFormat="1" x14ac:dyDescent="0.2"/>
    <row r="7939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Samanta Orlić</cp:lastModifiedBy>
  <cp:lastPrinted>2024-07-22T11:22:19Z</cp:lastPrinted>
  <dcterms:created xsi:type="dcterms:W3CDTF">2022-08-12T12:51:27Z</dcterms:created>
  <dcterms:modified xsi:type="dcterms:W3CDTF">2024-07-22T11:22:26Z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