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imunovic\Desktop\"/>
    </mc:Choice>
  </mc:AlternateContent>
  <bookViews>
    <workbookView xWindow="-105" yWindow="-105" windowWidth="23250" windowHeight="1257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rashoda'!$B$1:$I$27</definedName>
    <definedName name="_xlnm.Print_Area" localSheetId="6">'Posebni dio'!$A$1:$C$10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5" l="1"/>
  <c r="C12" i="5"/>
  <c r="G79" i="3"/>
  <c r="G19" i="3"/>
  <c r="G13" i="1"/>
  <c r="G10" i="1"/>
  <c r="J10" i="1"/>
  <c r="I10" i="1"/>
  <c r="H10" i="1"/>
  <c r="I14" i="3"/>
  <c r="H14" i="3"/>
  <c r="C17" i="5"/>
  <c r="G12" i="1" l="1"/>
  <c r="K12" i="1" s="1"/>
  <c r="H12" i="1"/>
  <c r="I12" i="1"/>
  <c r="I16" i="1" s="1"/>
  <c r="J12" i="1"/>
  <c r="G15" i="1"/>
  <c r="H15" i="1"/>
  <c r="I15" i="1"/>
  <c r="J15" i="1"/>
  <c r="J16" i="1" s="1"/>
  <c r="L12" i="1" l="1"/>
  <c r="H16" i="1"/>
  <c r="G16" i="1"/>
  <c r="K16" i="1" s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108" i="15"/>
  <c r="E108" i="15"/>
  <c r="D108" i="15"/>
  <c r="C108" i="15"/>
  <c r="F107" i="15"/>
  <c r="E107" i="15"/>
  <c r="D107" i="15"/>
  <c r="C107" i="15"/>
  <c r="F106" i="15"/>
  <c r="E106" i="15"/>
  <c r="D106" i="15"/>
  <c r="C106" i="15"/>
  <c r="F104" i="15"/>
  <c r="E104" i="15"/>
  <c r="D104" i="15"/>
  <c r="C104" i="15"/>
  <c r="F103" i="15"/>
  <c r="E103" i="15"/>
  <c r="D103" i="15"/>
  <c r="C103" i="15"/>
  <c r="F102" i="15"/>
  <c r="E102" i="15"/>
  <c r="D102" i="15"/>
  <c r="C102" i="15"/>
  <c r="F101" i="15"/>
  <c r="E101" i="15"/>
  <c r="D101" i="15"/>
  <c r="C101" i="15"/>
  <c r="F99" i="15"/>
  <c r="E99" i="15"/>
  <c r="D99" i="15"/>
  <c r="C99" i="15"/>
  <c r="F98" i="15"/>
  <c r="E98" i="15"/>
  <c r="D98" i="15"/>
  <c r="C98" i="15"/>
  <c r="F97" i="15"/>
  <c r="E97" i="15"/>
  <c r="D97" i="15"/>
  <c r="C97" i="15"/>
  <c r="F95" i="15"/>
  <c r="E95" i="15"/>
  <c r="D95" i="15"/>
  <c r="C95" i="15"/>
  <c r="F94" i="15"/>
  <c r="E94" i="15"/>
  <c r="D94" i="15"/>
  <c r="C94" i="15"/>
  <c r="F92" i="15"/>
  <c r="E92" i="15"/>
  <c r="D92" i="15"/>
  <c r="C92" i="15"/>
  <c r="F91" i="15"/>
  <c r="E91" i="15"/>
  <c r="D91" i="15"/>
  <c r="C91" i="15"/>
  <c r="F90" i="15"/>
  <c r="E90" i="15"/>
  <c r="D90" i="15"/>
  <c r="C90" i="15"/>
  <c r="F89" i="15"/>
  <c r="E89" i="15"/>
  <c r="D89" i="15"/>
  <c r="C89" i="15"/>
  <c r="F87" i="15"/>
  <c r="E87" i="15"/>
  <c r="D87" i="15"/>
  <c r="C87" i="15"/>
  <c r="F86" i="15"/>
  <c r="E86" i="15"/>
  <c r="D86" i="15"/>
  <c r="C86" i="15"/>
  <c r="F85" i="15"/>
  <c r="E85" i="15"/>
  <c r="D85" i="15"/>
  <c r="C85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8" i="15"/>
  <c r="E78" i="15"/>
  <c r="D78" i="15"/>
  <c r="C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3" i="15"/>
  <c r="E73" i="15"/>
  <c r="D73" i="15"/>
  <c r="C73" i="15"/>
  <c r="F70" i="15"/>
  <c r="E70" i="15"/>
  <c r="D70" i="15"/>
  <c r="C70" i="15"/>
  <c r="F69" i="15"/>
  <c r="E69" i="15"/>
  <c r="D69" i="15"/>
  <c r="C69" i="15"/>
  <c r="F68" i="15"/>
  <c r="E68" i="15"/>
  <c r="D68" i="15"/>
  <c r="C68" i="15"/>
  <c r="F66" i="15"/>
  <c r="E66" i="15"/>
  <c r="D66" i="15"/>
  <c r="C66" i="15"/>
  <c r="F65" i="15"/>
  <c r="E65" i="15"/>
  <c r="D65" i="15"/>
  <c r="C65" i="15"/>
  <c r="F63" i="15"/>
  <c r="E63" i="15"/>
  <c r="D63" i="15"/>
  <c r="C63" i="15"/>
  <c r="F60" i="15"/>
  <c r="E60" i="15"/>
  <c r="D60" i="15"/>
  <c r="C60" i="15"/>
  <c r="F59" i="15"/>
  <c r="E59" i="15"/>
  <c r="D59" i="15"/>
  <c r="C59" i="15"/>
  <c r="F58" i="15"/>
  <c r="E58" i="15"/>
  <c r="D58" i="15"/>
  <c r="C58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30" i="15"/>
  <c r="E30" i="15"/>
  <c r="D30" i="15"/>
  <c r="C30" i="15"/>
  <c r="F25" i="15"/>
  <c r="E25" i="15"/>
  <c r="D25" i="15"/>
  <c r="C25" i="15"/>
  <c r="F24" i="15"/>
  <c r="E24" i="15"/>
  <c r="D24" i="15"/>
  <c r="C24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F7" i="8"/>
  <c r="E7" i="8"/>
  <c r="D7" i="8"/>
  <c r="C7" i="8"/>
  <c r="C6" i="8" s="1"/>
  <c r="G6" i="8" s="1"/>
  <c r="H6" i="8"/>
  <c r="F6" i="8"/>
  <c r="E6" i="8"/>
  <c r="D6" i="8"/>
  <c r="H23" i="5"/>
  <c r="G23" i="5"/>
  <c r="H22" i="5"/>
  <c r="G22" i="5"/>
  <c r="F22" i="5"/>
  <c r="E22" i="5"/>
  <c r="D22" i="5"/>
  <c r="C22" i="5"/>
  <c r="H21" i="5"/>
  <c r="G21" i="5"/>
  <c r="H20" i="5"/>
  <c r="F20" i="5"/>
  <c r="E20" i="5"/>
  <c r="D20" i="5"/>
  <c r="C20" i="5"/>
  <c r="C15" i="5" s="1"/>
  <c r="H19" i="5"/>
  <c r="G19" i="5"/>
  <c r="H18" i="5"/>
  <c r="G18" i="5"/>
  <c r="F18" i="5"/>
  <c r="E18" i="5"/>
  <c r="D18" i="5"/>
  <c r="C18" i="5"/>
  <c r="H17" i="5"/>
  <c r="G17" i="5"/>
  <c r="H16" i="5"/>
  <c r="F16" i="5"/>
  <c r="E16" i="5"/>
  <c r="D16" i="5"/>
  <c r="C16" i="5"/>
  <c r="G16" i="5" s="1"/>
  <c r="H15" i="5"/>
  <c r="F15" i="5"/>
  <c r="E15" i="5"/>
  <c r="D15" i="5"/>
  <c r="H14" i="5"/>
  <c r="G14" i="5"/>
  <c r="G13" i="5"/>
  <c r="F13" i="5"/>
  <c r="E13" i="5"/>
  <c r="H13" i="5" s="1"/>
  <c r="D13" i="5"/>
  <c r="D6" i="5" s="1"/>
  <c r="C13" i="5"/>
  <c r="H12" i="5"/>
  <c r="G12" i="5"/>
  <c r="H11" i="5"/>
  <c r="F11" i="5"/>
  <c r="E11" i="5"/>
  <c r="D11" i="5"/>
  <c r="C11" i="5"/>
  <c r="G11" i="5" s="1"/>
  <c r="H10" i="5"/>
  <c r="G10" i="5"/>
  <c r="F9" i="5"/>
  <c r="G9" i="5" s="1"/>
  <c r="E9" i="5"/>
  <c r="D9" i="5"/>
  <c r="C9" i="5"/>
  <c r="H8" i="5"/>
  <c r="G8" i="5"/>
  <c r="H7" i="5"/>
  <c r="F7" i="5"/>
  <c r="E7" i="5"/>
  <c r="D7" i="5"/>
  <c r="C7" i="5"/>
  <c r="G7" i="5" s="1"/>
  <c r="E6" i="5"/>
  <c r="L85" i="3"/>
  <c r="K85" i="3"/>
  <c r="L84" i="3"/>
  <c r="K84" i="3"/>
  <c r="J84" i="3"/>
  <c r="I84" i="3"/>
  <c r="H84" i="3"/>
  <c r="G84" i="3"/>
  <c r="L83" i="3"/>
  <c r="K83" i="3"/>
  <c r="J83" i="3"/>
  <c r="I83" i="3"/>
  <c r="H83" i="3"/>
  <c r="G83" i="3"/>
  <c r="L82" i="3"/>
  <c r="K82" i="3"/>
  <c r="L81" i="3"/>
  <c r="K81" i="3"/>
  <c r="J81" i="3"/>
  <c r="I81" i="3"/>
  <c r="H81" i="3"/>
  <c r="G81" i="3"/>
  <c r="L80" i="3"/>
  <c r="K80" i="3"/>
  <c r="L79" i="3"/>
  <c r="K79" i="3"/>
  <c r="L78" i="3"/>
  <c r="J78" i="3"/>
  <c r="I78" i="3"/>
  <c r="H78" i="3"/>
  <c r="G78" i="3"/>
  <c r="G77" i="3" s="1"/>
  <c r="L77" i="3"/>
  <c r="J77" i="3"/>
  <c r="I77" i="3"/>
  <c r="H77" i="3"/>
  <c r="L76" i="3"/>
  <c r="J76" i="3"/>
  <c r="I76" i="3"/>
  <c r="H76" i="3"/>
  <c r="L75" i="3"/>
  <c r="K75" i="3"/>
  <c r="L74" i="3"/>
  <c r="K74" i="3"/>
  <c r="L73" i="3"/>
  <c r="K73" i="3"/>
  <c r="J73" i="3"/>
  <c r="I73" i="3"/>
  <c r="H73" i="3"/>
  <c r="G73" i="3"/>
  <c r="L72" i="3"/>
  <c r="K72" i="3"/>
  <c r="L71" i="3"/>
  <c r="K71" i="3"/>
  <c r="J71" i="3"/>
  <c r="I71" i="3"/>
  <c r="H71" i="3"/>
  <c r="G71" i="3"/>
  <c r="L70" i="3"/>
  <c r="K70" i="3"/>
  <c r="J70" i="3"/>
  <c r="I70" i="3"/>
  <c r="H70" i="3"/>
  <c r="G70" i="3"/>
  <c r="L69" i="3"/>
  <c r="K69" i="3"/>
  <c r="L68" i="3"/>
  <c r="K68" i="3"/>
  <c r="L67" i="3"/>
  <c r="K67" i="3"/>
  <c r="L66" i="3"/>
  <c r="K66" i="3"/>
  <c r="L65" i="3"/>
  <c r="K65" i="3"/>
  <c r="J65" i="3"/>
  <c r="I65" i="3"/>
  <c r="H65" i="3"/>
  <c r="G65" i="3"/>
  <c r="L64" i="3"/>
  <c r="K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J53" i="3"/>
  <c r="I53" i="3"/>
  <c r="H53" i="3"/>
  <c r="G53" i="3"/>
  <c r="L52" i="3"/>
  <c r="K52" i="3"/>
  <c r="L51" i="3"/>
  <c r="K51" i="3"/>
  <c r="L50" i="3"/>
  <c r="K50" i="3"/>
  <c r="L49" i="3"/>
  <c r="K49" i="3"/>
  <c r="L48" i="3"/>
  <c r="K48" i="3"/>
  <c r="J48" i="3"/>
  <c r="I48" i="3"/>
  <c r="H48" i="3"/>
  <c r="G48" i="3"/>
  <c r="L47" i="3"/>
  <c r="K47" i="3"/>
  <c r="L46" i="3"/>
  <c r="K46" i="3"/>
  <c r="L45" i="3"/>
  <c r="K45" i="3"/>
  <c r="L44" i="3"/>
  <c r="K44" i="3"/>
  <c r="L43" i="3"/>
  <c r="J43" i="3"/>
  <c r="I43" i="3"/>
  <c r="H43" i="3"/>
  <c r="G43" i="3"/>
  <c r="K43" i="3" s="1"/>
  <c r="L42" i="3"/>
  <c r="J42" i="3"/>
  <c r="I42" i="3"/>
  <c r="H42" i="3"/>
  <c r="L41" i="3"/>
  <c r="K41" i="3"/>
  <c r="L40" i="3"/>
  <c r="K40" i="3"/>
  <c r="L39" i="3"/>
  <c r="J39" i="3"/>
  <c r="I39" i="3"/>
  <c r="H39" i="3"/>
  <c r="G39" i="3"/>
  <c r="K39" i="3" s="1"/>
  <c r="L38" i="3"/>
  <c r="K38" i="3"/>
  <c r="L37" i="3"/>
  <c r="J37" i="3"/>
  <c r="I37" i="3"/>
  <c r="H37" i="3"/>
  <c r="G37" i="3"/>
  <c r="K37" i="3" s="1"/>
  <c r="L36" i="3"/>
  <c r="K36" i="3"/>
  <c r="L35" i="3"/>
  <c r="K35" i="3"/>
  <c r="L34" i="3"/>
  <c r="J34" i="3"/>
  <c r="I34" i="3"/>
  <c r="H34" i="3"/>
  <c r="G34" i="3"/>
  <c r="K34" i="3" s="1"/>
  <c r="L33" i="3"/>
  <c r="J33" i="3"/>
  <c r="I33" i="3"/>
  <c r="H33" i="3"/>
  <c r="L32" i="3"/>
  <c r="J32" i="3"/>
  <c r="I32" i="3"/>
  <c r="H32" i="3"/>
  <c r="L31" i="3"/>
  <c r="J31" i="3"/>
  <c r="I31" i="3"/>
  <c r="H31" i="3"/>
  <c r="L26" i="3"/>
  <c r="K26" i="3"/>
  <c r="L25" i="3"/>
  <c r="K25" i="3"/>
  <c r="L24" i="3"/>
  <c r="J24" i="3"/>
  <c r="I24" i="3"/>
  <c r="H24" i="3"/>
  <c r="G24" i="3"/>
  <c r="G23" i="3" s="1"/>
  <c r="K23" i="3" s="1"/>
  <c r="L23" i="3"/>
  <c r="J23" i="3"/>
  <c r="I23" i="3"/>
  <c r="H23" i="3"/>
  <c r="L22" i="3"/>
  <c r="K22" i="3"/>
  <c r="J21" i="3"/>
  <c r="L21" i="3" s="1"/>
  <c r="I21" i="3"/>
  <c r="H21" i="3"/>
  <c r="G21" i="3"/>
  <c r="I20" i="3"/>
  <c r="H20" i="3"/>
  <c r="G20" i="3"/>
  <c r="L19" i="3"/>
  <c r="K19" i="3"/>
  <c r="L18" i="3"/>
  <c r="J18" i="3"/>
  <c r="I18" i="3"/>
  <c r="H18" i="3"/>
  <c r="G18" i="3"/>
  <c r="G17" i="3" s="1"/>
  <c r="L17" i="3"/>
  <c r="J17" i="3"/>
  <c r="I17" i="3"/>
  <c r="H17" i="3"/>
  <c r="L16" i="3"/>
  <c r="K16" i="3"/>
  <c r="L15" i="3"/>
  <c r="K15" i="3"/>
  <c r="J15" i="3"/>
  <c r="I15" i="3"/>
  <c r="H15" i="3"/>
  <c r="G15" i="3"/>
  <c r="L14" i="3"/>
  <c r="K14" i="3"/>
  <c r="K13" i="3"/>
  <c r="J13" i="3"/>
  <c r="I13" i="3"/>
  <c r="I12" i="3" s="1"/>
  <c r="H13" i="3"/>
  <c r="G13" i="3"/>
  <c r="K12" i="3"/>
  <c r="J12" i="3"/>
  <c r="H12" i="3"/>
  <c r="H11" i="3" s="1"/>
  <c r="H10" i="3" s="1"/>
  <c r="G12" i="3"/>
  <c r="G7" i="8" l="1"/>
  <c r="K18" i="3"/>
  <c r="H9" i="5"/>
  <c r="F6" i="5"/>
  <c r="H6" i="5" s="1"/>
  <c r="K21" i="3"/>
  <c r="J20" i="3"/>
  <c r="I11" i="3"/>
  <c r="L12" i="3"/>
  <c r="L13" i="3"/>
  <c r="G20" i="5"/>
  <c r="G15" i="5"/>
  <c r="G76" i="3"/>
  <c r="K76" i="3" s="1"/>
  <c r="K77" i="3"/>
  <c r="K78" i="3"/>
  <c r="G42" i="3"/>
  <c r="K42" i="3" s="1"/>
  <c r="G33" i="3"/>
  <c r="C6" i="5"/>
  <c r="K24" i="3"/>
  <c r="G11" i="3"/>
  <c r="G10" i="3" s="1"/>
  <c r="K17" i="3"/>
  <c r="L20" i="3" l="1"/>
  <c r="K20" i="3"/>
  <c r="J11" i="3"/>
  <c r="L11" i="3"/>
  <c r="I10" i="3"/>
  <c r="K33" i="3"/>
  <c r="G32" i="3"/>
  <c r="G6" i="5"/>
  <c r="J10" i="3" l="1"/>
  <c r="K10" i="3" s="1"/>
  <c r="K11" i="3"/>
  <c r="K32" i="3"/>
  <c r="G31" i="3"/>
  <c r="K31" i="3" s="1"/>
  <c r="L10" i="3" l="1"/>
</calcChain>
</file>

<file path=xl/sharedStrings.xml><?xml version="1.0" encoding="utf-8"?>
<sst xmlns="http://schemas.openxmlformats.org/spreadsheetml/2006/main" count="478" uniqueCount="213">
  <si>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</si>
  <si>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</si>
  <si>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</si>
  <si>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</si>
  <si>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</si>
  <si>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</si>
  <si>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</si>
  <si>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</si>
  <si>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</si>
  <si>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</si>
  <si>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</si>
  <si>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</si>
  <si>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</si>
  <si>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</si>
  <si>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</si>
  <si>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</si>
  <si>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</si>
  <si>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</si>
  <si>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</si>
  <si>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</si>
  <si>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</si>
  <si>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</si>
  <si>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</si>
  <si>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</si>
  <si>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</si>
  <si>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</si>
  <si>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</si>
  <si>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</si>
  <si>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</si>
  <si>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</si>
  <si>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</si>
  <si>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</si>
  <si>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</si>
  <si>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</si>
  <si>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</si>
  <si>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</si>
  <si>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</si>
  <si>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</si>
  <si>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</si>
  <si>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</si>
  <si>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</si>
  <si>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2024. GODINE</t>
  </si>
  <si>
    <t xml:space="preserve">OSTVARENJE/IZVRŠENJE 
1.-6.2023. </t>
  </si>
  <si>
    <t>IZVORNI PLAN ILI REBALANS 2024.*</t>
  </si>
  <si>
    <t>TEKUĆI PLAN 2024.*</t>
  </si>
  <si>
    <t xml:space="preserve">OSTVARENJE/IZVRŠENJE 
1.-6.2024. </t>
  </si>
  <si>
    <t xml:space="preserve">OSTVARENJE/ IZVRŠENJE 
1.-6.2023. </t>
  </si>
  <si>
    <t xml:space="preserve">OSTVARENJE/ IZVRŠENJE 
1.-6.2024. </t>
  </si>
  <si>
    <t xml:space="preserve"> IZVRŠENJE 
1.-6.2023. </t>
  </si>
  <si>
    <t xml:space="preserve"> IZVRŠENJE 
1.-6.2024.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</si>
  <si>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</si>
  <si>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</si>
  <si>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</si>
  <si>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</si>
  <si>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</si>
  <si>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</si>
  <si>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</si>
  <si>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</si>
  <si>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639</t>
  </si>
  <si>
    <t>Prijenosi između proračunskih korisnika istog proračuna</t>
  </si>
  <si>
    <t>6391</t>
  </si>
  <si>
    <t>Tekući prijenosi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</si>
  <si>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</si>
  <si>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</si>
  <si>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</si>
  <si>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</si>
  <si>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</si>
  <si>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</si>
  <si>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</si>
  <si>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</si>
  <si>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</si>
  <si>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</si>
  <si>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</si>
  <si>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</si>
  <si>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</si>
  <si>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</si>
  <si>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</si>
  <si>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</si>
  <si>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</si>
  <si>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</si>
  <si>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</si>
  <si>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</si>
  <si>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</si>
  <si>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</si>
  <si>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</si>
  <si>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</si>
  <si>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</si>
  <si>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</si>
  <si>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</si>
  <si>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</si>
  <si>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</si>
  <si>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</si>
  <si>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</si>
  <si>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</si>
  <si>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</si>
  <si>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</si>
  <si>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</si>
  <si>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</si>
  <si>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</si>
  <si>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</si>
  <si>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</si>
  <si>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</si>
  <si>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</si>
  <si>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</si>
  <si>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</si>
  <si>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</si>
  <si>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</si>
  <si>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</si>
  <si>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</si>
  <si>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</si>
  <si>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</si>
  <si>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</si>
  <si>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</si>
  <si>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</si>
  <si>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</si>
  <si>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</si>
  <si>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</si>
  <si>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</si>
  <si>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</si>
  <si>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</si>
  <si>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</si>
  <si>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</si>
  <si>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</si>
  <si>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</si>
  <si>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</si>
  <si>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</si>
  <si>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</si>
  <si>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</si>
  <si>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</si>
  <si>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</si>
  <si>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</si>
  <si>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</si>
  <si>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</si>
  <si>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</si>
  <si>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</si>
  <si>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</si>
  <si>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</si>
  <si>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</si>
  <si>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</si>
  <si>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</si>
  <si>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</si>
  <si>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</si>
  <si>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</si>
  <si>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</si>
  <si>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</si>
  <si>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</si>
  <si>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</si>
  <si>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</si>
  <si>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</si>
  <si>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</si>
  <si>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</si>
  <si>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</si>
  <si>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</si>
  <si>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</si>
  <si>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</si>
  <si>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</si>
  <si>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</si>
  <si>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</si>
  <si>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</si>
  <si>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</si>
  <si>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</si>
  <si>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</si>
  <si>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</si>
  <si>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</si>
  <si>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</si>
  <si>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</si>
  <si>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</si>
  <si>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</si>
  <si>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</si>
  <si>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</si>
  <si>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</si>
  <si>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</si>
  <si>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</si>
  <si>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</si>
  <si>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</si>
  <si>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</si>
  <si>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</si>
  <si>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</si>
  <si>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</si>
  <si>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</si>
  <si>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</si>
  <si>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</si>
  <si>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</si>
  <si>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</si>
  <si>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</si>
  <si>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</si>
  <si>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</si>
  <si>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</si>
  <si>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</si>
  <si>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</si>
  <si>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</si>
  <si>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</si>
  <si>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</si>
  <si>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</si>
  <si>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</si>
  <si>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</si>
  <si>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</si>
  <si>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</si>
  <si>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65 Županijski sudovi</t>
  </si>
  <si>
    <t>3453 RIJEKA ŽUPANIJSKI SUD</t>
  </si>
  <si>
    <t>2803 Vođenje sudskih postupaka</t>
  </si>
  <si>
    <t>11</t>
  </si>
  <si>
    <t>43</t>
  </si>
  <si>
    <t>52</t>
  </si>
  <si>
    <t>A638000</t>
  </si>
  <si>
    <t>Vođenje sudskih postupaka iz nadležnosti županijskih sudova</t>
  </si>
  <si>
    <t>TEKUĆI PLAN  2024.*</t>
  </si>
  <si>
    <t>IZVRŠENJE 1.-6.2024.*</t>
  </si>
  <si>
    <t xml:space="preserve">INDEKS**
</t>
  </si>
  <si>
    <t>Opći prihodi i primici</t>
  </si>
  <si>
    <t>Vlastiti prihodi</t>
  </si>
  <si>
    <t>Ostali prihodi za posebne namjene</t>
  </si>
  <si>
    <t>Ostale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</si>
</sst>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4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B5" sqref="B5:L5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7" t="s">
        <v>41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19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6" t="s">
        <v>4</v>
      </c>
      <c r="C3" s="96"/>
      <c r="D3" s="96"/>
      <c r="E3" s="96"/>
      <c r="F3" s="96"/>
      <c r="G3" s="96"/>
      <c r="H3" s="96"/>
      <c r="I3" s="96"/>
      <c r="J3" s="96"/>
      <c r="K3" s="96"/>
      <c r="L3" s="96"/>
      <c r="M3" s="18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6" t="s">
        <v>24</v>
      </c>
      <c r="C5" s="96"/>
      <c r="D5" s="96"/>
      <c r="E5" s="96"/>
      <c r="F5" s="96"/>
      <c r="G5" s="96"/>
      <c r="H5" s="96"/>
      <c r="I5" s="96"/>
      <c r="J5" s="96"/>
      <c r="K5" s="96"/>
      <c r="L5" s="96"/>
      <c r="M5" s="17"/>
    </row>
    <row r="6" spans="2:13" ht="18" customHeight="1" x14ac:dyDescent="0.25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17"/>
    </row>
    <row r="7" spans="2:13" ht="18" customHeight="1" x14ac:dyDescent="0.25">
      <c r="B7" s="108" t="s">
        <v>31</v>
      </c>
      <c r="C7" s="108"/>
      <c r="D7" s="108"/>
      <c r="E7" s="108"/>
      <c r="F7" s="108"/>
      <c r="G7" s="94"/>
      <c r="H7" s="5"/>
      <c r="I7" s="5"/>
      <c r="J7" s="5"/>
      <c r="K7" s="21"/>
      <c r="L7" s="21"/>
    </row>
    <row r="8" spans="2:13" ht="25.5" x14ac:dyDescent="0.25">
      <c r="B8" s="105" t="s">
        <v>3</v>
      </c>
      <c r="C8" s="105"/>
      <c r="D8" s="105"/>
      <c r="E8" s="105"/>
      <c r="F8" s="105"/>
      <c r="G8" s="20" t="s">
        <v>42</v>
      </c>
      <c r="H8" s="20" t="s">
        <v>43</v>
      </c>
      <c r="I8" s="20" t="s">
        <v>44</v>
      </c>
      <c r="J8" s="20" t="s">
        <v>45</v>
      </c>
      <c r="K8" s="20" t="s">
        <v>6</v>
      </c>
      <c r="L8" s="20" t="s">
        <v>22</v>
      </c>
    </row>
    <row r="9" spans="2:13" x14ac:dyDescent="0.25">
      <c r="B9" s="106">
        <v>1</v>
      </c>
      <c r="C9" s="106"/>
      <c r="D9" s="106"/>
      <c r="E9" s="106"/>
      <c r="F9" s="107"/>
      <c r="G9" s="25">
        <v>2</v>
      </c>
      <c r="H9" s="24">
        <v>3</v>
      </c>
      <c r="I9" s="24">
        <v>4</v>
      </c>
      <c r="J9" s="24">
        <v>5</v>
      </c>
      <c r="K9" s="24" t="s">
        <v>13</v>
      </c>
      <c r="L9" s="24" t="s">
        <v>14</v>
      </c>
    </row>
    <row r="10" spans="2:13" x14ac:dyDescent="0.25">
      <c r="B10" s="101" t="s">
        <v>8</v>
      </c>
      <c r="C10" s="102"/>
      <c r="D10" s="102"/>
      <c r="E10" s="102"/>
      <c r="F10" s="103"/>
      <c r="G10" s="84">
        <f>1423031.18-2815.99</f>
        <v>1420215.19</v>
      </c>
      <c r="H10" s="85">
        <f>4528205-1000</f>
        <v>4527205</v>
      </c>
      <c r="I10" s="85">
        <f>4528205-1000</f>
        <v>4527205</v>
      </c>
      <c r="J10" s="85">
        <f>2089418.62+420.19</f>
        <v>2089838.81</v>
      </c>
      <c r="K10" s="85"/>
      <c r="L10" s="85"/>
    </row>
    <row r="11" spans="2:13" x14ac:dyDescent="0.25">
      <c r="B11" s="104" t="s">
        <v>7</v>
      </c>
      <c r="C11" s="103"/>
      <c r="D11" s="103"/>
      <c r="E11" s="103"/>
      <c r="F11" s="103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8" t="s">
        <v>0</v>
      </c>
      <c r="C12" s="99"/>
      <c r="D12" s="99"/>
      <c r="E12" s="99"/>
      <c r="F12" s="100"/>
      <c r="G12" s="86">
        <f>G10+G11</f>
        <v>1420215.19</v>
      </c>
      <c r="H12" s="86">
        <f t="shared" ref="H12:J12" si="0">H10+H11</f>
        <v>4527205</v>
      </c>
      <c r="I12" s="86">
        <f t="shared" si="0"/>
        <v>4527205</v>
      </c>
      <c r="J12" s="86">
        <f t="shared" si="0"/>
        <v>2089838.81</v>
      </c>
      <c r="K12" s="87">
        <f>J12/G12*100</f>
        <v>147.14944782417095</v>
      </c>
      <c r="L12" s="87">
        <f>J12/I12*100</f>
        <v>46.161788785796091</v>
      </c>
    </row>
    <row r="13" spans="2:13" x14ac:dyDescent="0.25">
      <c r="B13" s="114" t="s">
        <v>9</v>
      </c>
      <c r="C13" s="102"/>
      <c r="D13" s="102"/>
      <c r="E13" s="102"/>
      <c r="F13" s="102"/>
      <c r="G13" s="88">
        <f>1415076.34</f>
        <v>1415076.34</v>
      </c>
      <c r="H13" s="85">
        <v>3486366</v>
      </c>
      <c r="I13" s="85">
        <v>3486366</v>
      </c>
      <c r="J13" s="85">
        <v>2065995.64</v>
      </c>
      <c r="K13" s="85"/>
      <c r="L13" s="85"/>
    </row>
    <row r="14" spans="2:13" x14ac:dyDescent="0.25">
      <c r="B14" s="104" t="s">
        <v>10</v>
      </c>
      <c r="C14" s="103"/>
      <c r="D14" s="103"/>
      <c r="E14" s="103"/>
      <c r="F14" s="103"/>
      <c r="G14" s="84">
        <v>7954.84</v>
      </c>
      <c r="H14" s="85">
        <v>1041839</v>
      </c>
      <c r="I14" s="85">
        <v>1041839</v>
      </c>
      <c r="J14" s="85">
        <v>23422.98</v>
      </c>
      <c r="K14" s="85"/>
      <c r="L14" s="85"/>
    </row>
    <row r="15" spans="2:13" x14ac:dyDescent="0.25">
      <c r="B15" s="13" t="s">
        <v>1</v>
      </c>
      <c r="C15" s="14"/>
      <c r="D15" s="14"/>
      <c r="E15" s="14"/>
      <c r="F15" s="14"/>
      <c r="G15" s="86">
        <f>G13+G14</f>
        <v>1423031.1800000002</v>
      </c>
      <c r="H15" s="86">
        <f t="shared" ref="H15:J15" si="1">H13+H14</f>
        <v>4528205</v>
      </c>
      <c r="I15" s="86">
        <f t="shared" si="1"/>
        <v>4528205</v>
      </c>
      <c r="J15" s="86">
        <f t="shared" si="1"/>
        <v>2089418.6199999999</v>
      </c>
      <c r="K15" s="87">
        <f>J15/G15*100</f>
        <v>146.82873076611008</v>
      </c>
      <c r="L15" s="87">
        <f>J15/I15*100</f>
        <v>46.142315111617101</v>
      </c>
    </row>
    <row r="16" spans="2:13" x14ac:dyDescent="0.25">
      <c r="B16" s="113" t="s">
        <v>2</v>
      </c>
      <c r="C16" s="99"/>
      <c r="D16" s="99"/>
      <c r="E16" s="99"/>
      <c r="F16" s="99"/>
      <c r="G16" s="89">
        <f>G12-G15</f>
        <v>-2815.9900000002235</v>
      </c>
      <c r="H16" s="89">
        <f t="shared" ref="H16:J16" si="2">H12-H15</f>
        <v>-1000</v>
      </c>
      <c r="I16" s="89">
        <f t="shared" si="2"/>
        <v>-1000</v>
      </c>
      <c r="J16" s="89">
        <f t="shared" si="2"/>
        <v>420.19000000017695</v>
      </c>
      <c r="K16" s="87">
        <f>J16/G16*100</f>
        <v>-14.921572874908776</v>
      </c>
      <c r="L16" s="87">
        <f>J16/I16*100</f>
        <v>-42.019000000017698</v>
      </c>
    </row>
    <row r="17" spans="1:49" ht="18" x14ac:dyDescent="0.25">
      <c r="B17" s="3"/>
      <c r="C17" s="6"/>
      <c r="D17" s="6"/>
      <c r="E17" s="6"/>
      <c r="F17" s="6"/>
      <c r="G17" s="6"/>
      <c r="H17" s="6"/>
      <c r="I17" s="6"/>
      <c r="J17" s="6"/>
      <c r="K17" s="1"/>
      <c r="L17" s="1"/>
      <c r="M17" s="1"/>
    </row>
    <row r="18" spans="1:49" ht="18" customHeight="1" x14ac:dyDescent="0.25">
      <c r="B18" s="108" t="s">
        <v>28</v>
      </c>
      <c r="C18" s="108"/>
      <c r="D18" s="108"/>
      <c r="E18" s="108"/>
      <c r="F18" s="108"/>
      <c r="G18" s="6"/>
      <c r="H18" s="6"/>
      <c r="I18" s="6"/>
      <c r="J18" s="6"/>
      <c r="K18" s="1"/>
      <c r="L18" s="1"/>
      <c r="M18" s="1"/>
    </row>
    <row r="19" spans="1:49" ht="25.5" x14ac:dyDescent="0.25">
      <c r="B19" s="105" t="s">
        <v>3</v>
      </c>
      <c r="C19" s="105"/>
      <c r="D19" s="105"/>
      <c r="E19" s="105"/>
      <c r="F19" s="105"/>
      <c r="G19" s="20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9">
        <v>1</v>
      </c>
      <c r="C20" s="110"/>
      <c r="D20" s="110"/>
      <c r="E20" s="110"/>
      <c r="F20" s="110"/>
      <c r="G20" s="26">
        <v>2</v>
      </c>
      <c r="H20" s="24">
        <v>3</v>
      </c>
      <c r="I20" s="24">
        <v>4</v>
      </c>
      <c r="J20" s="24">
        <v>5</v>
      </c>
      <c r="K20" s="24" t="s">
        <v>13</v>
      </c>
      <c r="L20" s="24" t="s">
        <v>14</v>
      </c>
    </row>
    <row r="21" spans="1:49" ht="15.75" customHeight="1" x14ac:dyDescent="0.25">
      <c r="B21" s="101" t="s">
        <v>11</v>
      </c>
      <c r="C21" s="111"/>
      <c r="D21" s="111"/>
      <c r="E21" s="111"/>
      <c r="F21" s="111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101" t="s">
        <v>12</v>
      </c>
      <c r="C22" s="102"/>
      <c r="D22" s="102"/>
      <c r="E22" s="102"/>
      <c r="F22" s="102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5" t="s">
        <v>23</v>
      </c>
      <c r="C23" s="116"/>
      <c r="D23" s="116"/>
      <c r="E23" s="116"/>
      <c r="F23" s="117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8" customFormat="1" ht="15" customHeight="1" x14ac:dyDescent="0.25">
      <c r="A24"/>
      <c r="B24" s="101" t="s">
        <v>5</v>
      </c>
      <c r="C24" s="102"/>
      <c r="D24" s="102"/>
      <c r="E24" s="102"/>
      <c r="F24" s="102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8" customFormat="1" ht="15" customHeight="1" x14ac:dyDescent="0.25">
      <c r="A25"/>
      <c r="B25" s="101" t="s">
        <v>27</v>
      </c>
      <c r="C25" s="102"/>
      <c r="D25" s="102"/>
      <c r="E25" s="102"/>
      <c r="F25" s="102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5" customFormat="1" x14ac:dyDescent="0.25">
      <c r="A26" s="34"/>
      <c r="B26" s="115" t="s">
        <v>29</v>
      </c>
      <c r="C26" s="116"/>
      <c r="D26" s="116"/>
      <c r="E26" s="116"/>
      <c r="F26" s="117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</row>
    <row r="27" spans="1:49" x14ac:dyDescent="0.25">
      <c r="B27" s="112" t="s">
        <v>30</v>
      </c>
      <c r="C27" s="112"/>
      <c r="D27" s="112"/>
      <c r="E27" s="112"/>
      <c r="F27" s="112"/>
      <c r="G27" s="93">
        <f>G16+G26</f>
        <v>-2815.9900000002235</v>
      </c>
      <c r="H27" s="93">
        <f t="shared" ref="H27:J27" si="5">H16+H26</f>
        <v>-1000</v>
      </c>
      <c r="I27" s="93">
        <f t="shared" si="5"/>
        <v>-1000</v>
      </c>
      <c r="J27" s="93">
        <f t="shared" si="5"/>
        <v>420.19000000017695</v>
      </c>
      <c r="K27" s="92">
        <f>J27/G27*100</f>
        <v>-14.921572874908776</v>
      </c>
      <c r="L27" s="92">
        <f>J27/I27*100</f>
        <v>-42.019000000017698</v>
      </c>
    </row>
    <row r="29" spans="1:49" x14ac:dyDescent="0.25"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6"/>
  <sheetViews>
    <sheetView zoomScale="90" zoomScaleNormal="90" workbookViewId="0">
      <selection activeCell="G80" sqref="G8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6" t="s">
        <v>26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6" t="s">
        <v>15</v>
      </c>
      <c r="C6" s="96"/>
      <c r="D6" s="96"/>
      <c r="E6" s="96"/>
      <c r="F6" s="96"/>
      <c r="G6" s="96"/>
      <c r="H6" s="96"/>
      <c r="I6" s="96"/>
      <c r="J6" s="96"/>
      <c r="K6" s="96"/>
      <c r="L6" s="96"/>
    </row>
    <row r="7" spans="2:12" ht="18" x14ac:dyDescent="0.25">
      <c r="B7" s="3"/>
      <c r="C7" s="3"/>
      <c r="D7" s="3"/>
      <c r="E7" s="3"/>
      <c r="F7" s="3"/>
      <c r="G7" s="95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7" t="s">
        <v>46</v>
      </c>
      <c r="H8" s="27" t="s">
        <v>43</v>
      </c>
      <c r="I8" s="27" t="s">
        <v>44</v>
      </c>
      <c r="J8" s="27" t="s">
        <v>47</v>
      </c>
      <c r="K8" s="27" t="s">
        <v>6</v>
      </c>
      <c r="L8" s="27" t="s">
        <v>22</v>
      </c>
    </row>
    <row r="9" spans="2:12" x14ac:dyDescent="0.25">
      <c r="B9" s="121">
        <v>1</v>
      </c>
      <c r="C9" s="122"/>
      <c r="D9" s="122"/>
      <c r="E9" s="122"/>
      <c r="F9" s="123"/>
      <c r="G9" s="29">
        <v>2</v>
      </c>
      <c r="H9" s="29">
        <v>3</v>
      </c>
      <c r="I9" s="29">
        <v>4</v>
      </c>
      <c r="J9" s="29">
        <v>5</v>
      </c>
      <c r="K9" s="29" t="s">
        <v>13</v>
      </c>
      <c r="L9" s="29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>G11</f>
        <v>1420215.1900000002</v>
      </c>
      <c r="H10" s="64">
        <f>H11</f>
        <v>4527205</v>
      </c>
      <c r="I10" s="64">
        <f>I11</f>
        <v>4527205</v>
      </c>
      <c r="J10" s="64">
        <f>J11</f>
        <v>2089838.8099999998</v>
      </c>
      <c r="K10" s="68">
        <f t="shared" ref="K10:K26" si="0">(J10*100)/G10</f>
        <v>147.14944782417089</v>
      </c>
      <c r="L10" s="68">
        <f t="shared" ref="L10:L26" si="1">(J10*100)/I10</f>
        <v>46.161788785796084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>G12+G17+G20+G23</f>
        <v>1420215.1900000002</v>
      </c>
      <c r="H11" s="64">
        <f>H12+H17+H20+H23</f>
        <v>4527205</v>
      </c>
      <c r="I11" s="64">
        <f>I12+I17+I20+I23</f>
        <v>4527205</v>
      </c>
      <c r="J11" s="64">
        <f>J12+J17+J20+J23</f>
        <v>2089838.8099999998</v>
      </c>
      <c r="K11" s="64">
        <f t="shared" si="0"/>
        <v>147.14944782417089</v>
      </c>
      <c r="L11" s="64">
        <f t="shared" si="1"/>
        <v>46.161788785796084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>G13+G15</f>
        <v>5631.5</v>
      </c>
      <c r="H12" s="64">
        <f>H13+H15</f>
        <v>0</v>
      </c>
      <c r="I12" s="64">
        <f>I13+I15</f>
        <v>0</v>
      </c>
      <c r="J12" s="64">
        <f>J13+J15</f>
        <v>0</v>
      </c>
      <c r="K12" s="64">
        <f t="shared" si="0"/>
        <v>0</v>
      </c>
      <c r="L12" s="64" t="e">
        <f t="shared" si="1"/>
        <v>#DIV/0!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>G14</f>
        <v>0</v>
      </c>
      <c r="H13" s="64">
        <f>H14</f>
        <v>0</v>
      </c>
      <c r="I13" s="64">
        <f>I14</f>
        <v>0</v>
      </c>
      <c r="J13" s="64">
        <f>J14</f>
        <v>0</v>
      </c>
      <c r="K13" s="64" t="e">
        <f t="shared" si="0"/>
        <v>#DIV/0!</v>
      </c>
      <c r="L13" s="64" t="e">
        <f t="shared" si="1"/>
        <v>#DIV/0!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0</v>
      </c>
      <c r="H14" s="65">
        <f>1000-1000</f>
        <v>0</v>
      </c>
      <c r="I14" s="65">
        <f>1000-1000</f>
        <v>0</v>
      </c>
      <c r="J14" s="65">
        <v>0</v>
      </c>
      <c r="K14" s="65" t="e">
        <f t="shared" si="0"/>
        <v>#DIV/0!</v>
      </c>
      <c r="L14" s="65" t="e">
        <f t="shared" si="1"/>
        <v>#DIV/0!</v>
      </c>
    </row>
    <row r="15" spans="2:12" x14ac:dyDescent="0.25">
      <c r="B15" s="64"/>
      <c r="C15" s="64"/>
      <c r="D15" s="64" t="s">
        <v>58</v>
      </c>
      <c r="E15" s="64"/>
      <c r="F15" s="64" t="s">
        <v>59</v>
      </c>
      <c r="G15" s="64">
        <f>G16</f>
        <v>5631.5</v>
      </c>
      <c r="H15" s="64">
        <f>H16</f>
        <v>0</v>
      </c>
      <c r="I15" s="64">
        <f>I16</f>
        <v>0</v>
      </c>
      <c r="J15" s="64">
        <f>J16</f>
        <v>0</v>
      </c>
      <c r="K15" s="64">
        <f t="shared" si="0"/>
        <v>0</v>
      </c>
      <c r="L15" s="64" t="e">
        <f t="shared" si="1"/>
        <v>#DIV/0!</v>
      </c>
    </row>
    <row r="16" spans="2:12" x14ac:dyDescent="0.25">
      <c r="B16" s="65"/>
      <c r="C16" s="65"/>
      <c r="D16" s="65"/>
      <c r="E16" s="65" t="s">
        <v>60</v>
      </c>
      <c r="F16" s="65" t="s">
        <v>61</v>
      </c>
      <c r="G16" s="65">
        <v>5631.5</v>
      </c>
      <c r="H16" s="65">
        <v>0</v>
      </c>
      <c r="I16" s="65">
        <v>0</v>
      </c>
      <c r="J16" s="65">
        <v>0</v>
      </c>
      <c r="K16" s="65">
        <f t="shared" si="0"/>
        <v>0</v>
      </c>
      <c r="L16" s="65" t="e">
        <f t="shared" si="1"/>
        <v>#DIV/0!</v>
      </c>
    </row>
    <row r="17" spans="2:12" x14ac:dyDescent="0.25">
      <c r="B17" s="64"/>
      <c r="C17" s="64" t="s">
        <v>62</v>
      </c>
      <c r="D17" s="64"/>
      <c r="E17" s="64"/>
      <c r="F17" s="64" t="s">
        <v>63</v>
      </c>
      <c r="G17" s="64">
        <f t="shared" ref="G17:J18" si="2">G18</f>
        <v>19.010000000000218</v>
      </c>
      <c r="H17" s="64">
        <f t="shared" si="2"/>
        <v>13000</v>
      </c>
      <c r="I17" s="64">
        <f t="shared" si="2"/>
        <v>13000</v>
      </c>
      <c r="J17" s="64">
        <f t="shared" si="2"/>
        <v>0</v>
      </c>
      <c r="K17" s="64">
        <f t="shared" si="0"/>
        <v>0</v>
      </c>
      <c r="L17" s="64">
        <f t="shared" si="1"/>
        <v>0</v>
      </c>
    </row>
    <row r="18" spans="2:12" x14ac:dyDescent="0.25">
      <c r="B18" s="64"/>
      <c r="C18" s="64"/>
      <c r="D18" s="64" t="s">
        <v>64</v>
      </c>
      <c r="E18" s="64"/>
      <c r="F18" s="64" t="s">
        <v>65</v>
      </c>
      <c r="G18" s="64">
        <f t="shared" si="2"/>
        <v>19.010000000000218</v>
      </c>
      <c r="H18" s="64">
        <f t="shared" si="2"/>
        <v>13000</v>
      </c>
      <c r="I18" s="64">
        <f t="shared" si="2"/>
        <v>13000</v>
      </c>
      <c r="J18" s="64">
        <f t="shared" si="2"/>
        <v>0</v>
      </c>
      <c r="K18" s="64">
        <f t="shared" si="0"/>
        <v>0</v>
      </c>
      <c r="L18" s="64">
        <f t="shared" si="1"/>
        <v>0</v>
      </c>
    </row>
    <row r="19" spans="2:12" x14ac:dyDescent="0.25">
      <c r="B19" s="65"/>
      <c r="C19" s="65"/>
      <c r="D19" s="65"/>
      <c r="E19" s="65" t="s">
        <v>66</v>
      </c>
      <c r="F19" s="65" t="s">
        <v>67</v>
      </c>
      <c r="G19" s="65">
        <f>2835-2815.99</f>
        <v>19.010000000000218</v>
      </c>
      <c r="H19" s="65">
        <v>13000</v>
      </c>
      <c r="I19" s="65">
        <v>13000</v>
      </c>
      <c r="J19" s="65">
        <v>0</v>
      </c>
      <c r="K19" s="65">
        <f t="shared" si="0"/>
        <v>0</v>
      </c>
      <c r="L19" s="65">
        <f t="shared" si="1"/>
        <v>0</v>
      </c>
    </row>
    <row r="20" spans="2:12" x14ac:dyDescent="0.25">
      <c r="B20" s="64"/>
      <c r="C20" s="64" t="s">
        <v>68</v>
      </c>
      <c r="D20" s="64"/>
      <c r="E20" s="64"/>
      <c r="F20" s="64" t="s">
        <v>69</v>
      </c>
      <c r="G20" s="64">
        <f t="shared" ref="G20:J21" si="3">G21</f>
        <v>0</v>
      </c>
      <c r="H20" s="64">
        <f t="shared" si="3"/>
        <v>4589</v>
      </c>
      <c r="I20" s="64">
        <f t="shared" si="3"/>
        <v>4589</v>
      </c>
      <c r="J20" s="64">
        <f t="shared" si="3"/>
        <v>420.19</v>
      </c>
      <c r="K20" s="64" t="e">
        <f t="shared" si="0"/>
        <v>#DIV/0!</v>
      </c>
      <c r="L20" s="64">
        <f t="shared" si="1"/>
        <v>9.1564611026367402</v>
      </c>
    </row>
    <row r="21" spans="2:12" x14ac:dyDescent="0.25">
      <c r="B21" s="64"/>
      <c r="C21" s="64"/>
      <c r="D21" s="64" t="s">
        <v>70</v>
      </c>
      <c r="E21" s="64"/>
      <c r="F21" s="64" t="s">
        <v>71</v>
      </c>
      <c r="G21" s="64">
        <f t="shared" si="3"/>
        <v>0</v>
      </c>
      <c r="H21" s="64">
        <f t="shared" si="3"/>
        <v>4589</v>
      </c>
      <c r="I21" s="64">
        <f t="shared" si="3"/>
        <v>4589</v>
      </c>
      <c r="J21" s="64">
        <f t="shared" si="3"/>
        <v>420.19</v>
      </c>
      <c r="K21" s="64" t="e">
        <f t="shared" si="0"/>
        <v>#DIV/0!</v>
      </c>
      <c r="L21" s="64">
        <f t="shared" si="1"/>
        <v>9.1564611026367402</v>
      </c>
    </row>
    <row r="22" spans="2:12" x14ac:dyDescent="0.25">
      <c r="B22" s="65"/>
      <c r="C22" s="65"/>
      <c r="D22" s="65"/>
      <c r="E22" s="65" t="s">
        <v>72</v>
      </c>
      <c r="F22" s="65" t="s">
        <v>73</v>
      </c>
      <c r="G22" s="65">
        <v>0</v>
      </c>
      <c r="H22" s="65">
        <v>4589</v>
      </c>
      <c r="I22" s="65">
        <v>4589</v>
      </c>
      <c r="J22" s="65">
        <v>420.19</v>
      </c>
      <c r="K22" s="65" t="e">
        <f t="shared" si="0"/>
        <v>#DIV/0!</v>
      </c>
      <c r="L22" s="65">
        <f t="shared" si="1"/>
        <v>9.1564611026367402</v>
      </c>
    </row>
    <row r="23" spans="2:12" x14ac:dyDescent="0.25">
      <c r="B23" s="64"/>
      <c r="C23" s="64" t="s">
        <v>74</v>
      </c>
      <c r="D23" s="64"/>
      <c r="E23" s="64"/>
      <c r="F23" s="64" t="s">
        <v>75</v>
      </c>
      <c r="G23" s="64">
        <f>G24</f>
        <v>1414564.6800000002</v>
      </c>
      <c r="H23" s="64">
        <f>H24</f>
        <v>4509616</v>
      </c>
      <c r="I23" s="64">
        <f>I24</f>
        <v>4509616</v>
      </c>
      <c r="J23" s="64">
        <f>J24</f>
        <v>2089418.6199999999</v>
      </c>
      <c r="K23" s="64">
        <f t="shared" si="0"/>
        <v>147.70753501352797</v>
      </c>
      <c r="L23" s="64">
        <f t="shared" si="1"/>
        <v>46.332517447161798</v>
      </c>
    </row>
    <row r="24" spans="2:12" x14ac:dyDescent="0.25">
      <c r="B24" s="64"/>
      <c r="C24" s="64"/>
      <c r="D24" s="64" t="s">
        <v>76</v>
      </c>
      <c r="E24" s="64"/>
      <c r="F24" s="64" t="s">
        <v>77</v>
      </c>
      <c r="G24" s="64">
        <f>G25+G26</f>
        <v>1414564.6800000002</v>
      </c>
      <c r="H24" s="64">
        <f>H25+H26</f>
        <v>4509616</v>
      </c>
      <c r="I24" s="64">
        <f>I25+I26</f>
        <v>4509616</v>
      </c>
      <c r="J24" s="64">
        <f>J25+J26</f>
        <v>2089418.6199999999</v>
      </c>
      <c r="K24" s="64">
        <f t="shared" si="0"/>
        <v>147.70753501352797</v>
      </c>
      <c r="L24" s="64">
        <f t="shared" si="1"/>
        <v>46.332517447161798</v>
      </c>
    </row>
    <row r="25" spans="2:12" x14ac:dyDescent="0.25">
      <c r="B25" s="65"/>
      <c r="C25" s="65"/>
      <c r="D25" s="65"/>
      <c r="E25" s="65" t="s">
        <v>78</v>
      </c>
      <c r="F25" s="65" t="s">
        <v>79</v>
      </c>
      <c r="G25" s="65">
        <v>1409444.84</v>
      </c>
      <c r="H25" s="65">
        <v>3482177</v>
      </c>
      <c r="I25" s="65">
        <v>3482177</v>
      </c>
      <c r="J25" s="65">
        <v>2065995.64</v>
      </c>
      <c r="K25" s="65">
        <f t="shared" si="0"/>
        <v>146.58222736833034</v>
      </c>
      <c r="L25" s="65">
        <f t="shared" si="1"/>
        <v>59.330575097130328</v>
      </c>
    </row>
    <row r="26" spans="2:12" x14ac:dyDescent="0.25">
      <c r="B26" s="65"/>
      <c r="C26" s="65"/>
      <c r="D26" s="65"/>
      <c r="E26" s="65" t="s">
        <v>80</v>
      </c>
      <c r="F26" s="65" t="s">
        <v>81</v>
      </c>
      <c r="G26" s="65">
        <v>5119.84</v>
      </c>
      <c r="H26" s="65">
        <v>1027439</v>
      </c>
      <c r="I26" s="65">
        <v>1027439</v>
      </c>
      <c r="J26" s="65">
        <v>23422.98</v>
      </c>
      <c r="K26" s="65">
        <f t="shared" si="0"/>
        <v>457.49437482421325</v>
      </c>
      <c r="L26" s="65">
        <f t="shared" si="1"/>
        <v>2.2797441015962994</v>
      </c>
    </row>
    <row r="27" spans="2:12" x14ac:dyDescent="0.25">
      <c r="F27" s="34"/>
    </row>
    <row r="28" spans="2:12" x14ac:dyDescent="0.25">
      <c r="F28" s="34"/>
    </row>
    <row r="29" spans="2:12" ht="36.75" customHeight="1" x14ac:dyDescent="0.25">
      <c r="B29" s="118" t="s">
        <v>3</v>
      </c>
      <c r="C29" s="119"/>
      <c r="D29" s="119"/>
      <c r="E29" s="119"/>
      <c r="F29" s="120"/>
      <c r="G29" s="27" t="s">
        <v>46</v>
      </c>
      <c r="H29" s="27" t="s">
        <v>43</v>
      </c>
      <c r="I29" s="27" t="s">
        <v>44</v>
      </c>
      <c r="J29" s="27" t="s">
        <v>47</v>
      </c>
      <c r="K29" s="27" t="s">
        <v>6</v>
      </c>
      <c r="L29" s="27" t="s">
        <v>22</v>
      </c>
    </row>
    <row r="30" spans="2:12" x14ac:dyDescent="0.25">
      <c r="B30" s="121">
        <v>1</v>
      </c>
      <c r="C30" s="122"/>
      <c r="D30" s="122"/>
      <c r="E30" s="122"/>
      <c r="F30" s="123"/>
      <c r="G30" s="29">
        <v>2</v>
      </c>
      <c r="H30" s="29">
        <v>3</v>
      </c>
      <c r="I30" s="29">
        <v>4</v>
      </c>
      <c r="J30" s="29">
        <v>5</v>
      </c>
      <c r="K30" s="29" t="s">
        <v>13</v>
      </c>
      <c r="L30" s="29" t="s">
        <v>14</v>
      </c>
    </row>
    <row r="31" spans="2:12" x14ac:dyDescent="0.25">
      <c r="B31" s="64"/>
      <c r="C31" s="65"/>
      <c r="D31" s="66"/>
      <c r="E31" s="67"/>
      <c r="F31" s="7" t="s">
        <v>21</v>
      </c>
      <c r="G31" s="64">
        <f>G32+G76</f>
        <v>1423031.18</v>
      </c>
      <c r="H31" s="64">
        <f>H32+H76</f>
        <v>4528205</v>
      </c>
      <c r="I31" s="64">
        <f>I32+I76</f>
        <v>4528205</v>
      </c>
      <c r="J31" s="64">
        <f>J32+J76</f>
        <v>2089418.6199999999</v>
      </c>
      <c r="K31" s="69">
        <f t="shared" ref="K31:K62" si="4">(J31*100)/G31</f>
        <v>146.82873076611014</v>
      </c>
      <c r="L31" s="69">
        <f t="shared" ref="L31:L62" si="5">(J31*100)/I31</f>
        <v>46.142315111617073</v>
      </c>
    </row>
    <row r="32" spans="2:12" x14ac:dyDescent="0.25">
      <c r="B32" s="64" t="s">
        <v>82</v>
      </c>
      <c r="C32" s="64"/>
      <c r="D32" s="64"/>
      <c r="E32" s="64"/>
      <c r="F32" s="64" t="s">
        <v>83</v>
      </c>
      <c r="G32" s="64">
        <f>G33+G42+G70</f>
        <v>1415076.3399999999</v>
      </c>
      <c r="H32" s="64">
        <f>H33+H42+H70</f>
        <v>3486366</v>
      </c>
      <c r="I32" s="64">
        <f>I33+I42+I70</f>
        <v>3486366</v>
      </c>
      <c r="J32" s="64">
        <f>J33+J42+J70</f>
        <v>2065995.64</v>
      </c>
      <c r="K32" s="64">
        <f t="shared" si="4"/>
        <v>145.99888229351643</v>
      </c>
      <c r="L32" s="64">
        <f t="shared" si="5"/>
        <v>59.259287177536727</v>
      </c>
    </row>
    <row r="33" spans="2:12" x14ac:dyDescent="0.25">
      <c r="B33" s="64"/>
      <c r="C33" s="64" t="s">
        <v>84</v>
      </c>
      <c r="D33" s="64"/>
      <c r="E33" s="64"/>
      <c r="F33" s="64" t="s">
        <v>85</v>
      </c>
      <c r="G33" s="64">
        <f>G34+G37+G39</f>
        <v>1176804.3</v>
      </c>
      <c r="H33" s="64">
        <f>H34+H37+H39</f>
        <v>2947177</v>
      </c>
      <c r="I33" s="64">
        <f>I34+I37+I39</f>
        <v>2947177</v>
      </c>
      <c r="J33" s="64">
        <f>J34+J37+J39</f>
        <v>1667946.05</v>
      </c>
      <c r="K33" s="64">
        <f t="shared" si="4"/>
        <v>141.73521034890848</v>
      </c>
      <c r="L33" s="64">
        <f t="shared" si="5"/>
        <v>56.594702320220335</v>
      </c>
    </row>
    <row r="34" spans="2:12" x14ac:dyDescent="0.25">
      <c r="B34" s="64"/>
      <c r="C34" s="64"/>
      <c r="D34" s="64" t="s">
        <v>86</v>
      </c>
      <c r="E34" s="64"/>
      <c r="F34" s="64" t="s">
        <v>87</v>
      </c>
      <c r="G34" s="64">
        <f>G35+G36</f>
        <v>959249.54</v>
      </c>
      <c r="H34" s="64">
        <f>H35+H36</f>
        <v>2429341</v>
      </c>
      <c r="I34" s="64">
        <f>I35+I36</f>
        <v>2429341</v>
      </c>
      <c r="J34" s="64">
        <f>J35+J36</f>
        <v>1368391.08</v>
      </c>
      <c r="K34" s="64">
        <f t="shared" si="4"/>
        <v>142.65225292680358</v>
      </c>
      <c r="L34" s="64">
        <f t="shared" si="5"/>
        <v>56.327665815544215</v>
      </c>
    </row>
    <row r="35" spans="2:12" x14ac:dyDescent="0.25">
      <c r="B35" s="65"/>
      <c r="C35" s="65"/>
      <c r="D35" s="65"/>
      <c r="E35" s="65" t="s">
        <v>88</v>
      </c>
      <c r="F35" s="65" t="s">
        <v>89</v>
      </c>
      <c r="G35" s="65">
        <v>955338.3</v>
      </c>
      <c r="H35" s="65">
        <v>2417341</v>
      </c>
      <c r="I35" s="65">
        <v>2417341</v>
      </c>
      <c r="J35" s="65">
        <v>1362360.47</v>
      </c>
      <c r="K35" s="65">
        <f t="shared" si="4"/>
        <v>142.60503007154637</v>
      </c>
      <c r="L35" s="65">
        <f t="shared" si="5"/>
        <v>56.357810917036531</v>
      </c>
    </row>
    <row r="36" spans="2:12" x14ac:dyDescent="0.25">
      <c r="B36" s="65"/>
      <c r="C36" s="65"/>
      <c r="D36" s="65"/>
      <c r="E36" s="65" t="s">
        <v>90</v>
      </c>
      <c r="F36" s="65" t="s">
        <v>91</v>
      </c>
      <c r="G36" s="65">
        <v>3911.2399999999993</v>
      </c>
      <c r="H36" s="65">
        <v>12000</v>
      </c>
      <c r="I36" s="65">
        <v>12000</v>
      </c>
      <c r="J36" s="65">
        <v>6030.61</v>
      </c>
      <c r="K36" s="65">
        <f t="shared" si="4"/>
        <v>154.18665180352014</v>
      </c>
      <c r="L36" s="65">
        <f t="shared" si="5"/>
        <v>50.255083333333332</v>
      </c>
    </row>
    <row r="37" spans="2:12" x14ac:dyDescent="0.25">
      <c r="B37" s="64"/>
      <c r="C37" s="64"/>
      <c r="D37" s="64" t="s">
        <v>92</v>
      </c>
      <c r="E37" s="64"/>
      <c r="F37" s="64" t="s">
        <v>93</v>
      </c>
      <c r="G37" s="64">
        <f>G38</f>
        <v>22758.47</v>
      </c>
      <c r="H37" s="64">
        <f>H38</f>
        <v>53500</v>
      </c>
      <c r="I37" s="64">
        <f>I38</f>
        <v>53500</v>
      </c>
      <c r="J37" s="64">
        <f>J38</f>
        <v>32224.74</v>
      </c>
      <c r="K37" s="64">
        <f t="shared" si="4"/>
        <v>141.59449207262173</v>
      </c>
      <c r="L37" s="64">
        <f t="shared" si="5"/>
        <v>60.233158878504675</v>
      </c>
    </row>
    <row r="38" spans="2:12" x14ac:dyDescent="0.25">
      <c r="B38" s="65"/>
      <c r="C38" s="65"/>
      <c r="D38" s="65"/>
      <c r="E38" s="65" t="s">
        <v>94</v>
      </c>
      <c r="F38" s="65" t="s">
        <v>93</v>
      </c>
      <c r="G38" s="65">
        <v>22758.47</v>
      </c>
      <c r="H38" s="65">
        <v>53500</v>
      </c>
      <c r="I38" s="65">
        <v>53500</v>
      </c>
      <c r="J38" s="65">
        <v>32224.74</v>
      </c>
      <c r="K38" s="65">
        <f t="shared" si="4"/>
        <v>141.59449207262173</v>
      </c>
      <c r="L38" s="65">
        <f t="shared" si="5"/>
        <v>60.233158878504675</v>
      </c>
    </row>
    <row r="39" spans="2:12" x14ac:dyDescent="0.25">
      <c r="B39" s="64"/>
      <c r="C39" s="64"/>
      <c r="D39" s="64" t="s">
        <v>95</v>
      </c>
      <c r="E39" s="64"/>
      <c r="F39" s="64" t="s">
        <v>96</v>
      </c>
      <c r="G39" s="64">
        <f>G40+G41</f>
        <v>194796.29</v>
      </c>
      <c r="H39" s="64">
        <f>H40+H41</f>
        <v>464336</v>
      </c>
      <c r="I39" s="64">
        <f>I40+I41</f>
        <v>464336</v>
      </c>
      <c r="J39" s="64">
        <f>J40+J41</f>
        <v>267330.23</v>
      </c>
      <c r="K39" s="64">
        <f t="shared" si="4"/>
        <v>137.23579129766793</v>
      </c>
      <c r="L39" s="64">
        <f t="shared" si="5"/>
        <v>57.572583215602492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39148.000000000007</v>
      </c>
      <c r="H40" s="65">
        <v>83374</v>
      </c>
      <c r="I40" s="65">
        <v>83374</v>
      </c>
      <c r="J40" s="65">
        <v>47498.67</v>
      </c>
      <c r="K40" s="65">
        <f t="shared" si="4"/>
        <v>121.33102585061815</v>
      </c>
      <c r="L40" s="65">
        <f t="shared" si="5"/>
        <v>56.970602346055124</v>
      </c>
    </row>
    <row r="41" spans="2:12" x14ac:dyDescent="0.25">
      <c r="B41" s="65"/>
      <c r="C41" s="65"/>
      <c r="D41" s="65"/>
      <c r="E41" s="65" t="s">
        <v>99</v>
      </c>
      <c r="F41" s="65" t="s">
        <v>100</v>
      </c>
      <c r="G41" s="65">
        <v>155648.29</v>
      </c>
      <c r="H41" s="65">
        <v>380962</v>
      </c>
      <c r="I41" s="65">
        <v>380962</v>
      </c>
      <c r="J41" s="65">
        <v>219831.56</v>
      </c>
      <c r="K41" s="65">
        <f t="shared" si="4"/>
        <v>141.23609067597209</v>
      </c>
      <c r="L41" s="65">
        <f t="shared" si="5"/>
        <v>57.704327465731488</v>
      </c>
    </row>
    <row r="42" spans="2:12" x14ac:dyDescent="0.25">
      <c r="B42" s="64"/>
      <c r="C42" s="64" t="s">
        <v>101</v>
      </c>
      <c r="D42" s="64"/>
      <c r="E42" s="64"/>
      <c r="F42" s="64" t="s">
        <v>102</v>
      </c>
      <c r="G42" s="64">
        <f>G43+G48+G53+G63+G65</f>
        <v>236986.91</v>
      </c>
      <c r="H42" s="64">
        <f>H43+H48+H53+H63+H65</f>
        <v>536189</v>
      </c>
      <c r="I42" s="64">
        <f>I43+I48+I53+I63+I65</f>
        <v>536189</v>
      </c>
      <c r="J42" s="64">
        <f>J43+J48+J53+J63+J65</f>
        <v>396980.43999999994</v>
      </c>
      <c r="K42" s="64">
        <f t="shared" si="4"/>
        <v>167.51154736774276</v>
      </c>
      <c r="L42" s="64">
        <f t="shared" si="5"/>
        <v>74.037408451124506</v>
      </c>
    </row>
    <row r="43" spans="2:12" x14ac:dyDescent="0.25">
      <c r="B43" s="64"/>
      <c r="C43" s="64"/>
      <c r="D43" s="64" t="s">
        <v>103</v>
      </c>
      <c r="E43" s="64"/>
      <c r="F43" s="64" t="s">
        <v>104</v>
      </c>
      <c r="G43" s="64">
        <f>G44+G45+G46+G47</f>
        <v>23362.030000000002</v>
      </c>
      <c r="H43" s="64">
        <f>H44+H45+H46+H47</f>
        <v>52600</v>
      </c>
      <c r="I43" s="64">
        <f>I44+I45+I46+I47</f>
        <v>52600</v>
      </c>
      <c r="J43" s="64">
        <f>J44+J45+J46+J47</f>
        <v>26511.93</v>
      </c>
      <c r="K43" s="64">
        <f t="shared" si="4"/>
        <v>113.48298927790093</v>
      </c>
      <c r="L43" s="64">
        <f t="shared" si="5"/>
        <v>50.402908745247146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3809.83</v>
      </c>
      <c r="H44" s="65">
        <v>7000</v>
      </c>
      <c r="I44" s="65">
        <v>7000</v>
      </c>
      <c r="J44" s="65">
        <v>3291.01</v>
      </c>
      <c r="K44" s="65">
        <f t="shared" si="4"/>
        <v>86.382069541160632</v>
      </c>
      <c r="L44" s="65">
        <f t="shared" si="5"/>
        <v>47.014428571428574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17132.82</v>
      </c>
      <c r="H45" s="65">
        <v>33000</v>
      </c>
      <c r="I45" s="65">
        <v>33000</v>
      </c>
      <c r="J45" s="65">
        <v>20955.919999999998</v>
      </c>
      <c r="K45" s="65">
        <f t="shared" si="4"/>
        <v>122.31448179575807</v>
      </c>
      <c r="L45" s="65">
        <f t="shared" si="5"/>
        <v>63.502787878787878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2285</v>
      </c>
      <c r="H46" s="65">
        <v>12500</v>
      </c>
      <c r="I46" s="65">
        <v>12500</v>
      </c>
      <c r="J46" s="65">
        <v>2265</v>
      </c>
      <c r="K46" s="65">
        <f t="shared" si="4"/>
        <v>99.124726477024069</v>
      </c>
      <c r="L46" s="65">
        <f t="shared" si="5"/>
        <v>18.12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134.38</v>
      </c>
      <c r="H47" s="65">
        <v>100</v>
      </c>
      <c r="I47" s="65">
        <v>100</v>
      </c>
      <c r="J47" s="65">
        <v>0</v>
      </c>
      <c r="K47" s="65">
        <f t="shared" si="4"/>
        <v>0</v>
      </c>
      <c r="L47" s="65">
        <f t="shared" si="5"/>
        <v>0</v>
      </c>
    </row>
    <row r="48" spans="2:12" x14ac:dyDescent="0.25">
      <c r="B48" s="64"/>
      <c r="C48" s="64"/>
      <c r="D48" s="64" t="s">
        <v>113</v>
      </c>
      <c r="E48" s="64"/>
      <c r="F48" s="64" t="s">
        <v>114</v>
      </c>
      <c r="G48" s="64">
        <f>G49+G50+G51+G52</f>
        <v>10609.109999999999</v>
      </c>
      <c r="H48" s="64">
        <f>H49+H50+H51+H52</f>
        <v>69700</v>
      </c>
      <c r="I48" s="64">
        <f>I49+I50+I51+I52</f>
        <v>69700</v>
      </c>
      <c r="J48" s="64">
        <f>J49+J50+J51+J52</f>
        <v>13962.98</v>
      </c>
      <c r="K48" s="64">
        <f t="shared" si="4"/>
        <v>131.6131136353568</v>
      </c>
      <c r="L48" s="64">
        <f t="shared" si="5"/>
        <v>20.032969870875178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7694.9</v>
      </c>
      <c r="H49" s="65">
        <v>30050</v>
      </c>
      <c r="I49" s="65">
        <v>30050</v>
      </c>
      <c r="J49" s="65">
        <v>10006.68</v>
      </c>
      <c r="K49" s="65">
        <f t="shared" si="4"/>
        <v>130.04301550377522</v>
      </c>
      <c r="L49" s="65">
        <f t="shared" si="5"/>
        <v>33.300099833610652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1767.51</v>
      </c>
      <c r="H50" s="65">
        <v>12000</v>
      </c>
      <c r="I50" s="65">
        <v>12000</v>
      </c>
      <c r="J50" s="65">
        <v>1709.37</v>
      </c>
      <c r="K50" s="65">
        <f t="shared" si="4"/>
        <v>96.710626813992562</v>
      </c>
      <c r="L50" s="65">
        <f t="shared" si="5"/>
        <v>14.24475</v>
      </c>
    </row>
    <row r="51" spans="2:12" x14ac:dyDescent="0.25">
      <c r="B51" s="65"/>
      <c r="C51" s="65"/>
      <c r="D51" s="65"/>
      <c r="E51" s="65" t="s">
        <v>119</v>
      </c>
      <c r="F51" s="65" t="s">
        <v>120</v>
      </c>
      <c r="G51" s="65">
        <v>1110.1400000000001</v>
      </c>
      <c r="H51" s="65">
        <v>27000</v>
      </c>
      <c r="I51" s="65">
        <v>27000</v>
      </c>
      <c r="J51" s="65">
        <v>2246.9299999999998</v>
      </c>
      <c r="K51" s="65">
        <f t="shared" si="4"/>
        <v>202.40059812275928</v>
      </c>
      <c r="L51" s="65">
        <f t="shared" si="5"/>
        <v>8.3219629629629637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36.56</v>
      </c>
      <c r="H52" s="65">
        <v>650</v>
      </c>
      <c r="I52" s="65">
        <v>650</v>
      </c>
      <c r="J52" s="65">
        <v>0</v>
      </c>
      <c r="K52" s="65">
        <f t="shared" si="4"/>
        <v>0</v>
      </c>
      <c r="L52" s="65">
        <f t="shared" si="5"/>
        <v>0</v>
      </c>
    </row>
    <row r="53" spans="2:12" x14ac:dyDescent="0.25">
      <c r="B53" s="64"/>
      <c r="C53" s="64"/>
      <c r="D53" s="64" t="s">
        <v>123</v>
      </c>
      <c r="E53" s="64"/>
      <c r="F53" s="64" t="s">
        <v>124</v>
      </c>
      <c r="G53" s="64">
        <f>G54+G55+G56+G57+G58+G59+G60+G61+G62</f>
        <v>197913.50000000003</v>
      </c>
      <c r="H53" s="64">
        <f>H54+H55+H56+H57+H58+H59+H60+H61+H62</f>
        <v>405989</v>
      </c>
      <c r="I53" s="64">
        <f>I54+I55+I56+I57+I58+I59+I60+I61+I62</f>
        <v>405989</v>
      </c>
      <c r="J53" s="64">
        <f>J54+J55+J56+J57+J58+J59+J60+J61+J62</f>
        <v>353517.50999999995</v>
      </c>
      <c r="K53" s="64">
        <f t="shared" si="4"/>
        <v>178.62223142938706</v>
      </c>
      <c r="L53" s="64">
        <f t="shared" si="5"/>
        <v>87.075637517272639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26290.13</v>
      </c>
      <c r="H54" s="65">
        <v>47200</v>
      </c>
      <c r="I54" s="65">
        <v>47200</v>
      </c>
      <c r="J54" s="65">
        <v>19465.59</v>
      </c>
      <c r="K54" s="65">
        <f t="shared" si="4"/>
        <v>74.041436843408533</v>
      </c>
      <c r="L54" s="65">
        <f t="shared" si="5"/>
        <v>41.240656779661016</v>
      </c>
    </row>
    <row r="55" spans="2:12" x14ac:dyDescent="0.25">
      <c r="B55" s="65"/>
      <c r="C55" s="65"/>
      <c r="D55" s="65"/>
      <c r="E55" s="65" t="s">
        <v>127</v>
      </c>
      <c r="F55" s="65" t="s">
        <v>128</v>
      </c>
      <c r="G55" s="65">
        <v>8113.72</v>
      </c>
      <c r="H55" s="65">
        <v>34139</v>
      </c>
      <c r="I55" s="65">
        <v>34139</v>
      </c>
      <c r="J55" s="65">
        <v>5113.26</v>
      </c>
      <c r="K55" s="65">
        <f t="shared" si="4"/>
        <v>63.019921811450232</v>
      </c>
      <c r="L55" s="65">
        <f t="shared" si="5"/>
        <v>14.977767362840153</v>
      </c>
    </row>
    <row r="56" spans="2:12" x14ac:dyDescent="0.25">
      <c r="B56" s="65"/>
      <c r="C56" s="65"/>
      <c r="D56" s="65"/>
      <c r="E56" s="65" t="s">
        <v>129</v>
      </c>
      <c r="F56" s="65" t="s">
        <v>130</v>
      </c>
      <c r="G56" s="65">
        <v>2794.37</v>
      </c>
      <c r="H56" s="65">
        <v>3000</v>
      </c>
      <c r="I56" s="65">
        <v>3000</v>
      </c>
      <c r="J56" s="65">
        <v>2785.14</v>
      </c>
      <c r="K56" s="65">
        <f t="shared" si="4"/>
        <v>99.669692989833138</v>
      </c>
      <c r="L56" s="65">
        <f t="shared" si="5"/>
        <v>92.837999999999994</v>
      </c>
    </row>
    <row r="57" spans="2:12" x14ac:dyDescent="0.25">
      <c r="B57" s="65"/>
      <c r="C57" s="65"/>
      <c r="D57" s="65"/>
      <c r="E57" s="65" t="s">
        <v>131</v>
      </c>
      <c r="F57" s="65" t="s">
        <v>132</v>
      </c>
      <c r="G57" s="65">
        <v>9313.31</v>
      </c>
      <c r="H57" s="65">
        <v>25000</v>
      </c>
      <c r="I57" s="65">
        <v>25000</v>
      </c>
      <c r="J57" s="65">
        <v>8601.6200000000008</v>
      </c>
      <c r="K57" s="65">
        <f t="shared" si="4"/>
        <v>92.358355944342023</v>
      </c>
      <c r="L57" s="65">
        <f t="shared" si="5"/>
        <v>34.406480000000002</v>
      </c>
    </row>
    <row r="58" spans="2:12" x14ac:dyDescent="0.25">
      <c r="B58" s="65"/>
      <c r="C58" s="65"/>
      <c r="D58" s="65"/>
      <c r="E58" s="65" t="s">
        <v>133</v>
      </c>
      <c r="F58" s="65" t="s">
        <v>134</v>
      </c>
      <c r="G58" s="65">
        <v>4922.12</v>
      </c>
      <c r="H58" s="65">
        <v>15000</v>
      </c>
      <c r="I58" s="65">
        <v>15000</v>
      </c>
      <c r="J58" s="65">
        <v>4783.1400000000003</v>
      </c>
      <c r="K58" s="65">
        <f t="shared" si="4"/>
        <v>97.176419916621299</v>
      </c>
      <c r="L58" s="65">
        <f t="shared" si="5"/>
        <v>31.887599999999999</v>
      </c>
    </row>
    <row r="59" spans="2:12" x14ac:dyDescent="0.25">
      <c r="B59" s="65"/>
      <c r="C59" s="65"/>
      <c r="D59" s="65"/>
      <c r="E59" s="65" t="s">
        <v>135</v>
      </c>
      <c r="F59" s="65" t="s">
        <v>136</v>
      </c>
      <c r="G59" s="65">
        <v>403.08</v>
      </c>
      <c r="H59" s="65">
        <v>1500</v>
      </c>
      <c r="I59" s="65">
        <v>1500</v>
      </c>
      <c r="J59" s="65">
        <v>200</v>
      </c>
      <c r="K59" s="65">
        <f t="shared" si="4"/>
        <v>49.617941847772158</v>
      </c>
      <c r="L59" s="65">
        <f t="shared" si="5"/>
        <v>13.333333333333334</v>
      </c>
    </row>
    <row r="60" spans="2:12" x14ac:dyDescent="0.25">
      <c r="B60" s="65"/>
      <c r="C60" s="65"/>
      <c r="D60" s="65"/>
      <c r="E60" s="65" t="s">
        <v>137</v>
      </c>
      <c r="F60" s="65" t="s">
        <v>138</v>
      </c>
      <c r="G60" s="65">
        <v>141169.9</v>
      </c>
      <c r="H60" s="65">
        <v>270000</v>
      </c>
      <c r="I60" s="65">
        <v>270000</v>
      </c>
      <c r="J60" s="65">
        <v>302680.09999999998</v>
      </c>
      <c r="K60" s="65">
        <f t="shared" si="4"/>
        <v>214.408383090163</v>
      </c>
      <c r="L60" s="65">
        <f t="shared" si="5"/>
        <v>112.10374074074075</v>
      </c>
    </row>
    <row r="61" spans="2:12" x14ac:dyDescent="0.25">
      <c r="B61" s="65"/>
      <c r="C61" s="65"/>
      <c r="D61" s="65"/>
      <c r="E61" s="65" t="s">
        <v>139</v>
      </c>
      <c r="F61" s="65" t="s">
        <v>140</v>
      </c>
      <c r="G61" s="65">
        <v>8.64</v>
      </c>
      <c r="H61" s="65">
        <v>150</v>
      </c>
      <c r="I61" s="65">
        <v>150</v>
      </c>
      <c r="J61" s="65">
        <v>4427.3</v>
      </c>
      <c r="K61" s="65">
        <f t="shared" si="4"/>
        <v>51241.898148148146</v>
      </c>
      <c r="L61" s="65">
        <f t="shared" si="5"/>
        <v>2951.5333333333333</v>
      </c>
    </row>
    <row r="62" spans="2:12" x14ac:dyDescent="0.25">
      <c r="B62" s="65"/>
      <c r="C62" s="65"/>
      <c r="D62" s="65"/>
      <c r="E62" s="65" t="s">
        <v>141</v>
      </c>
      <c r="F62" s="65" t="s">
        <v>142</v>
      </c>
      <c r="G62" s="65">
        <v>4898.2299999999996</v>
      </c>
      <c r="H62" s="65">
        <v>10000</v>
      </c>
      <c r="I62" s="65">
        <v>10000</v>
      </c>
      <c r="J62" s="65">
        <v>5461.36</v>
      </c>
      <c r="K62" s="65">
        <f t="shared" si="4"/>
        <v>111.49660183372362</v>
      </c>
      <c r="L62" s="65">
        <f t="shared" si="5"/>
        <v>54.613599999999998</v>
      </c>
    </row>
    <row r="63" spans="2:12" x14ac:dyDescent="0.25">
      <c r="B63" s="64"/>
      <c r="C63" s="64"/>
      <c r="D63" s="64" t="s">
        <v>143</v>
      </c>
      <c r="E63" s="64"/>
      <c r="F63" s="64" t="s">
        <v>144</v>
      </c>
      <c r="G63" s="64">
        <f>G64</f>
        <v>4500</v>
      </c>
      <c r="H63" s="64">
        <f>H64</f>
        <v>5500</v>
      </c>
      <c r="I63" s="64">
        <f>I64</f>
        <v>5500</v>
      </c>
      <c r="J63" s="64">
        <f>J64</f>
        <v>2300</v>
      </c>
      <c r="K63" s="64">
        <f t="shared" ref="K63:K85" si="6">(J63*100)/G63</f>
        <v>51.111111111111114</v>
      </c>
      <c r="L63" s="64">
        <f t="shared" ref="L63:L85" si="7">(J63*100)/I63</f>
        <v>41.81818181818182</v>
      </c>
    </row>
    <row r="64" spans="2:12" x14ac:dyDescent="0.25">
      <c r="B64" s="65"/>
      <c r="C64" s="65"/>
      <c r="D64" s="65"/>
      <c r="E64" s="65" t="s">
        <v>145</v>
      </c>
      <c r="F64" s="65" t="s">
        <v>146</v>
      </c>
      <c r="G64" s="65">
        <v>4500</v>
      </c>
      <c r="H64" s="65">
        <v>5500</v>
      </c>
      <c r="I64" s="65">
        <v>5500</v>
      </c>
      <c r="J64" s="65">
        <v>2300</v>
      </c>
      <c r="K64" s="65">
        <f t="shared" si="6"/>
        <v>51.111111111111114</v>
      </c>
      <c r="L64" s="65">
        <f t="shared" si="7"/>
        <v>41.81818181818182</v>
      </c>
    </row>
    <row r="65" spans="2:12" x14ac:dyDescent="0.25">
      <c r="B65" s="64"/>
      <c r="C65" s="64"/>
      <c r="D65" s="64" t="s">
        <v>147</v>
      </c>
      <c r="E65" s="64"/>
      <c r="F65" s="64" t="s">
        <v>148</v>
      </c>
      <c r="G65" s="64">
        <f>G66+G67+G68+G69</f>
        <v>602.27</v>
      </c>
      <c r="H65" s="64">
        <f>H66+H67+H68+H69</f>
        <v>2400</v>
      </c>
      <c r="I65" s="64">
        <f>I66+I67+I68+I69</f>
        <v>2400</v>
      </c>
      <c r="J65" s="64">
        <f>J66+J67+J68+J69</f>
        <v>688.02</v>
      </c>
      <c r="K65" s="64">
        <f t="shared" si="6"/>
        <v>114.23780032211467</v>
      </c>
      <c r="L65" s="64">
        <f t="shared" si="7"/>
        <v>28.6675</v>
      </c>
    </row>
    <row r="66" spans="2:12" x14ac:dyDescent="0.25">
      <c r="B66" s="65"/>
      <c r="C66" s="65"/>
      <c r="D66" s="65"/>
      <c r="E66" s="65" t="s">
        <v>149</v>
      </c>
      <c r="F66" s="65" t="s">
        <v>150</v>
      </c>
      <c r="G66" s="65">
        <v>341.92</v>
      </c>
      <c r="H66" s="65">
        <v>1500</v>
      </c>
      <c r="I66" s="65">
        <v>1500</v>
      </c>
      <c r="J66" s="65">
        <v>0</v>
      </c>
      <c r="K66" s="65">
        <f t="shared" si="6"/>
        <v>0</v>
      </c>
      <c r="L66" s="65">
        <f t="shared" si="7"/>
        <v>0</v>
      </c>
    </row>
    <row r="67" spans="2:12" x14ac:dyDescent="0.25">
      <c r="B67" s="65"/>
      <c r="C67" s="65"/>
      <c r="D67" s="65"/>
      <c r="E67" s="65" t="s">
        <v>151</v>
      </c>
      <c r="F67" s="65" t="s">
        <v>152</v>
      </c>
      <c r="G67" s="65">
        <v>99.34</v>
      </c>
      <c r="H67" s="65">
        <v>650</v>
      </c>
      <c r="I67" s="65">
        <v>650</v>
      </c>
      <c r="J67" s="65">
        <v>48.6</v>
      </c>
      <c r="K67" s="65">
        <f t="shared" si="6"/>
        <v>48.922891081135489</v>
      </c>
      <c r="L67" s="65">
        <f t="shared" si="7"/>
        <v>7.476923076923077</v>
      </c>
    </row>
    <row r="68" spans="2:12" x14ac:dyDescent="0.25">
      <c r="B68" s="65"/>
      <c r="C68" s="65"/>
      <c r="D68" s="65"/>
      <c r="E68" s="65" t="s">
        <v>153</v>
      </c>
      <c r="F68" s="65" t="s">
        <v>154</v>
      </c>
      <c r="G68" s="65">
        <v>0</v>
      </c>
      <c r="H68" s="65">
        <v>100</v>
      </c>
      <c r="I68" s="65">
        <v>100</v>
      </c>
      <c r="J68" s="65">
        <v>534.05999999999995</v>
      </c>
      <c r="K68" s="65" t="e">
        <f t="shared" si="6"/>
        <v>#DIV/0!</v>
      </c>
      <c r="L68" s="65">
        <f t="shared" si="7"/>
        <v>534.05999999999995</v>
      </c>
    </row>
    <row r="69" spans="2:12" x14ac:dyDescent="0.25">
      <c r="B69" s="65"/>
      <c r="C69" s="65"/>
      <c r="D69" s="65"/>
      <c r="E69" s="65" t="s">
        <v>155</v>
      </c>
      <c r="F69" s="65" t="s">
        <v>148</v>
      </c>
      <c r="G69" s="65">
        <v>161.01</v>
      </c>
      <c r="H69" s="65">
        <v>150</v>
      </c>
      <c r="I69" s="65">
        <v>150</v>
      </c>
      <c r="J69" s="65">
        <v>105.36</v>
      </c>
      <c r="K69" s="65">
        <f t="shared" si="6"/>
        <v>65.436929383268122</v>
      </c>
      <c r="L69" s="65">
        <f t="shared" si="7"/>
        <v>70.239999999999995</v>
      </c>
    </row>
    <row r="70" spans="2:12" x14ac:dyDescent="0.25">
      <c r="B70" s="64"/>
      <c r="C70" s="64" t="s">
        <v>156</v>
      </c>
      <c r="D70" s="64"/>
      <c r="E70" s="64"/>
      <c r="F70" s="64" t="s">
        <v>157</v>
      </c>
      <c r="G70" s="64">
        <f>G71+G73</f>
        <v>1285.1300000000001</v>
      </c>
      <c r="H70" s="64">
        <f>H71+H73</f>
        <v>3000</v>
      </c>
      <c r="I70" s="64">
        <f>I71+I73</f>
        <v>3000</v>
      </c>
      <c r="J70" s="64">
        <f>J71+J73</f>
        <v>1069.1500000000001</v>
      </c>
      <c r="K70" s="64">
        <f t="shared" si="6"/>
        <v>83.193918125014577</v>
      </c>
      <c r="L70" s="64">
        <f t="shared" si="7"/>
        <v>35.638333333333335</v>
      </c>
    </row>
    <row r="71" spans="2:12" x14ac:dyDescent="0.25">
      <c r="B71" s="64"/>
      <c r="C71" s="64"/>
      <c r="D71" s="64" t="s">
        <v>158</v>
      </c>
      <c r="E71" s="64"/>
      <c r="F71" s="64" t="s">
        <v>159</v>
      </c>
      <c r="G71" s="64">
        <f>G72</f>
        <v>721.82</v>
      </c>
      <c r="H71" s="64">
        <f>H72</f>
        <v>950</v>
      </c>
      <c r="I71" s="64">
        <f>I72</f>
        <v>950</v>
      </c>
      <c r="J71" s="64">
        <f>J72</f>
        <v>443.76</v>
      </c>
      <c r="K71" s="64">
        <f t="shared" si="6"/>
        <v>61.477930786068548</v>
      </c>
      <c r="L71" s="64">
        <f t="shared" si="7"/>
        <v>46.711578947368423</v>
      </c>
    </row>
    <row r="72" spans="2:12" x14ac:dyDescent="0.25">
      <c r="B72" s="65"/>
      <c r="C72" s="65"/>
      <c r="D72" s="65"/>
      <c r="E72" s="65" t="s">
        <v>160</v>
      </c>
      <c r="F72" s="65" t="s">
        <v>161</v>
      </c>
      <c r="G72" s="65">
        <v>721.82</v>
      </c>
      <c r="H72" s="65">
        <v>950</v>
      </c>
      <c r="I72" s="65">
        <v>950</v>
      </c>
      <c r="J72" s="65">
        <v>443.76</v>
      </c>
      <c r="K72" s="65">
        <f t="shared" si="6"/>
        <v>61.477930786068548</v>
      </c>
      <c r="L72" s="65">
        <f t="shared" si="7"/>
        <v>46.711578947368423</v>
      </c>
    </row>
    <row r="73" spans="2:12" x14ac:dyDescent="0.25">
      <c r="B73" s="64"/>
      <c r="C73" s="64"/>
      <c r="D73" s="64" t="s">
        <v>162</v>
      </c>
      <c r="E73" s="64"/>
      <c r="F73" s="64" t="s">
        <v>163</v>
      </c>
      <c r="G73" s="64">
        <f>G74+G75</f>
        <v>563.31000000000006</v>
      </c>
      <c r="H73" s="64">
        <f>H74+H75</f>
        <v>2050</v>
      </c>
      <c r="I73" s="64">
        <f>I74+I75</f>
        <v>2050</v>
      </c>
      <c r="J73" s="64">
        <f>J74+J75</f>
        <v>625.39</v>
      </c>
      <c r="K73" s="64">
        <f t="shared" si="6"/>
        <v>111.02057481670838</v>
      </c>
      <c r="L73" s="64">
        <f t="shared" si="7"/>
        <v>30.506829268292684</v>
      </c>
    </row>
    <row r="74" spans="2:12" x14ac:dyDescent="0.25">
      <c r="B74" s="65"/>
      <c r="C74" s="65"/>
      <c r="D74" s="65"/>
      <c r="E74" s="65" t="s">
        <v>164</v>
      </c>
      <c r="F74" s="65" t="s">
        <v>165</v>
      </c>
      <c r="G74" s="65">
        <v>536.36</v>
      </c>
      <c r="H74" s="65">
        <v>2000</v>
      </c>
      <c r="I74" s="65">
        <v>2000</v>
      </c>
      <c r="J74" s="65">
        <v>600</v>
      </c>
      <c r="K74" s="65">
        <f t="shared" si="6"/>
        <v>111.86516518756059</v>
      </c>
      <c r="L74" s="65">
        <f t="shared" si="7"/>
        <v>30</v>
      </c>
    </row>
    <row r="75" spans="2:12" x14ac:dyDescent="0.25">
      <c r="B75" s="65"/>
      <c r="C75" s="65"/>
      <c r="D75" s="65"/>
      <c r="E75" s="65" t="s">
        <v>166</v>
      </c>
      <c r="F75" s="65" t="s">
        <v>167</v>
      </c>
      <c r="G75" s="65">
        <v>26.95</v>
      </c>
      <c r="H75" s="65">
        <v>50</v>
      </c>
      <c r="I75" s="65">
        <v>50</v>
      </c>
      <c r="J75" s="65">
        <v>25.39</v>
      </c>
      <c r="K75" s="65">
        <f t="shared" si="6"/>
        <v>94.211502782931362</v>
      </c>
      <c r="L75" s="65">
        <f t="shared" si="7"/>
        <v>50.78</v>
      </c>
    </row>
    <row r="76" spans="2:12" x14ac:dyDescent="0.25">
      <c r="B76" s="64" t="s">
        <v>168</v>
      </c>
      <c r="C76" s="64"/>
      <c r="D76" s="64"/>
      <c r="E76" s="64"/>
      <c r="F76" s="64" t="s">
        <v>169</v>
      </c>
      <c r="G76" s="64">
        <f>G77+G83</f>
        <v>7954.84</v>
      </c>
      <c r="H76" s="64">
        <f>H77+H83</f>
        <v>1041839</v>
      </c>
      <c r="I76" s="64">
        <f>I77+I83</f>
        <v>1041839</v>
      </c>
      <c r="J76" s="64">
        <f>J77+J83</f>
        <v>23422.98</v>
      </c>
      <c r="K76" s="64">
        <f t="shared" si="6"/>
        <v>294.44941695873206</v>
      </c>
      <c r="L76" s="64">
        <f t="shared" si="7"/>
        <v>2.248234132145178</v>
      </c>
    </row>
    <row r="77" spans="2:12" x14ac:dyDescent="0.25">
      <c r="B77" s="64"/>
      <c r="C77" s="64" t="s">
        <v>170</v>
      </c>
      <c r="D77" s="64"/>
      <c r="E77" s="64"/>
      <c r="F77" s="64" t="s">
        <v>171</v>
      </c>
      <c r="G77" s="64">
        <f>G78+G81</f>
        <v>7954.84</v>
      </c>
      <c r="H77" s="64">
        <f>H78+H81</f>
        <v>32200</v>
      </c>
      <c r="I77" s="64">
        <f>I78+I81</f>
        <v>32200</v>
      </c>
      <c r="J77" s="64">
        <f>J78+J81</f>
        <v>4172.9799999999996</v>
      </c>
      <c r="K77" s="64">
        <f t="shared" si="6"/>
        <v>52.45837754122018</v>
      </c>
      <c r="L77" s="64">
        <f t="shared" si="7"/>
        <v>12.959565217391305</v>
      </c>
    </row>
    <row r="78" spans="2:12" x14ac:dyDescent="0.25">
      <c r="B78" s="64"/>
      <c r="C78" s="64"/>
      <c r="D78" s="64" t="s">
        <v>172</v>
      </c>
      <c r="E78" s="64"/>
      <c r="F78" s="64" t="s">
        <v>173</v>
      </c>
      <c r="G78" s="64">
        <f>G79+G80</f>
        <v>3965.04</v>
      </c>
      <c r="H78" s="64">
        <f>H79+H80</f>
        <v>25400</v>
      </c>
      <c r="I78" s="64">
        <f>I79+I80</f>
        <v>25400</v>
      </c>
      <c r="J78" s="64">
        <f>J79+J80</f>
        <v>89.99</v>
      </c>
      <c r="K78" s="64">
        <f t="shared" si="6"/>
        <v>2.2695861832415312</v>
      </c>
      <c r="L78" s="64">
        <f t="shared" si="7"/>
        <v>0.35429133858267714</v>
      </c>
    </row>
    <row r="79" spans="2:12" x14ac:dyDescent="0.25">
      <c r="B79" s="65"/>
      <c r="C79" s="65"/>
      <c r="D79" s="65"/>
      <c r="E79" s="65" t="s">
        <v>174</v>
      </c>
      <c r="F79" s="65" t="s">
        <v>175</v>
      </c>
      <c r="G79" s="65">
        <f>2835</f>
        <v>2835</v>
      </c>
      <c r="H79" s="65">
        <v>20250</v>
      </c>
      <c r="I79" s="65">
        <v>20250</v>
      </c>
      <c r="J79" s="65">
        <v>89.99</v>
      </c>
      <c r="K79" s="65">
        <f t="shared" si="6"/>
        <v>3.1742504409171075</v>
      </c>
      <c r="L79" s="65">
        <f t="shared" si="7"/>
        <v>0.44439506172839505</v>
      </c>
    </row>
    <row r="80" spans="2:12" x14ac:dyDescent="0.25">
      <c r="B80" s="65"/>
      <c r="C80" s="65"/>
      <c r="D80" s="65"/>
      <c r="E80" s="65" t="s">
        <v>176</v>
      </c>
      <c r="F80" s="65" t="s">
        <v>177</v>
      </c>
      <c r="G80" s="65">
        <v>1130.04</v>
      </c>
      <c r="H80" s="65">
        <v>5150</v>
      </c>
      <c r="I80" s="65">
        <v>5150</v>
      </c>
      <c r="J80" s="65">
        <v>0</v>
      </c>
      <c r="K80" s="65">
        <f t="shared" si="6"/>
        <v>0</v>
      </c>
      <c r="L80" s="65">
        <f t="shared" si="7"/>
        <v>0</v>
      </c>
    </row>
    <row r="81" spans="2:12" x14ac:dyDescent="0.25">
      <c r="B81" s="64"/>
      <c r="C81" s="64"/>
      <c r="D81" s="64" t="s">
        <v>178</v>
      </c>
      <c r="E81" s="64"/>
      <c r="F81" s="64" t="s">
        <v>179</v>
      </c>
      <c r="G81" s="64">
        <f>G82</f>
        <v>3989.8</v>
      </c>
      <c r="H81" s="64">
        <f>H82</f>
        <v>6800</v>
      </c>
      <c r="I81" s="64">
        <f>I82</f>
        <v>6800</v>
      </c>
      <c r="J81" s="64">
        <f>J82</f>
        <v>4082.99</v>
      </c>
      <c r="K81" s="64">
        <f t="shared" si="6"/>
        <v>102.33570605042858</v>
      </c>
      <c r="L81" s="64">
        <f t="shared" si="7"/>
        <v>60.043970588235297</v>
      </c>
    </row>
    <row r="82" spans="2:12" x14ac:dyDescent="0.25">
      <c r="B82" s="65"/>
      <c r="C82" s="65"/>
      <c r="D82" s="65"/>
      <c r="E82" s="65" t="s">
        <v>180</v>
      </c>
      <c r="F82" s="65" t="s">
        <v>181</v>
      </c>
      <c r="G82" s="65">
        <v>3989.8</v>
      </c>
      <c r="H82" s="65">
        <v>6800</v>
      </c>
      <c r="I82" s="65">
        <v>6800</v>
      </c>
      <c r="J82" s="65">
        <v>4082.99</v>
      </c>
      <c r="K82" s="65">
        <f t="shared" si="6"/>
        <v>102.33570605042858</v>
      </c>
      <c r="L82" s="65">
        <f t="shared" si="7"/>
        <v>60.043970588235297</v>
      </c>
    </row>
    <row r="83" spans="2:12" x14ac:dyDescent="0.25">
      <c r="B83" s="64"/>
      <c r="C83" s="64" t="s">
        <v>182</v>
      </c>
      <c r="D83" s="64"/>
      <c r="E83" s="64"/>
      <c r="F83" s="64" t="s">
        <v>183</v>
      </c>
      <c r="G83" s="64">
        <f t="shared" ref="G83:J84" si="8">G84</f>
        <v>0</v>
      </c>
      <c r="H83" s="64">
        <f t="shared" si="8"/>
        <v>1009639</v>
      </c>
      <c r="I83" s="64">
        <f t="shared" si="8"/>
        <v>1009639</v>
      </c>
      <c r="J83" s="64">
        <f t="shared" si="8"/>
        <v>19250</v>
      </c>
      <c r="K83" s="64" t="e">
        <f t="shared" si="6"/>
        <v>#DIV/0!</v>
      </c>
      <c r="L83" s="64">
        <f t="shared" si="7"/>
        <v>1.9066220698685372</v>
      </c>
    </row>
    <row r="84" spans="2:12" x14ac:dyDescent="0.25">
      <c r="B84" s="64"/>
      <c r="C84" s="64"/>
      <c r="D84" s="64" t="s">
        <v>184</v>
      </c>
      <c r="E84" s="64"/>
      <c r="F84" s="64" t="s">
        <v>185</v>
      </c>
      <c r="G84" s="64">
        <f t="shared" si="8"/>
        <v>0</v>
      </c>
      <c r="H84" s="64">
        <f t="shared" si="8"/>
        <v>1009639</v>
      </c>
      <c r="I84" s="64">
        <f t="shared" si="8"/>
        <v>1009639</v>
      </c>
      <c r="J84" s="64">
        <f t="shared" si="8"/>
        <v>19250</v>
      </c>
      <c r="K84" s="64" t="e">
        <f t="shared" si="6"/>
        <v>#DIV/0!</v>
      </c>
      <c r="L84" s="64">
        <f t="shared" si="7"/>
        <v>1.9066220698685372</v>
      </c>
    </row>
    <row r="85" spans="2:12" x14ac:dyDescent="0.25">
      <c r="B85" s="65"/>
      <c r="C85" s="65"/>
      <c r="D85" s="65"/>
      <c r="E85" s="65" t="s">
        <v>186</v>
      </c>
      <c r="F85" s="65" t="s">
        <v>185</v>
      </c>
      <c r="G85" s="65">
        <v>0</v>
      </c>
      <c r="H85" s="65">
        <v>1009639</v>
      </c>
      <c r="I85" s="65">
        <v>1009639</v>
      </c>
      <c r="J85" s="65">
        <v>19250</v>
      </c>
      <c r="K85" s="65" t="e">
        <f t="shared" si="6"/>
        <v>#DIV/0!</v>
      </c>
      <c r="L85" s="65">
        <f t="shared" si="7"/>
        <v>1.9066220698685372</v>
      </c>
    </row>
    <row r="86" spans="2:12" x14ac:dyDescent="0.25">
      <c r="B86" s="64"/>
      <c r="C86" s="65"/>
      <c r="D86" s="66"/>
      <c r="E86" s="67"/>
      <c r="F86" s="7"/>
      <c r="G86" s="64"/>
      <c r="H86" s="64"/>
      <c r="I86" s="64"/>
      <c r="J86" s="64"/>
      <c r="K86" s="69"/>
      <c r="L86" s="69"/>
    </row>
  </sheetData>
  <mergeCells count="7">
    <mergeCell ref="B29:F29"/>
    <mergeCell ref="B30:F30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workbookViewId="0">
      <selection activeCell="C22" sqref="C22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6" t="s">
        <v>16</v>
      </c>
      <c r="C2" s="96"/>
      <c r="D2" s="96"/>
      <c r="E2" s="96"/>
      <c r="F2" s="96"/>
      <c r="G2" s="96"/>
      <c r="H2" s="96"/>
    </row>
    <row r="3" spans="1:8" ht="18" x14ac:dyDescent="0.25">
      <c r="B3" s="60"/>
      <c r="C3" s="95"/>
      <c r="D3" s="3"/>
      <c r="E3" s="3"/>
      <c r="F3" s="4"/>
      <c r="G3" s="4"/>
      <c r="H3" s="4"/>
    </row>
    <row r="4" spans="1:8" ht="33.75" customHeight="1" x14ac:dyDescent="0.25">
      <c r="B4" s="27" t="s">
        <v>3</v>
      </c>
      <c r="C4" s="27" t="s">
        <v>46</v>
      </c>
      <c r="D4" s="27" t="s">
        <v>43</v>
      </c>
      <c r="E4" s="27" t="s">
        <v>44</v>
      </c>
      <c r="F4" s="27" t="s">
        <v>47</v>
      </c>
      <c r="G4" s="27" t="s">
        <v>6</v>
      </c>
      <c r="H4" s="27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7" t="s">
        <v>39</v>
      </c>
      <c r="C6" s="70">
        <f>C7+C9+C11+C13</f>
        <v>1420215.19</v>
      </c>
      <c r="D6" s="70">
        <f>D7+D9+D11+D13</f>
        <v>4527205</v>
      </c>
      <c r="E6" s="70">
        <f>E7+E9+E11+E13</f>
        <v>4527205</v>
      </c>
      <c r="F6" s="70">
        <f>F7+F9+F11+F13</f>
        <v>2089838.81</v>
      </c>
      <c r="G6" s="71">
        <f t="shared" ref="G6:G23" si="0">(F6*100)/C6</f>
        <v>147.14944782417092</v>
      </c>
      <c r="H6" s="71">
        <f t="shared" ref="H6:H23" si="1">(F6*100)/E6</f>
        <v>46.161788785796091</v>
      </c>
    </row>
    <row r="7" spans="1:8" x14ac:dyDescent="0.25">
      <c r="A7"/>
      <c r="B7" s="7" t="s">
        <v>187</v>
      </c>
      <c r="C7" s="70">
        <f>C8</f>
        <v>1414564.68</v>
      </c>
      <c r="D7" s="70">
        <f>D8</f>
        <v>4509616</v>
      </c>
      <c r="E7" s="70">
        <f>E8</f>
        <v>4509616</v>
      </c>
      <c r="F7" s="70">
        <f>F8</f>
        <v>2089418.62</v>
      </c>
      <c r="G7" s="71">
        <f t="shared" si="0"/>
        <v>147.70753501352797</v>
      </c>
      <c r="H7" s="71">
        <f t="shared" si="1"/>
        <v>46.332517447161798</v>
      </c>
    </row>
    <row r="8" spans="1:8" x14ac:dyDescent="0.25">
      <c r="A8"/>
      <c r="B8" s="15" t="s">
        <v>188</v>
      </c>
      <c r="C8" s="72">
        <v>1414564.68</v>
      </c>
      <c r="D8" s="72">
        <v>4509616</v>
      </c>
      <c r="E8" s="72">
        <v>4509616</v>
      </c>
      <c r="F8" s="73">
        <v>2089418.62</v>
      </c>
      <c r="G8" s="69">
        <f t="shared" si="0"/>
        <v>147.70753501352797</v>
      </c>
      <c r="H8" s="69">
        <f t="shared" si="1"/>
        <v>46.332517447161798</v>
      </c>
    </row>
    <row r="9" spans="1:8" x14ac:dyDescent="0.25">
      <c r="A9"/>
      <c r="B9" s="7" t="s">
        <v>189</v>
      </c>
      <c r="C9" s="70">
        <f>C10</f>
        <v>0</v>
      </c>
      <c r="D9" s="70">
        <f>D10</f>
        <v>4589</v>
      </c>
      <c r="E9" s="70">
        <f>E10</f>
        <v>4589</v>
      </c>
      <c r="F9" s="70">
        <f>F10</f>
        <v>420.19</v>
      </c>
      <c r="G9" s="71" t="e">
        <f t="shared" si="0"/>
        <v>#DIV/0!</v>
      </c>
      <c r="H9" s="71">
        <f t="shared" si="1"/>
        <v>9.1564611026367402</v>
      </c>
    </row>
    <row r="10" spans="1:8" x14ac:dyDescent="0.25">
      <c r="A10"/>
      <c r="B10" s="15" t="s">
        <v>190</v>
      </c>
      <c r="C10" s="72">
        <v>0</v>
      </c>
      <c r="D10" s="72">
        <v>4589</v>
      </c>
      <c r="E10" s="72">
        <v>4589</v>
      </c>
      <c r="F10" s="73">
        <v>420.19</v>
      </c>
      <c r="G10" s="69" t="e">
        <f t="shared" si="0"/>
        <v>#DIV/0!</v>
      </c>
      <c r="H10" s="69">
        <f t="shared" si="1"/>
        <v>9.1564611026367402</v>
      </c>
    </row>
    <row r="11" spans="1:8" x14ac:dyDescent="0.25">
      <c r="A11"/>
      <c r="B11" s="7" t="s">
        <v>191</v>
      </c>
      <c r="C11" s="70">
        <f>C12</f>
        <v>19.010000000000218</v>
      </c>
      <c r="D11" s="70">
        <f>D12</f>
        <v>13000</v>
      </c>
      <c r="E11" s="70">
        <f>E12</f>
        <v>13000</v>
      </c>
      <c r="F11" s="70">
        <f>F12</f>
        <v>0</v>
      </c>
      <c r="G11" s="71">
        <f t="shared" si="0"/>
        <v>0</v>
      </c>
      <c r="H11" s="71">
        <f t="shared" si="1"/>
        <v>0</v>
      </c>
    </row>
    <row r="12" spans="1:8" x14ac:dyDescent="0.25">
      <c r="A12"/>
      <c r="B12" s="15" t="s">
        <v>192</v>
      </c>
      <c r="C12" s="72">
        <f>2835-2815.99</f>
        <v>19.010000000000218</v>
      </c>
      <c r="D12" s="72">
        <v>13000</v>
      </c>
      <c r="E12" s="72">
        <v>13000</v>
      </c>
      <c r="F12" s="73">
        <v>0</v>
      </c>
      <c r="G12" s="69">
        <f t="shared" si="0"/>
        <v>0</v>
      </c>
      <c r="H12" s="69">
        <f t="shared" si="1"/>
        <v>0</v>
      </c>
    </row>
    <row r="13" spans="1:8" x14ac:dyDescent="0.25">
      <c r="A13"/>
      <c r="B13" s="7" t="s">
        <v>193</v>
      </c>
      <c r="C13" s="70">
        <f>C14</f>
        <v>5631.5</v>
      </c>
      <c r="D13" s="70">
        <f>D14</f>
        <v>0</v>
      </c>
      <c r="E13" s="70">
        <f>E14</f>
        <v>0</v>
      </c>
      <c r="F13" s="70">
        <f>F14</f>
        <v>0</v>
      </c>
      <c r="G13" s="71">
        <f t="shared" si="0"/>
        <v>0</v>
      </c>
      <c r="H13" s="71" t="e">
        <f t="shared" si="1"/>
        <v>#DIV/0!</v>
      </c>
    </row>
    <row r="14" spans="1:8" x14ac:dyDescent="0.25">
      <c r="A14"/>
      <c r="B14" s="15" t="s">
        <v>194</v>
      </c>
      <c r="C14" s="72">
        <v>5631.5</v>
      </c>
      <c r="D14" s="72">
        <v>0</v>
      </c>
      <c r="E14" s="72">
        <v>0</v>
      </c>
      <c r="F14" s="73">
        <v>0</v>
      </c>
      <c r="G14" s="69">
        <f t="shared" si="0"/>
        <v>0</v>
      </c>
      <c r="H14" s="69" t="e">
        <f t="shared" si="1"/>
        <v>#DIV/0!</v>
      </c>
    </row>
    <row r="15" spans="1:8" x14ac:dyDescent="0.25">
      <c r="B15" s="7" t="s">
        <v>32</v>
      </c>
      <c r="C15" s="74">
        <f>C16+C18+C20+C22</f>
        <v>1423031.18</v>
      </c>
      <c r="D15" s="74">
        <f>D16+D18+D20+D22</f>
        <v>4528205</v>
      </c>
      <c r="E15" s="74">
        <f>E16+E18+E20+E22</f>
        <v>4528205</v>
      </c>
      <c r="F15" s="74">
        <f>F16+F18+F20+F22</f>
        <v>2089418.62</v>
      </c>
      <c r="G15" s="71">
        <f t="shared" si="0"/>
        <v>146.82873076611014</v>
      </c>
      <c r="H15" s="71">
        <f t="shared" si="1"/>
        <v>46.142315111617073</v>
      </c>
    </row>
    <row r="16" spans="1:8" x14ac:dyDescent="0.25">
      <c r="A16"/>
      <c r="B16" s="7" t="s">
        <v>187</v>
      </c>
      <c r="C16" s="74">
        <f>C17</f>
        <v>1414564.68</v>
      </c>
      <c r="D16" s="74">
        <f>D17</f>
        <v>4509616</v>
      </c>
      <c r="E16" s="74">
        <f>E17</f>
        <v>4509616</v>
      </c>
      <c r="F16" s="74">
        <f>F17</f>
        <v>2089418.62</v>
      </c>
      <c r="G16" s="71">
        <f t="shared" si="0"/>
        <v>147.70753501352797</v>
      </c>
      <c r="H16" s="71">
        <f t="shared" si="1"/>
        <v>46.332517447161798</v>
      </c>
    </row>
    <row r="17" spans="1:8" x14ac:dyDescent="0.25">
      <c r="A17"/>
      <c r="B17" s="15" t="s">
        <v>188</v>
      </c>
      <c r="C17" s="72">
        <f>1414564.68</f>
        <v>1414564.68</v>
      </c>
      <c r="D17" s="72">
        <v>4509616</v>
      </c>
      <c r="E17" s="75">
        <v>4509616</v>
      </c>
      <c r="F17" s="73">
        <v>2089418.62</v>
      </c>
      <c r="G17" s="69">
        <f t="shared" si="0"/>
        <v>147.70753501352797</v>
      </c>
      <c r="H17" s="69">
        <f t="shared" si="1"/>
        <v>46.332517447161798</v>
      </c>
    </row>
    <row r="18" spans="1:8" x14ac:dyDescent="0.25">
      <c r="A18"/>
      <c r="B18" s="7" t="s">
        <v>189</v>
      </c>
      <c r="C18" s="74">
        <f>C19</f>
        <v>0</v>
      </c>
      <c r="D18" s="74">
        <f>D19</f>
        <v>4589</v>
      </c>
      <c r="E18" s="74">
        <f>E19</f>
        <v>4589</v>
      </c>
      <c r="F18" s="74">
        <f>F19</f>
        <v>0</v>
      </c>
      <c r="G18" s="71" t="e">
        <f t="shared" si="0"/>
        <v>#DIV/0!</v>
      </c>
      <c r="H18" s="71">
        <f t="shared" si="1"/>
        <v>0</v>
      </c>
    </row>
    <row r="19" spans="1:8" x14ac:dyDescent="0.25">
      <c r="A19"/>
      <c r="B19" s="15" t="s">
        <v>190</v>
      </c>
      <c r="C19" s="72">
        <v>0</v>
      </c>
      <c r="D19" s="72">
        <v>4589</v>
      </c>
      <c r="E19" s="75">
        <v>4589</v>
      </c>
      <c r="F19" s="73">
        <v>0</v>
      </c>
      <c r="G19" s="69" t="e">
        <f t="shared" si="0"/>
        <v>#DIV/0!</v>
      </c>
      <c r="H19" s="69">
        <f t="shared" si="1"/>
        <v>0</v>
      </c>
    </row>
    <row r="20" spans="1:8" x14ac:dyDescent="0.25">
      <c r="A20"/>
      <c r="B20" s="7" t="s">
        <v>191</v>
      </c>
      <c r="C20" s="74">
        <f>C21</f>
        <v>2835</v>
      </c>
      <c r="D20" s="74">
        <f>D21</f>
        <v>13000</v>
      </c>
      <c r="E20" s="74">
        <f>E21</f>
        <v>13000</v>
      </c>
      <c r="F20" s="74">
        <f>F21</f>
        <v>0</v>
      </c>
      <c r="G20" s="71">
        <f t="shared" si="0"/>
        <v>0</v>
      </c>
      <c r="H20" s="71">
        <f t="shared" si="1"/>
        <v>0</v>
      </c>
    </row>
    <row r="21" spans="1:8" x14ac:dyDescent="0.25">
      <c r="A21"/>
      <c r="B21" s="15" t="s">
        <v>192</v>
      </c>
      <c r="C21" s="72">
        <f>2835</f>
        <v>2835</v>
      </c>
      <c r="D21" s="72">
        <v>13000</v>
      </c>
      <c r="E21" s="75">
        <v>13000</v>
      </c>
      <c r="F21" s="73">
        <v>0</v>
      </c>
      <c r="G21" s="69">
        <f t="shared" si="0"/>
        <v>0</v>
      </c>
      <c r="H21" s="69">
        <f t="shared" si="1"/>
        <v>0</v>
      </c>
    </row>
    <row r="22" spans="1:8" x14ac:dyDescent="0.25">
      <c r="A22"/>
      <c r="B22" s="7" t="s">
        <v>193</v>
      </c>
      <c r="C22" s="74">
        <f>C23</f>
        <v>5631.5</v>
      </c>
      <c r="D22" s="74">
        <f>D23</f>
        <v>1000</v>
      </c>
      <c r="E22" s="74">
        <f>E23</f>
        <v>1000</v>
      </c>
      <c r="F22" s="74">
        <f>F23</f>
        <v>0</v>
      </c>
      <c r="G22" s="71">
        <f t="shared" si="0"/>
        <v>0</v>
      </c>
      <c r="H22" s="71">
        <f t="shared" si="1"/>
        <v>0</v>
      </c>
    </row>
    <row r="23" spans="1:8" x14ac:dyDescent="0.25">
      <c r="A23"/>
      <c r="B23" s="15" t="s">
        <v>194</v>
      </c>
      <c r="C23" s="72">
        <v>5631.5</v>
      </c>
      <c r="D23" s="72">
        <v>1000</v>
      </c>
      <c r="E23" s="75">
        <v>1000</v>
      </c>
      <c r="F23" s="73">
        <v>0</v>
      </c>
      <c r="G23" s="69">
        <f t="shared" si="0"/>
        <v>0</v>
      </c>
      <c r="H23" s="69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9" sqref="C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17</v>
      </c>
      <c r="C2" s="96"/>
      <c r="D2" s="96"/>
      <c r="E2" s="96"/>
      <c r="F2" s="96"/>
      <c r="G2" s="96"/>
      <c r="H2" s="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7" t="s">
        <v>3</v>
      </c>
      <c r="C4" s="27" t="s">
        <v>48</v>
      </c>
      <c r="D4" s="27" t="s">
        <v>43</v>
      </c>
      <c r="E4" s="27" t="s">
        <v>44</v>
      </c>
      <c r="F4" s="27" t="s">
        <v>49</v>
      </c>
      <c r="G4" s="27" t="s">
        <v>6</v>
      </c>
      <c r="H4" s="27" t="s">
        <v>22</v>
      </c>
    </row>
    <row r="5" spans="2:8" x14ac:dyDescent="0.25">
      <c r="B5" s="29">
        <v>1</v>
      </c>
      <c r="C5" s="29">
        <v>2</v>
      </c>
      <c r="D5" s="29">
        <v>3</v>
      </c>
      <c r="E5" s="29">
        <v>4</v>
      </c>
      <c r="F5" s="29">
        <v>5</v>
      </c>
      <c r="G5" s="29" t="s">
        <v>13</v>
      </c>
      <c r="H5" s="29" t="s">
        <v>14</v>
      </c>
    </row>
    <row r="6" spans="2:8" ht="15.75" customHeight="1" x14ac:dyDescent="0.25">
      <c r="B6" s="7" t="s">
        <v>32</v>
      </c>
      <c r="C6" s="74">
        <f t="shared" ref="C6:F7" si="0">C7</f>
        <v>1423031.18</v>
      </c>
      <c r="D6" s="74">
        <f t="shared" si="0"/>
        <v>4528205</v>
      </c>
      <c r="E6" s="74">
        <f t="shared" si="0"/>
        <v>4528205</v>
      </c>
      <c r="F6" s="74">
        <f t="shared" si="0"/>
        <v>2089418.62</v>
      </c>
      <c r="G6" s="69">
        <f>(F6*100)/C6</f>
        <v>146.82873076611014</v>
      </c>
      <c r="H6" s="69">
        <f>(F6*100)/E6</f>
        <v>46.142315111617073</v>
      </c>
    </row>
    <row r="7" spans="2:8" x14ac:dyDescent="0.25">
      <c r="B7" s="7" t="s">
        <v>195</v>
      </c>
      <c r="C7" s="74">
        <f t="shared" si="0"/>
        <v>1423031.18</v>
      </c>
      <c r="D7" s="74">
        <f t="shared" si="0"/>
        <v>4528205</v>
      </c>
      <c r="E7" s="74">
        <f t="shared" si="0"/>
        <v>4528205</v>
      </c>
      <c r="F7" s="74">
        <f t="shared" si="0"/>
        <v>2089418.62</v>
      </c>
      <c r="G7" s="69">
        <f>(F7*100)/C7</f>
        <v>146.82873076611014</v>
      </c>
      <c r="H7" s="69">
        <f>(F7*100)/E7</f>
        <v>46.142315111617073</v>
      </c>
    </row>
    <row r="8" spans="2:8" x14ac:dyDescent="0.25">
      <c r="B8" s="10" t="s">
        <v>196</v>
      </c>
      <c r="C8" s="72">
        <v>1423031.18</v>
      </c>
      <c r="D8" s="72">
        <v>4528205</v>
      </c>
      <c r="E8" s="72">
        <v>4528205</v>
      </c>
      <c r="F8" s="73">
        <v>2089418.62</v>
      </c>
      <c r="G8" s="69">
        <f>(F8*100)/C8</f>
        <v>146.82873076611014</v>
      </c>
      <c r="H8" s="69">
        <f>(F8*100)/E8</f>
        <v>46.142315111617073</v>
      </c>
    </row>
    <row r="10" spans="2:8" x14ac:dyDescent="0.25">
      <c r="B10" s="23"/>
      <c r="C10" s="23"/>
      <c r="D10" s="23"/>
      <c r="E10" s="23"/>
      <c r="F10" s="23"/>
      <c r="G10" s="23"/>
      <c r="H10" s="23"/>
    </row>
    <row r="11" spans="2:8" x14ac:dyDescent="0.25">
      <c r="B11" s="23"/>
      <c r="C11" s="23"/>
      <c r="D11" s="23"/>
      <c r="E11" s="23"/>
      <c r="F11" s="23"/>
      <c r="G11" s="23"/>
      <c r="H11" s="23"/>
    </row>
    <row r="12" spans="2:8" x14ac:dyDescent="0.25">
      <c r="B12" s="23"/>
      <c r="C12" s="23"/>
      <c r="D12" s="23"/>
      <c r="E12" s="23"/>
      <c r="F12" s="23"/>
      <c r="G12" s="23"/>
      <c r="H12" s="2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6" t="s">
        <v>4</v>
      </c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6" t="s">
        <v>25</v>
      </c>
      <c r="C4" s="96"/>
      <c r="D4" s="96"/>
      <c r="E4" s="96"/>
      <c r="F4" s="96"/>
      <c r="G4" s="96"/>
      <c r="H4" s="96"/>
      <c r="I4" s="96"/>
      <c r="J4" s="96"/>
      <c r="K4" s="96"/>
      <c r="L4" s="96"/>
    </row>
    <row r="5" spans="2:12" ht="15.75" customHeight="1" x14ac:dyDescent="0.25">
      <c r="B5" s="96" t="s">
        <v>18</v>
      </c>
      <c r="C5" s="96"/>
      <c r="D5" s="96"/>
      <c r="E5" s="96"/>
      <c r="F5" s="96"/>
      <c r="G5" s="96"/>
      <c r="H5" s="96"/>
      <c r="I5" s="96"/>
      <c r="J5" s="96"/>
      <c r="K5" s="96"/>
      <c r="L5" s="9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0" t="s">
        <v>46</v>
      </c>
      <c r="H7" s="30" t="s">
        <v>43</v>
      </c>
      <c r="I7" s="30" t="s">
        <v>44</v>
      </c>
      <c r="J7" s="30" t="s">
        <v>47</v>
      </c>
      <c r="K7" s="30" t="s">
        <v>6</v>
      </c>
      <c r="L7" s="30" t="s">
        <v>22</v>
      </c>
    </row>
    <row r="8" spans="2:12" x14ac:dyDescent="0.25">
      <c r="B8" s="118">
        <v>1</v>
      </c>
      <c r="C8" s="119"/>
      <c r="D8" s="119"/>
      <c r="E8" s="119"/>
      <c r="F8" s="120"/>
      <c r="G8" s="31">
        <v>2</v>
      </c>
      <c r="H8" s="31">
        <v>3</v>
      </c>
      <c r="I8" s="31">
        <v>4</v>
      </c>
      <c r="J8" s="31">
        <v>5</v>
      </c>
      <c r="K8" s="31" t="s">
        <v>13</v>
      </c>
      <c r="L8" s="31" t="s">
        <v>14</v>
      </c>
    </row>
    <row r="9" spans="2:12" x14ac:dyDescent="0.25">
      <c r="B9" s="7"/>
      <c r="C9" s="7"/>
      <c r="D9" s="7"/>
      <c r="E9" s="7"/>
      <c r="F9" s="7"/>
      <c r="G9" s="74"/>
      <c r="H9" s="74"/>
      <c r="I9" s="74"/>
      <c r="J9" s="74"/>
      <c r="K9" s="68"/>
      <c r="L9" s="68"/>
    </row>
    <row r="10" spans="2:12" x14ac:dyDescent="0.25">
      <c r="B10" s="9"/>
      <c r="C10" s="9"/>
      <c r="D10" s="9"/>
      <c r="E10" s="9"/>
      <c r="F10" s="12"/>
      <c r="G10" s="74"/>
      <c r="H10" s="74"/>
      <c r="I10" s="74"/>
      <c r="J10" s="74"/>
      <c r="K10" s="68"/>
      <c r="L10" s="68"/>
    </row>
    <row r="11" spans="2:12" x14ac:dyDescent="0.25">
      <c r="B11" s="8"/>
      <c r="C11" s="8"/>
      <c r="D11" s="8"/>
      <c r="E11" s="8"/>
      <c r="F11" s="11"/>
      <c r="G11" s="74"/>
      <c r="H11" s="74"/>
      <c r="I11" s="74"/>
      <c r="J11" s="74"/>
      <c r="K11" s="68"/>
      <c r="L11" s="68"/>
    </row>
    <row r="13" spans="2:12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2:12" x14ac:dyDescent="0.25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2:12" x14ac:dyDescent="0.25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6" t="s">
        <v>19</v>
      </c>
      <c r="C2" s="96"/>
      <c r="D2" s="96"/>
      <c r="E2" s="96"/>
      <c r="F2" s="96"/>
      <c r="G2" s="96"/>
      <c r="H2" s="9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7" t="s">
        <v>3</v>
      </c>
      <c r="C4" s="27" t="s">
        <v>42</v>
      </c>
      <c r="D4" s="27" t="s">
        <v>43</v>
      </c>
      <c r="E4" s="27" t="s">
        <v>44</v>
      </c>
      <c r="F4" s="27" t="s">
        <v>45</v>
      </c>
      <c r="G4" s="27" t="s">
        <v>6</v>
      </c>
      <c r="H4" s="27" t="s">
        <v>22</v>
      </c>
    </row>
    <row r="5" spans="2:8" x14ac:dyDescent="0.25">
      <c r="B5" s="27">
        <v>1</v>
      </c>
      <c r="C5" s="27">
        <v>2</v>
      </c>
      <c r="D5" s="27">
        <v>3</v>
      </c>
      <c r="E5" s="27">
        <v>4</v>
      </c>
      <c r="F5" s="27">
        <v>5</v>
      </c>
      <c r="G5" s="27" t="s">
        <v>13</v>
      </c>
      <c r="H5" s="27" t="s">
        <v>14</v>
      </c>
    </row>
    <row r="6" spans="2:8" x14ac:dyDescent="0.25">
      <c r="B6" s="7" t="s">
        <v>20</v>
      </c>
      <c r="C6" s="74"/>
      <c r="D6" s="74"/>
      <c r="E6" s="74"/>
      <c r="F6" s="74"/>
      <c r="G6" s="68"/>
      <c r="H6" s="68"/>
    </row>
    <row r="7" spans="2:8" x14ac:dyDescent="0.25">
      <c r="B7" s="7"/>
      <c r="C7" s="74"/>
      <c r="D7" s="74"/>
      <c r="E7" s="74"/>
      <c r="F7" s="74"/>
      <c r="G7" s="68"/>
      <c r="H7" s="68"/>
    </row>
    <row r="8" spans="2:8" x14ac:dyDescent="0.25">
      <c r="B8" s="15"/>
      <c r="C8" s="72"/>
      <c r="D8" s="72"/>
      <c r="E8" s="72"/>
      <c r="F8" s="73"/>
      <c r="G8" s="69"/>
      <c r="H8" s="69"/>
    </row>
    <row r="9" spans="2:8" x14ac:dyDescent="0.25">
      <c r="B9" s="16"/>
      <c r="C9" s="72"/>
      <c r="D9" s="72"/>
      <c r="E9" s="75"/>
      <c r="F9" s="73"/>
      <c r="G9" s="69"/>
      <c r="H9" s="69"/>
    </row>
    <row r="10" spans="2:8" x14ac:dyDescent="0.25">
      <c r="B10" s="7" t="s">
        <v>40</v>
      </c>
      <c r="C10" s="74"/>
      <c r="D10" s="74"/>
      <c r="E10" s="74"/>
      <c r="F10" s="74"/>
      <c r="G10" s="68"/>
      <c r="H10" s="68"/>
    </row>
    <row r="11" spans="2:8" x14ac:dyDescent="0.25">
      <c r="B11" s="7"/>
      <c r="C11" s="74"/>
      <c r="D11" s="74"/>
      <c r="E11" s="74"/>
      <c r="F11" s="74"/>
      <c r="G11" s="68"/>
      <c r="H11" s="68"/>
    </row>
    <row r="12" spans="2:8" x14ac:dyDescent="0.25">
      <c r="B12" s="15"/>
      <c r="C12" s="72"/>
      <c r="D12" s="72"/>
      <c r="E12" s="75"/>
      <c r="F12" s="73"/>
      <c r="G12" s="69"/>
      <c r="H12" s="69"/>
    </row>
    <row r="14" spans="2:8" x14ac:dyDescent="0.25">
      <c r="B14" s="33"/>
      <c r="C14" s="33"/>
      <c r="D14" s="33"/>
      <c r="E14" s="33"/>
      <c r="F14" s="33"/>
      <c r="G14" s="33"/>
      <c r="H14" s="33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65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6" t="s">
        <v>33</v>
      </c>
      <c r="B1" s="37" t="s">
        <v>197</v>
      </c>
      <c r="C1" s="38"/>
    </row>
    <row r="2" spans="1:6" ht="15" customHeight="1" x14ac:dyDescent="0.2">
      <c r="A2" s="40" t="s">
        <v>34</v>
      </c>
      <c r="B2" s="41" t="s">
        <v>198</v>
      </c>
      <c r="C2" s="38"/>
    </row>
    <row r="3" spans="1:6" s="38" customFormat="1" ht="43.5" customHeight="1" x14ac:dyDescent="0.2">
      <c r="A3" s="42" t="s">
        <v>35</v>
      </c>
      <c r="B3" s="36" t="s">
        <v>199</v>
      </c>
    </row>
    <row r="4" spans="1:6" s="38" customFormat="1" x14ac:dyDescent="0.2">
      <c r="A4" s="42" t="s">
        <v>36</v>
      </c>
      <c r="B4" s="43" t="s">
        <v>200</v>
      </c>
    </row>
    <row r="5" spans="1:6" s="38" customFormat="1" x14ac:dyDescent="0.2">
      <c r="A5" s="44"/>
      <c r="B5" s="45"/>
    </row>
    <row r="6" spans="1:6" s="38" customFormat="1" x14ac:dyDescent="0.2">
      <c r="A6" s="44" t="s">
        <v>37</v>
      </c>
      <c r="B6" s="45"/>
    </row>
    <row r="7" spans="1:6" x14ac:dyDescent="0.2">
      <c r="A7" s="46" t="s">
        <v>201</v>
      </c>
      <c r="B7" s="45"/>
      <c r="C7" s="76">
        <f>C13</f>
        <v>4509616</v>
      </c>
      <c r="D7" s="76">
        <f>D13</f>
        <v>4509616</v>
      </c>
      <c r="E7" s="76">
        <f>E13</f>
        <v>2089418.6199999999</v>
      </c>
      <c r="F7" s="76">
        <f>(E7*100)/D7</f>
        <v>46.332517447161798</v>
      </c>
    </row>
    <row r="8" spans="1:6" x14ac:dyDescent="0.2">
      <c r="A8" s="46" t="s">
        <v>84</v>
      </c>
      <c r="B8" s="45"/>
      <c r="C8" s="76">
        <f>C73</f>
        <v>4589</v>
      </c>
      <c r="D8" s="76">
        <f>D73</f>
        <v>4589</v>
      </c>
      <c r="E8" s="76">
        <f>E73</f>
        <v>0</v>
      </c>
      <c r="F8" s="76">
        <f>(E8*100)/D8</f>
        <v>0</v>
      </c>
    </row>
    <row r="9" spans="1:6" x14ac:dyDescent="0.2">
      <c r="A9" s="46" t="s">
        <v>202</v>
      </c>
      <c r="B9" s="45"/>
      <c r="C9" s="76">
        <f>C89</f>
        <v>13000</v>
      </c>
      <c r="D9" s="76">
        <f>D89</f>
        <v>13000</v>
      </c>
      <c r="E9" s="76">
        <f>E89</f>
        <v>0</v>
      </c>
      <c r="F9" s="76">
        <f>(E9*100)/D9</f>
        <v>0</v>
      </c>
    </row>
    <row r="10" spans="1:6" x14ac:dyDescent="0.2">
      <c r="A10" s="46" t="s">
        <v>203</v>
      </c>
      <c r="B10" s="45"/>
      <c r="C10" s="76">
        <f>C101</f>
        <v>1000</v>
      </c>
      <c r="D10" s="76">
        <f>D101</f>
        <v>1000</v>
      </c>
      <c r="E10" s="76">
        <f>E101</f>
        <v>0</v>
      </c>
      <c r="F10" s="76">
        <f>(E10*100)/D10</f>
        <v>0</v>
      </c>
    </row>
    <row r="11" spans="1:6" s="56" customFormat="1" x14ac:dyDescent="0.2"/>
    <row r="12" spans="1:6" ht="38.25" x14ac:dyDescent="0.2">
      <c r="A12" s="46" t="s">
        <v>204</v>
      </c>
      <c r="B12" s="46" t="s">
        <v>205</v>
      </c>
      <c r="C12" s="46" t="s">
        <v>43</v>
      </c>
      <c r="D12" s="46" t="s">
        <v>206</v>
      </c>
      <c r="E12" s="46" t="s">
        <v>207</v>
      </c>
      <c r="F12" s="46" t="s">
        <v>208</v>
      </c>
    </row>
    <row r="13" spans="1:6" x14ac:dyDescent="0.2">
      <c r="A13" s="47" t="s">
        <v>201</v>
      </c>
      <c r="B13" s="47" t="s">
        <v>209</v>
      </c>
      <c r="C13" s="77">
        <f>C14+C58</f>
        <v>4509616</v>
      </c>
      <c r="D13" s="77">
        <f>D14+D58</f>
        <v>4509616</v>
      </c>
      <c r="E13" s="77">
        <f>E14+E58</f>
        <v>2089418.6199999999</v>
      </c>
      <c r="F13" s="78">
        <f>(E13*100)/D13</f>
        <v>46.332517447161798</v>
      </c>
    </row>
    <row r="14" spans="1:6" x14ac:dyDescent="0.2">
      <c r="A14" s="48" t="s">
        <v>82</v>
      </c>
      <c r="B14" s="49" t="s">
        <v>83</v>
      </c>
      <c r="C14" s="79">
        <f>C15+C24+C52</f>
        <v>3482177</v>
      </c>
      <c r="D14" s="79">
        <f>D15+D24+D52</f>
        <v>3482177</v>
      </c>
      <c r="E14" s="79">
        <f>E15+E24+E52</f>
        <v>2065995.64</v>
      </c>
      <c r="F14" s="80">
        <f>(E14*100)/D14</f>
        <v>59.330575097130328</v>
      </c>
    </row>
    <row r="15" spans="1:6" x14ac:dyDescent="0.2">
      <c r="A15" s="50" t="s">
        <v>84</v>
      </c>
      <c r="B15" s="51" t="s">
        <v>85</v>
      </c>
      <c r="C15" s="81">
        <f>C16+C19+C21</f>
        <v>2947177</v>
      </c>
      <c r="D15" s="81">
        <f>D16+D19+D21</f>
        <v>2947177</v>
      </c>
      <c r="E15" s="81">
        <f>E16+E19+E21</f>
        <v>1667946.05</v>
      </c>
      <c r="F15" s="80">
        <f>(E15*100)/D15</f>
        <v>56.594702320220335</v>
      </c>
    </row>
    <row r="16" spans="1:6" x14ac:dyDescent="0.2">
      <c r="A16" s="52" t="s">
        <v>86</v>
      </c>
      <c r="B16" s="53" t="s">
        <v>87</v>
      </c>
      <c r="C16" s="82">
        <f>C17+C18</f>
        <v>2429341</v>
      </c>
      <c r="D16" s="82">
        <f>D17+D18</f>
        <v>2429341</v>
      </c>
      <c r="E16" s="82">
        <f>E17+E18</f>
        <v>1368391.08</v>
      </c>
      <c r="F16" s="82">
        <f>(E16*100)/D16</f>
        <v>56.327665815544215</v>
      </c>
    </row>
    <row r="17" spans="1:6" x14ac:dyDescent="0.2">
      <c r="A17" s="54" t="s">
        <v>88</v>
      </c>
      <c r="B17" s="55" t="s">
        <v>89</v>
      </c>
      <c r="C17" s="83">
        <v>2417341</v>
      </c>
      <c r="D17" s="83">
        <v>2417341</v>
      </c>
      <c r="E17" s="83">
        <v>1362360.47</v>
      </c>
      <c r="F17" s="83"/>
    </row>
    <row r="18" spans="1:6" x14ac:dyDescent="0.2">
      <c r="A18" s="54" t="s">
        <v>90</v>
      </c>
      <c r="B18" s="55" t="s">
        <v>91</v>
      </c>
      <c r="C18" s="83">
        <v>12000</v>
      </c>
      <c r="D18" s="83">
        <v>12000</v>
      </c>
      <c r="E18" s="83">
        <v>6030.61</v>
      </c>
      <c r="F18" s="83"/>
    </row>
    <row r="19" spans="1:6" x14ac:dyDescent="0.2">
      <c r="A19" s="52" t="s">
        <v>92</v>
      </c>
      <c r="B19" s="53" t="s">
        <v>93</v>
      </c>
      <c r="C19" s="82">
        <f>C20</f>
        <v>53500</v>
      </c>
      <c r="D19" s="82">
        <f>D20</f>
        <v>53500</v>
      </c>
      <c r="E19" s="82">
        <f>E20</f>
        <v>32224.74</v>
      </c>
      <c r="F19" s="82">
        <f>(E19*100)/D19</f>
        <v>60.233158878504675</v>
      </c>
    </row>
    <row r="20" spans="1:6" x14ac:dyDescent="0.2">
      <c r="A20" s="54" t="s">
        <v>94</v>
      </c>
      <c r="B20" s="55" t="s">
        <v>93</v>
      </c>
      <c r="C20" s="83">
        <v>53500</v>
      </c>
      <c r="D20" s="83">
        <v>53500</v>
      </c>
      <c r="E20" s="83">
        <v>32224.74</v>
      </c>
      <c r="F20" s="83"/>
    </row>
    <row r="21" spans="1:6" x14ac:dyDescent="0.2">
      <c r="A21" s="52" t="s">
        <v>95</v>
      </c>
      <c r="B21" s="53" t="s">
        <v>96</v>
      </c>
      <c r="C21" s="82">
        <f>C22+C23</f>
        <v>464336</v>
      </c>
      <c r="D21" s="82">
        <f>D22+D23</f>
        <v>464336</v>
      </c>
      <c r="E21" s="82">
        <f>E22+E23</f>
        <v>267330.23</v>
      </c>
      <c r="F21" s="82">
        <f>(E21*100)/D21</f>
        <v>57.572583215602492</v>
      </c>
    </row>
    <row r="22" spans="1:6" x14ac:dyDescent="0.2">
      <c r="A22" s="54" t="s">
        <v>97</v>
      </c>
      <c r="B22" s="55" t="s">
        <v>98</v>
      </c>
      <c r="C22" s="83">
        <v>83374</v>
      </c>
      <c r="D22" s="83">
        <v>83374</v>
      </c>
      <c r="E22" s="83">
        <v>47498.67</v>
      </c>
      <c r="F22" s="83"/>
    </row>
    <row r="23" spans="1:6" x14ac:dyDescent="0.2">
      <c r="A23" s="54" t="s">
        <v>99</v>
      </c>
      <c r="B23" s="55" t="s">
        <v>100</v>
      </c>
      <c r="C23" s="83">
        <v>380962</v>
      </c>
      <c r="D23" s="83">
        <v>380962</v>
      </c>
      <c r="E23" s="83">
        <v>219831.56</v>
      </c>
      <c r="F23" s="83"/>
    </row>
    <row r="24" spans="1:6" x14ac:dyDescent="0.2">
      <c r="A24" s="50" t="s">
        <v>101</v>
      </c>
      <c r="B24" s="51" t="s">
        <v>102</v>
      </c>
      <c r="C24" s="81">
        <f>C25+C30+C35+C45+C47</f>
        <v>532000</v>
      </c>
      <c r="D24" s="81">
        <f>D25+D30+D35+D45+D47</f>
        <v>532000</v>
      </c>
      <c r="E24" s="81">
        <f>E25+E30+E35+E45+E47</f>
        <v>396980.43999999994</v>
      </c>
      <c r="F24" s="80">
        <f>(E24*100)/D24</f>
        <v>74.620383458646614</v>
      </c>
    </row>
    <row r="25" spans="1:6" x14ac:dyDescent="0.2">
      <c r="A25" s="52" t="s">
        <v>103</v>
      </c>
      <c r="B25" s="53" t="s">
        <v>104</v>
      </c>
      <c r="C25" s="82">
        <f>C26+C27+C28+C29</f>
        <v>52600</v>
      </c>
      <c r="D25" s="82">
        <f>D26+D27+D28+D29</f>
        <v>52600</v>
      </c>
      <c r="E25" s="82">
        <f>E26+E27+E28+E29</f>
        <v>26511.93</v>
      </c>
      <c r="F25" s="82">
        <f>(E25*100)/D25</f>
        <v>50.402908745247146</v>
      </c>
    </row>
    <row r="26" spans="1:6" x14ac:dyDescent="0.2">
      <c r="A26" s="54" t="s">
        <v>105</v>
      </c>
      <c r="B26" s="55" t="s">
        <v>106</v>
      </c>
      <c r="C26" s="83">
        <v>7000</v>
      </c>
      <c r="D26" s="83">
        <v>7000</v>
      </c>
      <c r="E26" s="83">
        <v>3291.01</v>
      </c>
      <c r="F26" s="83"/>
    </row>
    <row r="27" spans="1:6" ht="25.5" x14ac:dyDescent="0.2">
      <c r="A27" s="54" t="s">
        <v>107</v>
      </c>
      <c r="B27" s="55" t="s">
        <v>108</v>
      </c>
      <c r="C27" s="83">
        <v>33000</v>
      </c>
      <c r="D27" s="83">
        <v>33000</v>
      </c>
      <c r="E27" s="83">
        <v>20955.919999999998</v>
      </c>
      <c r="F27" s="83"/>
    </row>
    <row r="28" spans="1:6" x14ac:dyDescent="0.2">
      <c r="A28" s="54" t="s">
        <v>109</v>
      </c>
      <c r="B28" s="55" t="s">
        <v>110</v>
      </c>
      <c r="C28" s="83">
        <v>12500</v>
      </c>
      <c r="D28" s="83">
        <v>12500</v>
      </c>
      <c r="E28" s="83">
        <v>2265</v>
      </c>
      <c r="F28" s="83"/>
    </row>
    <row r="29" spans="1:6" x14ac:dyDescent="0.2">
      <c r="A29" s="54" t="s">
        <v>111</v>
      </c>
      <c r="B29" s="55" t="s">
        <v>112</v>
      </c>
      <c r="C29" s="83">
        <v>100</v>
      </c>
      <c r="D29" s="83">
        <v>100</v>
      </c>
      <c r="E29" s="83">
        <v>0</v>
      </c>
      <c r="F29" s="83"/>
    </row>
    <row r="30" spans="1:6" x14ac:dyDescent="0.2">
      <c r="A30" s="52" t="s">
        <v>113</v>
      </c>
      <c r="B30" s="53" t="s">
        <v>114</v>
      </c>
      <c r="C30" s="82">
        <f>C31+C32+C33+C34</f>
        <v>69650</v>
      </c>
      <c r="D30" s="82">
        <f>D31+D32+D33+D34</f>
        <v>69650</v>
      </c>
      <c r="E30" s="82">
        <f>E31+E32+E33+E34</f>
        <v>13962.98</v>
      </c>
      <c r="F30" s="82">
        <f>(E30*100)/D30</f>
        <v>20.04735104091888</v>
      </c>
    </row>
    <row r="31" spans="1:6" x14ac:dyDescent="0.2">
      <c r="A31" s="54" t="s">
        <v>115</v>
      </c>
      <c r="B31" s="55" t="s">
        <v>116</v>
      </c>
      <c r="C31" s="83">
        <v>30000</v>
      </c>
      <c r="D31" s="83">
        <v>30000</v>
      </c>
      <c r="E31" s="83">
        <v>10006.68</v>
      </c>
      <c r="F31" s="83"/>
    </row>
    <row r="32" spans="1:6" x14ac:dyDescent="0.2">
      <c r="A32" s="54" t="s">
        <v>117</v>
      </c>
      <c r="B32" s="55" t="s">
        <v>118</v>
      </c>
      <c r="C32" s="83">
        <v>12000</v>
      </c>
      <c r="D32" s="83">
        <v>12000</v>
      </c>
      <c r="E32" s="83">
        <v>1709.37</v>
      </c>
      <c r="F32" s="83"/>
    </row>
    <row r="33" spans="1:6" x14ac:dyDescent="0.2">
      <c r="A33" s="54" t="s">
        <v>119</v>
      </c>
      <c r="B33" s="55" t="s">
        <v>120</v>
      </c>
      <c r="C33" s="83">
        <v>27000</v>
      </c>
      <c r="D33" s="83">
        <v>27000</v>
      </c>
      <c r="E33" s="83">
        <v>2246.9299999999998</v>
      </c>
      <c r="F33" s="83"/>
    </row>
    <row r="34" spans="1:6" x14ac:dyDescent="0.2">
      <c r="A34" s="54" t="s">
        <v>121</v>
      </c>
      <c r="B34" s="55" t="s">
        <v>122</v>
      </c>
      <c r="C34" s="83">
        <v>650</v>
      </c>
      <c r="D34" s="83">
        <v>650</v>
      </c>
      <c r="E34" s="83">
        <v>0</v>
      </c>
      <c r="F34" s="83"/>
    </row>
    <row r="35" spans="1:6" x14ac:dyDescent="0.2">
      <c r="A35" s="52" t="s">
        <v>123</v>
      </c>
      <c r="B35" s="53" t="s">
        <v>124</v>
      </c>
      <c r="C35" s="82">
        <f>C36+C37+C38+C39+C40+C41+C42+C43+C44</f>
        <v>401850</v>
      </c>
      <c r="D35" s="82">
        <f>D36+D37+D38+D39+D40+D41+D42+D43+D44</f>
        <v>401850</v>
      </c>
      <c r="E35" s="82">
        <f>E36+E37+E38+E39+E40+E41+E42+E43+E44</f>
        <v>353517.50999999995</v>
      </c>
      <c r="F35" s="82">
        <f>(E35*100)/D35</f>
        <v>87.972504665920113</v>
      </c>
    </row>
    <row r="36" spans="1:6" x14ac:dyDescent="0.2">
      <c r="A36" s="54" t="s">
        <v>125</v>
      </c>
      <c r="B36" s="55" t="s">
        <v>126</v>
      </c>
      <c r="C36" s="83">
        <v>47200</v>
      </c>
      <c r="D36" s="83">
        <v>47200</v>
      </c>
      <c r="E36" s="83">
        <v>19465.59</v>
      </c>
      <c r="F36" s="83"/>
    </row>
    <row r="37" spans="1:6" x14ac:dyDescent="0.2">
      <c r="A37" s="54" t="s">
        <v>127</v>
      </c>
      <c r="B37" s="55" t="s">
        <v>128</v>
      </c>
      <c r="C37" s="83">
        <v>30000</v>
      </c>
      <c r="D37" s="83">
        <v>30000</v>
      </c>
      <c r="E37" s="83">
        <v>5113.26</v>
      </c>
      <c r="F37" s="83"/>
    </row>
    <row r="38" spans="1:6" x14ac:dyDescent="0.2">
      <c r="A38" s="54" t="s">
        <v>129</v>
      </c>
      <c r="B38" s="55" t="s">
        <v>130</v>
      </c>
      <c r="C38" s="83">
        <v>3000</v>
      </c>
      <c r="D38" s="83">
        <v>3000</v>
      </c>
      <c r="E38" s="83">
        <v>2785.14</v>
      </c>
      <c r="F38" s="83"/>
    </row>
    <row r="39" spans="1:6" x14ac:dyDescent="0.2">
      <c r="A39" s="54" t="s">
        <v>131</v>
      </c>
      <c r="B39" s="55" t="s">
        <v>132</v>
      </c>
      <c r="C39" s="83">
        <v>25000</v>
      </c>
      <c r="D39" s="83">
        <v>25000</v>
      </c>
      <c r="E39" s="83">
        <v>8601.6200000000008</v>
      </c>
      <c r="F39" s="83"/>
    </row>
    <row r="40" spans="1:6" x14ac:dyDescent="0.2">
      <c r="A40" s="54" t="s">
        <v>133</v>
      </c>
      <c r="B40" s="55" t="s">
        <v>134</v>
      </c>
      <c r="C40" s="83">
        <v>15000</v>
      </c>
      <c r="D40" s="83">
        <v>15000</v>
      </c>
      <c r="E40" s="83">
        <v>4783.1400000000003</v>
      </c>
      <c r="F40" s="83"/>
    </row>
    <row r="41" spans="1:6" x14ac:dyDescent="0.2">
      <c r="A41" s="54" t="s">
        <v>135</v>
      </c>
      <c r="B41" s="55" t="s">
        <v>136</v>
      </c>
      <c r="C41" s="83">
        <v>1500</v>
      </c>
      <c r="D41" s="83">
        <v>1500</v>
      </c>
      <c r="E41" s="83">
        <v>200</v>
      </c>
      <c r="F41" s="83"/>
    </row>
    <row r="42" spans="1:6" x14ac:dyDescent="0.2">
      <c r="A42" s="54" t="s">
        <v>137</v>
      </c>
      <c r="B42" s="55" t="s">
        <v>138</v>
      </c>
      <c r="C42" s="83">
        <v>270000</v>
      </c>
      <c r="D42" s="83">
        <v>270000</v>
      </c>
      <c r="E42" s="83">
        <v>302680.09999999998</v>
      </c>
      <c r="F42" s="83"/>
    </row>
    <row r="43" spans="1:6" x14ac:dyDescent="0.2">
      <c r="A43" s="54" t="s">
        <v>139</v>
      </c>
      <c r="B43" s="55" t="s">
        <v>140</v>
      </c>
      <c r="C43" s="83">
        <v>150</v>
      </c>
      <c r="D43" s="83">
        <v>150</v>
      </c>
      <c r="E43" s="83">
        <v>4427.3</v>
      </c>
      <c r="F43" s="83"/>
    </row>
    <row r="44" spans="1:6" x14ac:dyDescent="0.2">
      <c r="A44" s="54" t="s">
        <v>141</v>
      </c>
      <c r="B44" s="55" t="s">
        <v>142</v>
      </c>
      <c r="C44" s="83">
        <v>10000</v>
      </c>
      <c r="D44" s="83">
        <v>10000</v>
      </c>
      <c r="E44" s="83">
        <v>5461.36</v>
      </c>
      <c r="F44" s="83"/>
    </row>
    <row r="45" spans="1:6" x14ac:dyDescent="0.2">
      <c r="A45" s="52" t="s">
        <v>143</v>
      </c>
      <c r="B45" s="53" t="s">
        <v>144</v>
      </c>
      <c r="C45" s="82">
        <f>C46</f>
        <v>5500</v>
      </c>
      <c r="D45" s="82">
        <f>D46</f>
        <v>5500</v>
      </c>
      <c r="E45" s="82">
        <f>E46</f>
        <v>2300</v>
      </c>
      <c r="F45" s="82">
        <f>(E45*100)/D45</f>
        <v>41.81818181818182</v>
      </c>
    </row>
    <row r="46" spans="1:6" ht="25.5" x14ac:dyDescent="0.2">
      <c r="A46" s="54" t="s">
        <v>145</v>
      </c>
      <c r="B46" s="55" t="s">
        <v>146</v>
      </c>
      <c r="C46" s="83">
        <v>5500</v>
      </c>
      <c r="D46" s="83">
        <v>5500</v>
      </c>
      <c r="E46" s="83">
        <v>2300</v>
      </c>
      <c r="F46" s="83"/>
    </row>
    <row r="47" spans="1:6" x14ac:dyDescent="0.2">
      <c r="A47" s="52" t="s">
        <v>147</v>
      </c>
      <c r="B47" s="53" t="s">
        <v>148</v>
      </c>
      <c r="C47" s="82">
        <f>C48+C49+C50+C51</f>
        <v>2400</v>
      </c>
      <c r="D47" s="82">
        <f>D48+D49+D50+D51</f>
        <v>2400</v>
      </c>
      <c r="E47" s="82">
        <f>E48+E49+E50+E51</f>
        <v>688.02</v>
      </c>
      <c r="F47" s="82">
        <f>(E47*100)/D47</f>
        <v>28.6675</v>
      </c>
    </row>
    <row r="48" spans="1:6" x14ac:dyDescent="0.2">
      <c r="A48" s="54" t="s">
        <v>149</v>
      </c>
      <c r="B48" s="55" t="s">
        <v>150</v>
      </c>
      <c r="C48" s="83">
        <v>1500</v>
      </c>
      <c r="D48" s="83">
        <v>1500</v>
      </c>
      <c r="E48" s="83">
        <v>0</v>
      </c>
      <c r="F48" s="83"/>
    </row>
    <row r="49" spans="1:6" x14ac:dyDescent="0.2">
      <c r="A49" s="54" t="s">
        <v>151</v>
      </c>
      <c r="B49" s="55" t="s">
        <v>152</v>
      </c>
      <c r="C49" s="83">
        <v>650</v>
      </c>
      <c r="D49" s="83">
        <v>650</v>
      </c>
      <c r="E49" s="83">
        <v>48.6</v>
      </c>
      <c r="F49" s="83"/>
    </row>
    <row r="50" spans="1:6" x14ac:dyDescent="0.2">
      <c r="A50" s="54" t="s">
        <v>153</v>
      </c>
      <c r="B50" s="55" t="s">
        <v>154</v>
      </c>
      <c r="C50" s="83">
        <v>100</v>
      </c>
      <c r="D50" s="83">
        <v>100</v>
      </c>
      <c r="E50" s="83">
        <v>534.05999999999995</v>
      </c>
      <c r="F50" s="83"/>
    </row>
    <row r="51" spans="1:6" x14ac:dyDescent="0.2">
      <c r="A51" s="54" t="s">
        <v>155</v>
      </c>
      <c r="B51" s="55" t="s">
        <v>148</v>
      </c>
      <c r="C51" s="83">
        <v>150</v>
      </c>
      <c r="D51" s="83">
        <v>150</v>
      </c>
      <c r="E51" s="83">
        <v>105.36</v>
      </c>
      <c r="F51" s="83"/>
    </row>
    <row r="52" spans="1:6" x14ac:dyDescent="0.2">
      <c r="A52" s="50" t="s">
        <v>156</v>
      </c>
      <c r="B52" s="51" t="s">
        <v>157</v>
      </c>
      <c r="C52" s="81">
        <f>C53+C55</f>
        <v>3000</v>
      </c>
      <c r="D52" s="81">
        <f>D53+D55</f>
        <v>3000</v>
      </c>
      <c r="E52" s="81">
        <f>E53+E55</f>
        <v>1069.1500000000001</v>
      </c>
      <c r="F52" s="80">
        <f>(E52*100)/D52</f>
        <v>35.638333333333335</v>
      </c>
    </row>
    <row r="53" spans="1:6" x14ac:dyDescent="0.2">
      <c r="A53" s="52" t="s">
        <v>158</v>
      </c>
      <c r="B53" s="53" t="s">
        <v>159</v>
      </c>
      <c r="C53" s="82">
        <f>C54</f>
        <v>950</v>
      </c>
      <c r="D53" s="82">
        <f>D54</f>
        <v>950</v>
      </c>
      <c r="E53" s="82">
        <f>E54</f>
        <v>443.76</v>
      </c>
      <c r="F53" s="82">
        <f>(E53*100)/D53</f>
        <v>46.711578947368423</v>
      </c>
    </row>
    <row r="54" spans="1:6" ht="25.5" x14ac:dyDescent="0.2">
      <c r="A54" s="54" t="s">
        <v>160</v>
      </c>
      <c r="B54" s="55" t="s">
        <v>161</v>
      </c>
      <c r="C54" s="83">
        <v>950</v>
      </c>
      <c r="D54" s="83">
        <v>950</v>
      </c>
      <c r="E54" s="83">
        <v>443.76</v>
      </c>
      <c r="F54" s="83"/>
    </row>
    <row r="55" spans="1:6" x14ac:dyDescent="0.2">
      <c r="A55" s="52" t="s">
        <v>162</v>
      </c>
      <c r="B55" s="53" t="s">
        <v>163</v>
      </c>
      <c r="C55" s="82">
        <f>C56+C57</f>
        <v>2050</v>
      </c>
      <c r="D55" s="82">
        <f>D56+D57</f>
        <v>2050</v>
      </c>
      <c r="E55" s="82">
        <f>E56+E57</f>
        <v>625.39</v>
      </c>
      <c r="F55" s="82">
        <f>(E55*100)/D55</f>
        <v>30.506829268292684</v>
      </c>
    </row>
    <row r="56" spans="1:6" x14ac:dyDescent="0.2">
      <c r="A56" s="54" t="s">
        <v>164</v>
      </c>
      <c r="B56" s="55" t="s">
        <v>165</v>
      </c>
      <c r="C56" s="83">
        <v>2000</v>
      </c>
      <c r="D56" s="83">
        <v>2000</v>
      </c>
      <c r="E56" s="83">
        <v>600</v>
      </c>
      <c r="F56" s="83"/>
    </row>
    <row r="57" spans="1:6" x14ac:dyDescent="0.2">
      <c r="A57" s="54" t="s">
        <v>166</v>
      </c>
      <c r="B57" s="55" t="s">
        <v>167</v>
      </c>
      <c r="C57" s="83">
        <v>50</v>
      </c>
      <c r="D57" s="83">
        <v>50</v>
      </c>
      <c r="E57" s="83">
        <v>25.39</v>
      </c>
      <c r="F57" s="83"/>
    </row>
    <row r="58" spans="1:6" x14ac:dyDescent="0.2">
      <c r="A58" s="48" t="s">
        <v>168</v>
      </c>
      <c r="B58" s="49" t="s">
        <v>169</v>
      </c>
      <c r="C58" s="79">
        <f>C59+C65</f>
        <v>1027439</v>
      </c>
      <c r="D58" s="79">
        <f>D59+D65</f>
        <v>1027439</v>
      </c>
      <c r="E58" s="79">
        <f>E59+E65</f>
        <v>23422.98</v>
      </c>
      <c r="F58" s="80">
        <f>(E58*100)/D58</f>
        <v>2.2797441015962994</v>
      </c>
    </row>
    <row r="59" spans="1:6" x14ac:dyDescent="0.2">
      <c r="A59" s="50" t="s">
        <v>170</v>
      </c>
      <c r="B59" s="51" t="s">
        <v>171</v>
      </c>
      <c r="C59" s="81">
        <f>C60+C63</f>
        <v>21800</v>
      </c>
      <c r="D59" s="81">
        <f>D60+D63</f>
        <v>21800</v>
      </c>
      <c r="E59" s="81">
        <f>E60+E63</f>
        <v>4172.9799999999996</v>
      </c>
      <c r="F59" s="80">
        <f>(E59*100)/D59</f>
        <v>19.14211009174312</v>
      </c>
    </row>
    <row r="60" spans="1:6" x14ac:dyDescent="0.2">
      <c r="A60" s="52" t="s">
        <v>172</v>
      </c>
      <c r="B60" s="53" t="s">
        <v>173</v>
      </c>
      <c r="C60" s="82">
        <f>C61+C62</f>
        <v>15000</v>
      </c>
      <c r="D60" s="82">
        <f>D61+D62</f>
        <v>15000</v>
      </c>
      <c r="E60" s="82">
        <f>E61+E62</f>
        <v>89.99</v>
      </c>
      <c r="F60" s="82">
        <f>(E60*100)/D60</f>
        <v>0.59993333333333332</v>
      </c>
    </row>
    <row r="61" spans="1:6" x14ac:dyDescent="0.2">
      <c r="A61" s="54" t="s">
        <v>174</v>
      </c>
      <c r="B61" s="55" t="s">
        <v>175</v>
      </c>
      <c r="C61" s="83">
        <v>10000</v>
      </c>
      <c r="D61" s="83">
        <v>10000</v>
      </c>
      <c r="E61" s="83">
        <v>89.99</v>
      </c>
      <c r="F61" s="83"/>
    </row>
    <row r="62" spans="1:6" x14ac:dyDescent="0.2">
      <c r="A62" s="54" t="s">
        <v>176</v>
      </c>
      <c r="B62" s="55" t="s">
        <v>177</v>
      </c>
      <c r="C62" s="83">
        <v>5000</v>
      </c>
      <c r="D62" s="83">
        <v>5000</v>
      </c>
      <c r="E62" s="83">
        <v>0</v>
      </c>
      <c r="F62" s="83"/>
    </row>
    <row r="63" spans="1:6" x14ac:dyDescent="0.2">
      <c r="A63" s="52" t="s">
        <v>178</v>
      </c>
      <c r="B63" s="53" t="s">
        <v>179</v>
      </c>
      <c r="C63" s="82">
        <f>C64</f>
        <v>6800</v>
      </c>
      <c r="D63" s="82">
        <f>D64</f>
        <v>6800</v>
      </c>
      <c r="E63" s="82">
        <f>E64</f>
        <v>4082.99</v>
      </c>
      <c r="F63" s="82">
        <f>(E63*100)/D63</f>
        <v>60.043970588235297</v>
      </c>
    </row>
    <row r="64" spans="1:6" x14ac:dyDescent="0.2">
      <c r="A64" s="54" t="s">
        <v>180</v>
      </c>
      <c r="B64" s="55" t="s">
        <v>181</v>
      </c>
      <c r="C64" s="83">
        <v>6800</v>
      </c>
      <c r="D64" s="83">
        <v>6800</v>
      </c>
      <c r="E64" s="83">
        <v>4082.99</v>
      </c>
      <c r="F64" s="83"/>
    </row>
    <row r="65" spans="1:6" x14ac:dyDescent="0.2">
      <c r="A65" s="50" t="s">
        <v>182</v>
      </c>
      <c r="B65" s="51" t="s">
        <v>183</v>
      </c>
      <c r="C65" s="81">
        <f t="shared" ref="C65:E66" si="0">C66</f>
        <v>1005639</v>
      </c>
      <c r="D65" s="81">
        <f t="shared" si="0"/>
        <v>1005639</v>
      </c>
      <c r="E65" s="81">
        <f t="shared" si="0"/>
        <v>19250</v>
      </c>
      <c r="F65" s="80">
        <f>(E65*100)/D65</f>
        <v>1.9142057935302828</v>
      </c>
    </row>
    <row r="66" spans="1:6" ht="25.5" x14ac:dyDescent="0.2">
      <c r="A66" s="52" t="s">
        <v>184</v>
      </c>
      <c r="B66" s="53" t="s">
        <v>185</v>
      </c>
      <c r="C66" s="82">
        <f t="shared" si="0"/>
        <v>1005639</v>
      </c>
      <c r="D66" s="82">
        <f t="shared" si="0"/>
        <v>1005639</v>
      </c>
      <c r="E66" s="82">
        <f t="shared" si="0"/>
        <v>19250</v>
      </c>
      <c r="F66" s="82">
        <f>(E66*100)/D66</f>
        <v>1.9142057935302828</v>
      </c>
    </row>
    <row r="67" spans="1:6" x14ac:dyDescent="0.2">
      <c r="A67" s="54" t="s">
        <v>186</v>
      </c>
      <c r="B67" s="55" t="s">
        <v>185</v>
      </c>
      <c r="C67" s="83">
        <v>1005639</v>
      </c>
      <c r="D67" s="83">
        <v>1005639</v>
      </c>
      <c r="E67" s="83">
        <v>19250</v>
      </c>
      <c r="F67" s="83"/>
    </row>
    <row r="68" spans="1:6" x14ac:dyDescent="0.2">
      <c r="A68" s="48" t="s">
        <v>50</v>
      </c>
      <c r="B68" s="49" t="s">
        <v>51</v>
      </c>
      <c r="C68" s="79">
        <f t="shared" ref="C68:E69" si="1">C69</f>
        <v>4509616</v>
      </c>
      <c r="D68" s="79">
        <f t="shared" si="1"/>
        <v>4509616</v>
      </c>
      <c r="E68" s="79">
        <f t="shared" si="1"/>
        <v>2089418.6199999999</v>
      </c>
      <c r="F68" s="80">
        <f>(E68*100)/D68</f>
        <v>46.332517447161798</v>
      </c>
    </row>
    <row r="69" spans="1:6" x14ac:dyDescent="0.2">
      <c r="A69" s="50" t="s">
        <v>74</v>
      </c>
      <c r="B69" s="51" t="s">
        <v>75</v>
      </c>
      <c r="C69" s="81">
        <f t="shared" si="1"/>
        <v>4509616</v>
      </c>
      <c r="D69" s="81">
        <f t="shared" si="1"/>
        <v>4509616</v>
      </c>
      <c r="E69" s="81">
        <f t="shared" si="1"/>
        <v>2089418.6199999999</v>
      </c>
      <c r="F69" s="80">
        <f>(E69*100)/D69</f>
        <v>46.332517447161798</v>
      </c>
    </row>
    <row r="70" spans="1:6" ht="25.5" x14ac:dyDescent="0.2">
      <c r="A70" s="52" t="s">
        <v>76</v>
      </c>
      <c r="B70" s="53" t="s">
        <v>77</v>
      </c>
      <c r="C70" s="82">
        <f>C71+C72</f>
        <v>4509616</v>
      </c>
      <c r="D70" s="82">
        <f>D71+D72</f>
        <v>4509616</v>
      </c>
      <c r="E70" s="82">
        <f>E71+E72</f>
        <v>2089418.6199999999</v>
      </c>
      <c r="F70" s="82">
        <f>(E70*100)/D70</f>
        <v>46.332517447161798</v>
      </c>
    </row>
    <row r="71" spans="1:6" x14ac:dyDescent="0.2">
      <c r="A71" s="54" t="s">
        <v>78</v>
      </c>
      <c r="B71" s="55" t="s">
        <v>79</v>
      </c>
      <c r="C71" s="83">
        <v>3482177</v>
      </c>
      <c r="D71" s="83">
        <v>3482177</v>
      </c>
      <c r="E71" s="83">
        <v>2065995.64</v>
      </c>
      <c r="F71" s="83"/>
    </row>
    <row r="72" spans="1:6" ht="25.5" x14ac:dyDescent="0.2">
      <c r="A72" s="54" t="s">
        <v>80</v>
      </c>
      <c r="B72" s="55" t="s">
        <v>81</v>
      </c>
      <c r="C72" s="83">
        <v>1027439</v>
      </c>
      <c r="D72" s="83">
        <v>1027439</v>
      </c>
      <c r="E72" s="83">
        <v>23422.98</v>
      </c>
      <c r="F72" s="83"/>
    </row>
    <row r="73" spans="1:6" x14ac:dyDescent="0.2">
      <c r="A73" s="47" t="s">
        <v>84</v>
      </c>
      <c r="B73" s="47" t="s">
        <v>210</v>
      </c>
      <c r="C73" s="77">
        <f>C74+C80</f>
        <v>4589</v>
      </c>
      <c r="D73" s="77">
        <f>D74+D80</f>
        <v>4589</v>
      </c>
      <c r="E73" s="77">
        <f>E74+E80</f>
        <v>0</v>
      </c>
      <c r="F73" s="78">
        <f>(E73*100)/D73</f>
        <v>0</v>
      </c>
    </row>
    <row r="74" spans="1:6" x14ac:dyDescent="0.2">
      <c r="A74" s="48" t="s">
        <v>82</v>
      </c>
      <c r="B74" s="49" t="s">
        <v>83</v>
      </c>
      <c r="C74" s="79">
        <f>C75</f>
        <v>4189</v>
      </c>
      <c r="D74" s="79">
        <f>D75</f>
        <v>4189</v>
      </c>
      <c r="E74" s="79">
        <f>E75</f>
        <v>0</v>
      </c>
      <c r="F74" s="80">
        <f>(E74*100)/D74</f>
        <v>0</v>
      </c>
    </row>
    <row r="75" spans="1:6" x14ac:dyDescent="0.2">
      <c r="A75" s="50" t="s">
        <v>101</v>
      </c>
      <c r="B75" s="51" t="s">
        <v>102</v>
      </c>
      <c r="C75" s="81">
        <f>C76+C78</f>
        <v>4189</v>
      </c>
      <c r="D75" s="81">
        <f>D76+D78</f>
        <v>4189</v>
      </c>
      <c r="E75" s="81">
        <f>E76+E78</f>
        <v>0</v>
      </c>
      <c r="F75" s="80">
        <f>(E75*100)/D75</f>
        <v>0</v>
      </c>
    </row>
    <row r="76" spans="1:6" x14ac:dyDescent="0.2">
      <c r="A76" s="52" t="s">
        <v>113</v>
      </c>
      <c r="B76" s="53" t="s">
        <v>114</v>
      </c>
      <c r="C76" s="82">
        <f>C77</f>
        <v>50</v>
      </c>
      <c r="D76" s="82">
        <f>D77</f>
        <v>50</v>
      </c>
      <c r="E76" s="82">
        <f>E77</f>
        <v>0</v>
      </c>
      <c r="F76" s="82">
        <f>(E76*100)/D76</f>
        <v>0</v>
      </c>
    </row>
    <row r="77" spans="1:6" x14ac:dyDescent="0.2">
      <c r="A77" s="54" t="s">
        <v>115</v>
      </c>
      <c r="B77" s="55" t="s">
        <v>116</v>
      </c>
      <c r="C77" s="83">
        <v>50</v>
      </c>
      <c r="D77" s="83">
        <v>50</v>
      </c>
      <c r="E77" s="83">
        <v>0</v>
      </c>
      <c r="F77" s="83"/>
    </row>
    <row r="78" spans="1:6" x14ac:dyDescent="0.2">
      <c r="A78" s="52" t="s">
        <v>123</v>
      </c>
      <c r="B78" s="53" t="s">
        <v>124</v>
      </c>
      <c r="C78" s="82">
        <f>C79</f>
        <v>4139</v>
      </c>
      <c r="D78" s="82">
        <f>D79</f>
        <v>4139</v>
      </c>
      <c r="E78" s="82">
        <f>E79</f>
        <v>0</v>
      </c>
      <c r="F78" s="82">
        <f>(E78*100)/D78</f>
        <v>0</v>
      </c>
    </row>
    <row r="79" spans="1:6" x14ac:dyDescent="0.2">
      <c r="A79" s="54" t="s">
        <v>127</v>
      </c>
      <c r="B79" s="55" t="s">
        <v>128</v>
      </c>
      <c r="C79" s="83">
        <v>4139</v>
      </c>
      <c r="D79" s="83">
        <v>4139</v>
      </c>
      <c r="E79" s="83">
        <v>0</v>
      </c>
      <c r="F79" s="83"/>
    </row>
    <row r="80" spans="1:6" x14ac:dyDescent="0.2">
      <c r="A80" s="48" t="s">
        <v>168</v>
      </c>
      <c r="B80" s="49" t="s">
        <v>169</v>
      </c>
      <c r="C80" s="79">
        <f t="shared" ref="C80:E81" si="2">C81</f>
        <v>400</v>
      </c>
      <c r="D80" s="79">
        <f t="shared" si="2"/>
        <v>400</v>
      </c>
      <c r="E80" s="79">
        <f t="shared" si="2"/>
        <v>0</v>
      </c>
      <c r="F80" s="80">
        <f>(E80*100)/D80</f>
        <v>0</v>
      </c>
    </row>
    <row r="81" spans="1:6" x14ac:dyDescent="0.2">
      <c r="A81" s="50" t="s">
        <v>170</v>
      </c>
      <c r="B81" s="51" t="s">
        <v>171</v>
      </c>
      <c r="C81" s="81">
        <f t="shared" si="2"/>
        <v>400</v>
      </c>
      <c r="D81" s="81">
        <f t="shared" si="2"/>
        <v>400</v>
      </c>
      <c r="E81" s="81">
        <f t="shared" si="2"/>
        <v>0</v>
      </c>
      <c r="F81" s="80">
        <f>(E81*100)/D81</f>
        <v>0</v>
      </c>
    </row>
    <row r="82" spans="1:6" x14ac:dyDescent="0.2">
      <c r="A82" s="52" t="s">
        <v>172</v>
      </c>
      <c r="B82" s="53" t="s">
        <v>173</v>
      </c>
      <c r="C82" s="82">
        <f>C83+C84</f>
        <v>400</v>
      </c>
      <c r="D82" s="82">
        <f>D83+D84</f>
        <v>400</v>
      </c>
      <c r="E82" s="82">
        <f>E83+E84</f>
        <v>0</v>
      </c>
      <c r="F82" s="82">
        <f>(E82*100)/D82</f>
        <v>0</v>
      </c>
    </row>
    <row r="83" spans="1:6" x14ac:dyDescent="0.2">
      <c r="A83" s="54" t="s">
        <v>174</v>
      </c>
      <c r="B83" s="55" t="s">
        <v>175</v>
      </c>
      <c r="C83" s="83">
        <v>250</v>
      </c>
      <c r="D83" s="83">
        <v>250</v>
      </c>
      <c r="E83" s="83">
        <v>0</v>
      </c>
      <c r="F83" s="83"/>
    </row>
    <row r="84" spans="1:6" x14ac:dyDescent="0.2">
      <c r="A84" s="54" t="s">
        <v>176</v>
      </c>
      <c r="B84" s="55" t="s">
        <v>177</v>
      </c>
      <c r="C84" s="83">
        <v>150</v>
      </c>
      <c r="D84" s="83">
        <v>150</v>
      </c>
      <c r="E84" s="83">
        <v>0</v>
      </c>
      <c r="F84" s="83"/>
    </row>
    <row r="85" spans="1:6" x14ac:dyDescent="0.2">
      <c r="A85" s="48" t="s">
        <v>50</v>
      </c>
      <c r="B85" s="49" t="s">
        <v>51</v>
      </c>
      <c r="C85" s="79">
        <f t="shared" ref="C85:E87" si="3">C86</f>
        <v>4589</v>
      </c>
      <c r="D85" s="79">
        <f t="shared" si="3"/>
        <v>4589</v>
      </c>
      <c r="E85" s="79">
        <f t="shared" si="3"/>
        <v>0</v>
      </c>
      <c r="F85" s="80">
        <f>(E85*100)/D85</f>
        <v>0</v>
      </c>
    </row>
    <row r="86" spans="1:6" x14ac:dyDescent="0.2">
      <c r="A86" s="50" t="s">
        <v>68</v>
      </c>
      <c r="B86" s="51" t="s">
        <v>69</v>
      </c>
      <c r="C86" s="81">
        <f t="shared" si="3"/>
        <v>4589</v>
      </c>
      <c r="D86" s="81">
        <f t="shared" si="3"/>
        <v>4589</v>
      </c>
      <c r="E86" s="81">
        <f t="shared" si="3"/>
        <v>0</v>
      </c>
      <c r="F86" s="80">
        <f>(E86*100)/D86</f>
        <v>0</v>
      </c>
    </row>
    <row r="87" spans="1:6" x14ac:dyDescent="0.2">
      <c r="A87" s="52" t="s">
        <v>70</v>
      </c>
      <c r="B87" s="53" t="s">
        <v>71</v>
      </c>
      <c r="C87" s="82">
        <f t="shared" si="3"/>
        <v>4589</v>
      </c>
      <c r="D87" s="82">
        <f t="shared" si="3"/>
        <v>4589</v>
      </c>
      <c r="E87" s="82">
        <f t="shared" si="3"/>
        <v>0</v>
      </c>
      <c r="F87" s="82">
        <f>(E87*100)/D87</f>
        <v>0</v>
      </c>
    </row>
    <row r="88" spans="1:6" x14ac:dyDescent="0.2">
      <c r="A88" s="54" t="s">
        <v>72</v>
      </c>
      <c r="B88" s="55" t="s">
        <v>73</v>
      </c>
      <c r="C88" s="83">
        <v>4589</v>
      </c>
      <c r="D88" s="83">
        <v>4589</v>
      </c>
      <c r="E88" s="83">
        <v>0</v>
      </c>
      <c r="F88" s="83"/>
    </row>
    <row r="89" spans="1:6" x14ac:dyDescent="0.2">
      <c r="A89" s="47" t="s">
        <v>202</v>
      </c>
      <c r="B89" s="47" t="s">
        <v>211</v>
      </c>
      <c r="C89" s="77">
        <f>C90</f>
        <v>13000</v>
      </c>
      <c r="D89" s="77">
        <f>D90</f>
        <v>13000</v>
      </c>
      <c r="E89" s="77">
        <f>E90</f>
        <v>0</v>
      </c>
      <c r="F89" s="78">
        <f>(E89*100)/D89</f>
        <v>0</v>
      </c>
    </row>
    <row r="90" spans="1:6" x14ac:dyDescent="0.2">
      <c r="A90" s="48" t="s">
        <v>168</v>
      </c>
      <c r="B90" s="49" t="s">
        <v>169</v>
      </c>
      <c r="C90" s="79">
        <f>C91+C94</f>
        <v>13000</v>
      </c>
      <c r="D90" s="79">
        <f>D91+D94</f>
        <v>13000</v>
      </c>
      <c r="E90" s="79">
        <f>E91+E94</f>
        <v>0</v>
      </c>
      <c r="F90" s="80">
        <f>(E90*100)/D90</f>
        <v>0</v>
      </c>
    </row>
    <row r="91" spans="1:6" x14ac:dyDescent="0.2">
      <c r="A91" s="50" t="s">
        <v>170</v>
      </c>
      <c r="B91" s="51" t="s">
        <v>171</v>
      </c>
      <c r="C91" s="81">
        <f t="shared" ref="C91:E92" si="4">C92</f>
        <v>10000</v>
      </c>
      <c r="D91" s="81">
        <f t="shared" si="4"/>
        <v>10000</v>
      </c>
      <c r="E91" s="81">
        <f t="shared" si="4"/>
        <v>0</v>
      </c>
      <c r="F91" s="80">
        <f>(E91*100)/D91</f>
        <v>0</v>
      </c>
    </row>
    <row r="92" spans="1:6" x14ac:dyDescent="0.2">
      <c r="A92" s="52" t="s">
        <v>172</v>
      </c>
      <c r="B92" s="53" t="s">
        <v>173</v>
      </c>
      <c r="C92" s="82">
        <f t="shared" si="4"/>
        <v>10000</v>
      </c>
      <c r="D92" s="82">
        <f t="shared" si="4"/>
        <v>10000</v>
      </c>
      <c r="E92" s="82">
        <f t="shared" si="4"/>
        <v>0</v>
      </c>
      <c r="F92" s="82">
        <f>(E92*100)/D92</f>
        <v>0</v>
      </c>
    </row>
    <row r="93" spans="1:6" x14ac:dyDescent="0.2">
      <c r="A93" s="54" t="s">
        <v>174</v>
      </c>
      <c r="B93" s="55" t="s">
        <v>175</v>
      </c>
      <c r="C93" s="83">
        <v>10000</v>
      </c>
      <c r="D93" s="83">
        <v>10000</v>
      </c>
      <c r="E93" s="83">
        <v>0</v>
      </c>
      <c r="F93" s="83"/>
    </row>
    <row r="94" spans="1:6" x14ac:dyDescent="0.2">
      <c r="A94" s="50" t="s">
        <v>182</v>
      </c>
      <c r="B94" s="51" t="s">
        <v>183</v>
      </c>
      <c r="C94" s="81">
        <f t="shared" ref="C94:E95" si="5">C95</f>
        <v>3000</v>
      </c>
      <c r="D94" s="81">
        <f t="shared" si="5"/>
        <v>3000</v>
      </c>
      <c r="E94" s="81">
        <f t="shared" si="5"/>
        <v>0</v>
      </c>
      <c r="F94" s="80">
        <f>(E94*100)/D94</f>
        <v>0</v>
      </c>
    </row>
    <row r="95" spans="1:6" ht="25.5" x14ac:dyDescent="0.2">
      <c r="A95" s="52" t="s">
        <v>184</v>
      </c>
      <c r="B95" s="53" t="s">
        <v>185</v>
      </c>
      <c r="C95" s="82">
        <f t="shared" si="5"/>
        <v>3000</v>
      </c>
      <c r="D95" s="82">
        <f t="shared" si="5"/>
        <v>3000</v>
      </c>
      <c r="E95" s="82">
        <f t="shared" si="5"/>
        <v>0</v>
      </c>
      <c r="F95" s="82">
        <f>(E95*100)/D95</f>
        <v>0</v>
      </c>
    </row>
    <row r="96" spans="1:6" x14ac:dyDescent="0.2">
      <c r="A96" s="54" t="s">
        <v>186</v>
      </c>
      <c r="B96" s="55" t="s">
        <v>185</v>
      </c>
      <c r="C96" s="83">
        <v>3000</v>
      </c>
      <c r="D96" s="83">
        <v>3000</v>
      </c>
      <c r="E96" s="83">
        <v>0</v>
      </c>
      <c r="F96" s="83"/>
    </row>
    <row r="97" spans="1:6" x14ac:dyDescent="0.2">
      <c r="A97" s="48" t="s">
        <v>50</v>
      </c>
      <c r="B97" s="49" t="s">
        <v>51</v>
      </c>
      <c r="C97" s="79">
        <f t="shared" ref="C97:E99" si="6">C98</f>
        <v>13000</v>
      </c>
      <c r="D97" s="79">
        <f t="shared" si="6"/>
        <v>13000</v>
      </c>
      <c r="E97" s="79">
        <f t="shared" si="6"/>
        <v>0</v>
      </c>
      <c r="F97" s="80">
        <f>(E97*100)/D97</f>
        <v>0</v>
      </c>
    </row>
    <row r="98" spans="1:6" x14ac:dyDescent="0.2">
      <c r="A98" s="50" t="s">
        <v>62</v>
      </c>
      <c r="B98" s="51" t="s">
        <v>63</v>
      </c>
      <c r="C98" s="81">
        <f t="shared" si="6"/>
        <v>13000</v>
      </c>
      <c r="D98" s="81">
        <f t="shared" si="6"/>
        <v>13000</v>
      </c>
      <c r="E98" s="81">
        <f t="shared" si="6"/>
        <v>0</v>
      </c>
      <c r="F98" s="80">
        <f>(E98*100)/D98</f>
        <v>0</v>
      </c>
    </row>
    <row r="99" spans="1:6" x14ac:dyDescent="0.2">
      <c r="A99" s="52" t="s">
        <v>64</v>
      </c>
      <c r="B99" s="53" t="s">
        <v>65</v>
      </c>
      <c r="C99" s="82">
        <f t="shared" si="6"/>
        <v>13000</v>
      </c>
      <c r="D99" s="82">
        <f t="shared" si="6"/>
        <v>13000</v>
      </c>
      <c r="E99" s="82">
        <f t="shared" si="6"/>
        <v>0</v>
      </c>
      <c r="F99" s="82">
        <f>(E99*100)/D99</f>
        <v>0</v>
      </c>
    </row>
    <row r="100" spans="1:6" x14ac:dyDescent="0.2">
      <c r="A100" s="54" t="s">
        <v>66</v>
      </c>
      <c r="B100" s="55" t="s">
        <v>67</v>
      </c>
      <c r="C100" s="83">
        <v>13000</v>
      </c>
      <c r="D100" s="83">
        <v>13000</v>
      </c>
      <c r="E100" s="83">
        <v>0</v>
      </c>
      <c r="F100" s="83"/>
    </row>
    <row r="101" spans="1:6" x14ac:dyDescent="0.2">
      <c r="A101" s="47" t="s">
        <v>203</v>
      </c>
      <c r="B101" s="47" t="s">
        <v>212</v>
      </c>
      <c r="C101" s="77">
        <f t="shared" ref="C101:E104" si="7">C102</f>
        <v>1000</v>
      </c>
      <c r="D101" s="77">
        <f t="shared" si="7"/>
        <v>1000</v>
      </c>
      <c r="E101" s="77">
        <f t="shared" si="7"/>
        <v>0</v>
      </c>
      <c r="F101" s="78">
        <f>(E101*100)/D101</f>
        <v>0</v>
      </c>
    </row>
    <row r="102" spans="1:6" x14ac:dyDescent="0.2">
      <c r="A102" s="48" t="s">
        <v>168</v>
      </c>
      <c r="B102" s="49" t="s">
        <v>169</v>
      </c>
      <c r="C102" s="79">
        <f t="shared" si="7"/>
        <v>1000</v>
      </c>
      <c r="D102" s="79">
        <f t="shared" si="7"/>
        <v>1000</v>
      </c>
      <c r="E102" s="79">
        <f t="shared" si="7"/>
        <v>0</v>
      </c>
      <c r="F102" s="80">
        <f>(E102*100)/D102</f>
        <v>0</v>
      </c>
    </row>
    <row r="103" spans="1:6" x14ac:dyDescent="0.2">
      <c r="A103" s="50" t="s">
        <v>182</v>
      </c>
      <c r="B103" s="51" t="s">
        <v>183</v>
      </c>
      <c r="C103" s="81">
        <f t="shared" si="7"/>
        <v>1000</v>
      </c>
      <c r="D103" s="81">
        <f t="shared" si="7"/>
        <v>1000</v>
      </c>
      <c r="E103" s="81">
        <f t="shared" si="7"/>
        <v>0</v>
      </c>
      <c r="F103" s="80">
        <f>(E103*100)/D103</f>
        <v>0</v>
      </c>
    </row>
    <row r="104" spans="1:6" ht="25.5" x14ac:dyDescent="0.2">
      <c r="A104" s="52" t="s">
        <v>184</v>
      </c>
      <c r="B104" s="53" t="s">
        <v>185</v>
      </c>
      <c r="C104" s="82">
        <f t="shared" si="7"/>
        <v>1000</v>
      </c>
      <c r="D104" s="82">
        <f t="shared" si="7"/>
        <v>1000</v>
      </c>
      <c r="E104" s="82">
        <f t="shared" si="7"/>
        <v>0</v>
      </c>
      <c r="F104" s="82">
        <f>(E104*100)/D104</f>
        <v>0</v>
      </c>
    </row>
    <row r="105" spans="1:6" x14ac:dyDescent="0.2">
      <c r="A105" s="54" t="s">
        <v>186</v>
      </c>
      <c r="B105" s="55" t="s">
        <v>185</v>
      </c>
      <c r="C105" s="83">
        <v>1000</v>
      </c>
      <c r="D105" s="83">
        <v>1000</v>
      </c>
      <c r="E105" s="83">
        <v>0</v>
      </c>
      <c r="F105" s="83"/>
    </row>
    <row r="106" spans="1:6" x14ac:dyDescent="0.2">
      <c r="A106" s="48" t="s">
        <v>50</v>
      </c>
      <c r="B106" s="49" t="s">
        <v>51</v>
      </c>
      <c r="C106" s="79">
        <f t="shared" ref="C106:E108" si="8">C107</f>
        <v>1000</v>
      </c>
      <c r="D106" s="79">
        <f t="shared" si="8"/>
        <v>1000</v>
      </c>
      <c r="E106" s="79">
        <f t="shared" si="8"/>
        <v>0</v>
      </c>
      <c r="F106" s="80">
        <f>(E106*100)/D106</f>
        <v>0</v>
      </c>
    </row>
    <row r="107" spans="1:6" x14ac:dyDescent="0.2">
      <c r="A107" s="50" t="s">
        <v>52</v>
      </c>
      <c r="B107" s="51" t="s">
        <v>53</v>
      </c>
      <c r="C107" s="81">
        <f t="shared" si="8"/>
        <v>1000</v>
      </c>
      <c r="D107" s="81">
        <f t="shared" si="8"/>
        <v>1000</v>
      </c>
      <c r="E107" s="81">
        <f t="shared" si="8"/>
        <v>0</v>
      </c>
      <c r="F107" s="80">
        <f>(E107*100)/D107</f>
        <v>0</v>
      </c>
    </row>
    <row r="108" spans="1:6" ht="25.5" x14ac:dyDescent="0.2">
      <c r="A108" s="52" t="s">
        <v>54</v>
      </c>
      <c r="B108" s="53" t="s">
        <v>55</v>
      </c>
      <c r="C108" s="82">
        <f t="shared" si="8"/>
        <v>1000</v>
      </c>
      <c r="D108" s="82">
        <f t="shared" si="8"/>
        <v>1000</v>
      </c>
      <c r="E108" s="82">
        <f t="shared" si="8"/>
        <v>0</v>
      </c>
      <c r="F108" s="82">
        <f>(E108*100)/D108</f>
        <v>0</v>
      </c>
    </row>
    <row r="109" spans="1:6" ht="25.5" x14ac:dyDescent="0.2">
      <c r="A109" s="54" t="s">
        <v>56</v>
      </c>
      <c r="B109" s="55" t="s">
        <v>57</v>
      </c>
      <c r="C109" s="83">
        <v>1000</v>
      </c>
      <c r="D109" s="83">
        <v>1000</v>
      </c>
      <c r="E109" s="83">
        <v>0</v>
      </c>
      <c r="F109" s="83"/>
    </row>
    <row r="110" spans="1:6" s="56" customFormat="1" x14ac:dyDescent="0.2"/>
    <row r="111" spans="1:6" s="56" customFormat="1" x14ac:dyDescent="0.2"/>
    <row r="112" spans="1:6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="56" customFormat="1" x14ac:dyDescent="0.2"/>
    <row r="1202" s="56" customFormat="1" x14ac:dyDescent="0.2"/>
    <row r="1203" s="56" customFormat="1" x14ac:dyDescent="0.2"/>
    <row r="1204" s="56" customFormat="1" x14ac:dyDescent="0.2"/>
    <row r="1205" s="56" customFormat="1" x14ac:dyDescent="0.2"/>
    <row r="1206" s="56" customFormat="1" x14ac:dyDescent="0.2"/>
    <row r="1207" s="56" customFormat="1" x14ac:dyDescent="0.2"/>
    <row r="1208" s="56" customFormat="1" x14ac:dyDescent="0.2"/>
    <row r="1209" s="56" customFormat="1" x14ac:dyDescent="0.2"/>
    <row r="1210" s="56" customFormat="1" x14ac:dyDescent="0.2"/>
    <row r="1211" s="56" customFormat="1" x14ac:dyDescent="0.2"/>
    <row r="1212" s="56" customFormat="1" x14ac:dyDescent="0.2"/>
    <row r="1213" s="56" customFormat="1" x14ac:dyDescent="0.2"/>
    <row r="1214" s="56" customFormat="1" x14ac:dyDescent="0.2"/>
    <row r="1215" s="56" customFormat="1" x14ac:dyDescent="0.2"/>
    <row r="1216" s="56" customFormat="1" x14ac:dyDescent="0.2"/>
    <row r="1217" s="56" customFormat="1" x14ac:dyDescent="0.2"/>
    <row r="1218" s="56" customFormat="1" x14ac:dyDescent="0.2"/>
    <row r="1219" s="56" customFormat="1" x14ac:dyDescent="0.2"/>
    <row r="1220" s="56" customFormat="1" x14ac:dyDescent="0.2"/>
    <row r="1221" s="56" customFormat="1" x14ac:dyDescent="0.2"/>
    <row r="1222" s="56" customFormat="1" x14ac:dyDescent="0.2"/>
    <row r="1223" s="56" customFormat="1" x14ac:dyDescent="0.2"/>
    <row r="1224" s="56" customFormat="1" x14ac:dyDescent="0.2"/>
    <row r="1225" s="56" customFormat="1" x14ac:dyDescent="0.2"/>
    <row r="1226" s="56" customFormat="1" x14ac:dyDescent="0.2"/>
    <row r="1227" s="56" customFormat="1" x14ac:dyDescent="0.2"/>
    <row r="1228" s="56" customFormat="1" x14ac:dyDescent="0.2"/>
    <row r="1229" s="56" customFormat="1" x14ac:dyDescent="0.2"/>
    <row r="1230" s="56" customFormat="1" x14ac:dyDescent="0.2"/>
    <row r="1231" s="56" customFormat="1" x14ac:dyDescent="0.2"/>
    <row r="1232" s="56" customFormat="1" x14ac:dyDescent="0.2"/>
    <row r="1233" s="56" customFormat="1" x14ac:dyDescent="0.2"/>
    <row r="1234" s="56" customFormat="1" x14ac:dyDescent="0.2"/>
    <row r="1235" s="56" customFormat="1" x14ac:dyDescent="0.2"/>
    <row r="1236" s="56" customFormat="1" x14ac:dyDescent="0.2"/>
    <row r="1237" s="56" customFormat="1" x14ac:dyDescent="0.2"/>
    <row r="1238" s="56" customFormat="1" x14ac:dyDescent="0.2"/>
    <row r="1239" s="56" customFormat="1" x14ac:dyDescent="0.2"/>
    <row r="1240" s="56" customFormat="1" x14ac:dyDescent="0.2"/>
    <row r="1241" s="56" customFormat="1" x14ac:dyDescent="0.2"/>
    <row r="1242" s="56" customFormat="1" x14ac:dyDescent="0.2"/>
    <row r="1243" s="56" customFormat="1" x14ac:dyDescent="0.2"/>
    <row r="1244" s="56" customFormat="1" x14ac:dyDescent="0.2"/>
    <row r="1245" s="56" customFormat="1" x14ac:dyDescent="0.2"/>
    <row r="1246" s="56" customFormat="1" x14ac:dyDescent="0.2"/>
    <row r="1247" s="56" customFormat="1" x14ac:dyDescent="0.2"/>
    <row r="1248" s="56" customFormat="1" x14ac:dyDescent="0.2"/>
    <row r="1249" spans="1:3" s="56" customFormat="1" x14ac:dyDescent="0.2"/>
    <row r="1250" spans="1:3" x14ac:dyDescent="0.2">
      <c r="A1250" s="56"/>
      <c r="B1250" s="56"/>
      <c r="C1250" s="56"/>
    </row>
    <row r="1251" spans="1:3" x14ac:dyDescent="0.2">
      <c r="A1251" s="56"/>
      <c r="B1251" s="56"/>
      <c r="C1251" s="56"/>
    </row>
    <row r="1252" spans="1:3" x14ac:dyDescent="0.2">
      <c r="A1252" s="56"/>
      <c r="B1252" s="56"/>
      <c r="C1252" s="56"/>
    </row>
    <row r="1253" spans="1:3" x14ac:dyDescent="0.2">
      <c r="A1253" s="56"/>
      <c r="B1253" s="56"/>
      <c r="C1253" s="56"/>
    </row>
    <row r="1254" spans="1:3" x14ac:dyDescent="0.2">
      <c r="A1254" s="56"/>
      <c r="B1254" s="56"/>
      <c r="C1254" s="56"/>
    </row>
    <row r="1255" spans="1:3" x14ac:dyDescent="0.2">
      <c r="A1255" s="56"/>
      <c r="B1255" s="56"/>
      <c r="C1255" s="56"/>
    </row>
    <row r="1256" spans="1:3" x14ac:dyDescent="0.2">
      <c r="A1256" s="56"/>
      <c r="B1256" s="56"/>
      <c r="C1256" s="56"/>
    </row>
    <row r="1257" spans="1:3" x14ac:dyDescent="0.2">
      <c r="A1257" s="56"/>
      <c r="B1257" s="56"/>
      <c r="C1257" s="56"/>
    </row>
    <row r="1258" spans="1:3" x14ac:dyDescent="0.2">
      <c r="A1258" s="56"/>
      <c r="B1258" s="56"/>
      <c r="C1258" s="56"/>
    </row>
    <row r="1259" spans="1:3" x14ac:dyDescent="0.2">
      <c r="A1259" s="56"/>
      <c r="B1259" s="56"/>
      <c r="C1259" s="56"/>
    </row>
    <row r="1260" spans="1:3" x14ac:dyDescent="0.2">
      <c r="A1260" s="56"/>
      <c r="B1260" s="56"/>
      <c r="C1260" s="56"/>
    </row>
    <row r="1261" spans="1:3" x14ac:dyDescent="0.2">
      <c r="A1261" s="56"/>
      <c r="B1261" s="56"/>
      <c r="C1261" s="56"/>
    </row>
    <row r="1262" spans="1:3" x14ac:dyDescent="0.2">
      <c r="A1262" s="56"/>
      <c r="B1262" s="56"/>
      <c r="C1262" s="56"/>
    </row>
    <row r="1263" spans="1:3" x14ac:dyDescent="0.2">
      <c r="A1263" s="56"/>
      <c r="B1263" s="56"/>
      <c r="C1263" s="56"/>
    </row>
    <row r="1264" spans="1:3" x14ac:dyDescent="0.2">
      <c r="A1264" s="56"/>
      <c r="B1264" s="56"/>
      <c r="C1264" s="56"/>
    </row>
    <row r="1265" spans="1:3" x14ac:dyDescent="0.2">
      <c r="A1265" s="56"/>
      <c r="B1265" s="56"/>
      <c r="C1265" s="56"/>
    </row>
    <row r="1266" spans="1:3" x14ac:dyDescent="0.2">
      <c r="A1266" s="56"/>
      <c r="B1266" s="56"/>
      <c r="C1266" s="56"/>
    </row>
    <row r="1267" spans="1:3" x14ac:dyDescent="0.2">
      <c r="A1267" s="56"/>
      <c r="B1267" s="56"/>
      <c r="C1267" s="56"/>
    </row>
    <row r="1268" spans="1:3" x14ac:dyDescent="0.2">
      <c r="A1268" s="56"/>
      <c r="B1268" s="56"/>
      <c r="C1268" s="56"/>
    </row>
    <row r="1269" spans="1:3" x14ac:dyDescent="0.2">
      <c r="A1269" s="56"/>
      <c r="B1269" s="56"/>
      <c r="C1269" s="56"/>
    </row>
    <row r="1270" spans="1:3" x14ac:dyDescent="0.2">
      <c r="A1270" s="56"/>
      <c r="B1270" s="56"/>
      <c r="C1270" s="56"/>
    </row>
    <row r="1271" spans="1:3" x14ac:dyDescent="0.2">
      <c r="A1271" s="56"/>
      <c r="B1271" s="56"/>
      <c r="C1271" s="56"/>
    </row>
    <row r="1272" spans="1:3" x14ac:dyDescent="0.2">
      <c r="A1272" s="56"/>
      <c r="B1272" s="56"/>
      <c r="C1272" s="56"/>
    </row>
    <row r="1273" spans="1:3" x14ac:dyDescent="0.2">
      <c r="A1273" s="56"/>
      <c r="B1273" s="56"/>
      <c r="C1273" s="56"/>
    </row>
    <row r="1274" spans="1:3" x14ac:dyDescent="0.2">
      <c r="A1274" s="56"/>
      <c r="B1274" s="56"/>
      <c r="C1274" s="56"/>
    </row>
    <row r="1275" spans="1:3" x14ac:dyDescent="0.2">
      <c r="A1275" s="56"/>
      <c r="B1275" s="56"/>
      <c r="C1275" s="56"/>
    </row>
    <row r="1276" spans="1:3" x14ac:dyDescent="0.2">
      <c r="A1276" s="56"/>
      <c r="B1276" s="56"/>
      <c r="C1276" s="56"/>
    </row>
    <row r="1277" spans="1:3" x14ac:dyDescent="0.2">
      <c r="A1277" s="56"/>
      <c r="B1277" s="56"/>
      <c r="C1277" s="56"/>
    </row>
    <row r="1278" spans="1:3" x14ac:dyDescent="0.2">
      <c r="A1278" s="56"/>
      <c r="B1278" s="56"/>
      <c r="C1278" s="56"/>
    </row>
    <row r="1279" spans="1:3" x14ac:dyDescent="0.2">
      <c r="A1279" s="56"/>
      <c r="B1279" s="56"/>
      <c r="C1279" s="56"/>
    </row>
    <row r="1280" spans="1:3" x14ac:dyDescent="0.2">
      <c r="A1280" s="56"/>
      <c r="B1280" s="56"/>
      <c r="C1280" s="56"/>
    </row>
    <row r="1281" spans="1:3" x14ac:dyDescent="0.2">
      <c r="A1281" s="56"/>
      <c r="B1281" s="56"/>
      <c r="C1281" s="56"/>
    </row>
    <row r="1282" spans="1:3" x14ac:dyDescent="0.2">
      <c r="A1282" s="56"/>
      <c r="B1282" s="56"/>
      <c r="C1282" s="56"/>
    </row>
    <row r="1283" spans="1:3" x14ac:dyDescent="0.2">
      <c r="A1283" s="56"/>
      <c r="B1283" s="56"/>
      <c r="C1283" s="56"/>
    </row>
    <row r="1284" spans="1:3" x14ac:dyDescent="0.2">
      <c r="A1284" s="56"/>
      <c r="B1284" s="56"/>
      <c r="C1284" s="56"/>
    </row>
    <row r="1285" spans="1:3" x14ac:dyDescent="0.2">
      <c r="A1285" s="56"/>
      <c r="B1285" s="56"/>
      <c r="C1285" s="56"/>
    </row>
    <row r="1286" spans="1:3" x14ac:dyDescent="0.2">
      <c r="A1286" s="56"/>
      <c r="B1286" s="56"/>
      <c r="C1286" s="56"/>
    </row>
    <row r="1287" spans="1:3" x14ac:dyDescent="0.2">
      <c r="A1287" s="39"/>
      <c r="B1287" s="39"/>
      <c r="C1287" s="39"/>
    </row>
    <row r="1288" spans="1:3" x14ac:dyDescent="0.2">
      <c r="A1288" s="39"/>
      <c r="B1288" s="39"/>
      <c r="C1288" s="39"/>
    </row>
    <row r="1289" spans="1:3" x14ac:dyDescent="0.2">
      <c r="A1289" s="39"/>
      <c r="B1289" s="39"/>
      <c r="C1289" s="39"/>
    </row>
    <row r="1290" spans="1:3" x14ac:dyDescent="0.2">
      <c r="A1290" s="39"/>
      <c r="B1290" s="39"/>
      <c r="C1290" s="39"/>
    </row>
    <row r="1291" spans="1:3" x14ac:dyDescent="0.2">
      <c r="A1291" s="39"/>
      <c r="B1291" s="39"/>
      <c r="C1291" s="39"/>
    </row>
    <row r="1292" spans="1:3" x14ac:dyDescent="0.2">
      <c r="A1292" s="39"/>
      <c r="B1292" s="39"/>
      <c r="C1292" s="39"/>
    </row>
    <row r="1293" spans="1:3" x14ac:dyDescent="0.2">
      <c r="A1293" s="39"/>
      <c r="B1293" s="39"/>
      <c r="C1293" s="39"/>
    </row>
    <row r="1294" spans="1:3" x14ac:dyDescent="0.2">
      <c r="A1294" s="39"/>
      <c r="B1294" s="39"/>
      <c r="C1294" s="39"/>
    </row>
    <row r="1295" spans="1:3" x14ac:dyDescent="0.2">
      <c r="A1295" s="39"/>
      <c r="B1295" s="39"/>
      <c r="C1295" s="39"/>
    </row>
    <row r="1296" spans="1:3" x14ac:dyDescent="0.2">
      <c r="A1296" s="39"/>
      <c r="B1296" s="39"/>
      <c r="C1296" s="39"/>
    </row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  <row r="7918" s="39" customFormat="1" x14ac:dyDescent="0.2"/>
    <row r="7919" s="39" customFormat="1" x14ac:dyDescent="0.2"/>
    <row r="7920" s="39" customFormat="1" x14ac:dyDescent="0.2"/>
    <row r="7921" s="39" customFormat="1" x14ac:dyDescent="0.2"/>
    <row r="7922" s="39" customFormat="1" x14ac:dyDescent="0.2"/>
    <row r="7923" s="39" customFormat="1" x14ac:dyDescent="0.2"/>
    <row r="7924" s="39" customFormat="1" x14ac:dyDescent="0.2"/>
    <row r="7925" s="39" customFormat="1" x14ac:dyDescent="0.2"/>
    <row r="7926" s="39" customFormat="1" x14ac:dyDescent="0.2"/>
    <row r="7927" s="39" customFormat="1" x14ac:dyDescent="0.2"/>
    <row r="7928" s="39" customFormat="1" x14ac:dyDescent="0.2"/>
    <row r="7929" s="39" customFormat="1" x14ac:dyDescent="0.2"/>
    <row r="7930" s="39" customFormat="1" x14ac:dyDescent="0.2"/>
    <row r="7931" s="39" customFormat="1" x14ac:dyDescent="0.2"/>
    <row r="7932" s="39" customFormat="1" x14ac:dyDescent="0.2"/>
    <row r="7933" s="39" customFormat="1" x14ac:dyDescent="0.2"/>
    <row r="7934" s="39" customFormat="1" x14ac:dyDescent="0.2"/>
    <row r="7935" s="39" customFormat="1" x14ac:dyDescent="0.2"/>
    <row r="7936" s="39" customFormat="1" x14ac:dyDescent="0.2"/>
    <row r="7937" s="39" customFormat="1" x14ac:dyDescent="0.2"/>
    <row r="7938" s="39" customFormat="1" x14ac:dyDescent="0.2"/>
    <row r="7939" s="39" customFormat="1" x14ac:dyDescent="0.2"/>
    <row r="7940" s="39" customFormat="1" x14ac:dyDescent="0.2"/>
    <row r="7941" s="39" customFormat="1" x14ac:dyDescent="0.2"/>
    <row r="7942" s="39" customFormat="1" x14ac:dyDescent="0.2"/>
    <row r="7943" s="39" customFormat="1" x14ac:dyDescent="0.2"/>
    <row r="7944" s="39" customFormat="1" x14ac:dyDescent="0.2"/>
    <row r="7945" s="39" customFormat="1" x14ac:dyDescent="0.2"/>
    <row r="7946" s="39" customFormat="1" x14ac:dyDescent="0.2"/>
    <row r="7947" s="39" customFormat="1" x14ac:dyDescent="0.2"/>
    <row r="7948" s="39" customFormat="1" x14ac:dyDescent="0.2"/>
    <row r="7949" s="39" customFormat="1" x14ac:dyDescent="0.2"/>
    <row r="7950" s="39" customFormat="1" x14ac:dyDescent="0.2"/>
    <row r="7951" s="39" customFormat="1" x14ac:dyDescent="0.2"/>
    <row r="7952" s="39" customFormat="1" x14ac:dyDescent="0.2"/>
    <row r="7953" s="39" customFormat="1" x14ac:dyDescent="0.2"/>
    <row r="7954" s="39" customFormat="1" x14ac:dyDescent="0.2"/>
    <row r="7955" s="39" customFormat="1" x14ac:dyDescent="0.2"/>
    <row r="7956" s="39" customFormat="1" x14ac:dyDescent="0.2"/>
    <row r="7957" s="39" customFormat="1" x14ac:dyDescent="0.2"/>
    <row r="7958" s="39" customFormat="1" x14ac:dyDescent="0.2"/>
    <row r="7959" s="39" customFormat="1" x14ac:dyDescent="0.2"/>
    <row r="7960" s="39" customFormat="1" x14ac:dyDescent="0.2"/>
    <row r="7961" s="39" customFormat="1" x14ac:dyDescent="0.2"/>
    <row r="7962" s="39" customFormat="1" x14ac:dyDescent="0.2"/>
    <row r="7963" s="39" customFormat="1" x14ac:dyDescent="0.2"/>
    <row r="7964" s="39" customFormat="1" x14ac:dyDescent="0.2"/>
    <row r="7965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Anita Šimunović Broznić</cp:lastModifiedBy>
  <cp:lastPrinted>2023-07-24T12:33:14Z</cp:lastPrinted>
  <dcterms:created xsi:type="dcterms:W3CDTF">2022-08-12T12:51:27Z</dcterms:created>
  <dcterms:modified xsi:type="dcterms:W3CDTF">2024-07-23T11:43:25Z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