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gregurin\Desktop\POLUGODIŠNJI IZVJEŠTAJ I - VI 2024\"/>
    </mc:Choice>
  </mc:AlternateContent>
  <xr:revisionPtr revIDLastSave="0" documentId="13_ncr:1_{7A67038F-110D-4264-A8CB-2C5E8368A543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92" i="15"/>
  <c r="E92" i="15"/>
  <c r="D92" i="15"/>
  <c r="C92" i="15"/>
  <c r="F91" i="15"/>
  <c r="E91" i="15"/>
  <c r="D91" i="15"/>
  <c r="C91" i="15"/>
  <c r="F90" i="15"/>
  <c r="E90" i="15"/>
  <c r="D90" i="15"/>
  <c r="C90" i="15"/>
  <c r="F89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C15" i="5" s="1"/>
  <c r="G15" i="5" s="1"/>
  <c r="H15" i="5"/>
  <c r="F15" i="5"/>
  <c r="E15" i="5"/>
  <c r="D15" i="5"/>
  <c r="H14" i="5"/>
  <c r="G14" i="5"/>
  <c r="H13" i="5"/>
  <c r="G13" i="5"/>
  <c r="F13" i="5"/>
  <c r="E13" i="5"/>
  <c r="D13" i="5"/>
  <c r="C13" i="5"/>
  <c r="H12" i="5"/>
  <c r="G12" i="5"/>
  <c r="F11" i="5"/>
  <c r="H11" i="5" s="1"/>
  <c r="E11" i="5"/>
  <c r="D11" i="5"/>
  <c r="C11" i="5"/>
  <c r="H10" i="5"/>
  <c r="G10" i="5"/>
  <c r="F9" i="5"/>
  <c r="E9" i="5"/>
  <c r="D9" i="5"/>
  <c r="C9" i="5"/>
  <c r="C6" i="5" s="1"/>
  <c r="H8" i="5"/>
  <c r="G8" i="5"/>
  <c r="H7" i="5"/>
  <c r="F7" i="5"/>
  <c r="E7" i="5"/>
  <c r="D7" i="5"/>
  <c r="C7" i="5"/>
  <c r="G7" i="5" s="1"/>
  <c r="E6" i="5"/>
  <c r="D6" i="5"/>
  <c r="L79" i="3"/>
  <c r="K79" i="3"/>
  <c r="L78" i="3"/>
  <c r="K78" i="3"/>
  <c r="J78" i="3"/>
  <c r="I78" i="3"/>
  <c r="H78" i="3"/>
  <c r="G78" i="3"/>
  <c r="L77" i="3"/>
  <c r="K77" i="3"/>
  <c r="J77" i="3"/>
  <c r="I77" i="3"/>
  <c r="H77" i="3"/>
  <c r="G77" i="3"/>
  <c r="L76" i="3"/>
  <c r="K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G39" i="3" s="1"/>
  <c r="K39" i="3" s="1"/>
  <c r="L39" i="3"/>
  <c r="J39" i="3"/>
  <c r="I39" i="3"/>
  <c r="H39" i="3"/>
  <c r="L38" i="3"/>
  <c r="K38" i="3"/>
  <c r="L37" i="3"/>
  <c r="J37" i="3"/>
  <c r="I37" i="3"/>
  <c r="H37" i="3"/>
  <c r="G37" i="3"/>
  <c r="K37" i="3" s="1"/>
  <c r="L36" i="3"/>
  <c r="K36" i="3"/>
  <c r="L35" i="3"/>
  <c r="J35" i="3"/>
  <c r="I35" i="3"/>
  <c r="H35" i="3"/>
  <c r="G35" i="3"/>
  <c r="K35" i="3" s="1"/>
  <c r="L34" i="3"/>
  <c r="K34" i="3"/>
  <c r="L33" i="3"/>
  <c r="K33" i="3"/>
  <c r="L32" i="3"/>
  <c r="J32" i="3"/>
  <c r="I32" i="3"/>
  <c r="H32" i="3"/>
  <c r="G32" i="3"/>
  <c r="L31" i="3"/>
  <c r="J31" i="3"/>
  <c r="I31" i="3"/>
  <c r="H31" i="3"/>
  <c r="L30" i="3"/>
  <c r="J30" i="3"/>
  <c r="I30" i="3"/>
  <c r="H30" i="3"/>
  <c r="L29" i="3"/>
  <c r="J29" i="3"/>
  <c r="I29" i="3"/>
  <c r="H29" i="3"/>
  <c r="L24" i="3"/>
  <c r="K24" i="3"/>
  <c r="L23" i="3"/>
  <c r="K23" i="3"/>
  <c r="L22" i="3"/>
  <c r="J22" i="3"/>
  <c r="I22" i="3"/>
  <c r="H22" i="3"/>
  <c r="G22" i="3"/>
  <c r="G21" i="3" s="1"/>
  <c r="K21" i="3" s="1"/>
  <c r="L21" i="3"/>
  <c r="J21" i="3"/>
  <c r="I21" i="3"/>
  <c r="H21" i="3"/>
  <c r="L20" i="3"/>
  <c r="K20" i="3"/>
  <c r="J19" i="3"/>
  <c r="L19" i="3" s="1"/>
  <c r="I19" i="3"/>
  <c r="H19" i="3"/>
  <c r="G19" i="3"/>
  <c r="G18" i="3" s="1"/>
  <c r="I18" i="3"/>
  <c r="H18" i="3"/>
  <c r="L17" i="3"/>
  <c r="K17" i="3"/>
  <c r="L16" i="3"/>
  <c r="J16" i="3"/>
  <c r="J15" i="3" s="1"/>
  <c r="L15" i="3" s="1"/>
  <c r="I16" i="3"/>
  <c r="H16" i="3"/>
  <c r="G16" i="3"/>
  <c r="G15" i="3" s="1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K27" i="1" l="1"/>
  <c r="G7" i="8"/>
  <c r="G16" i="5"/>
  <c r="G9" i="5"/>
  <c r="G31" i="3"/>
  <c r="K31" i="3" s="1"/>
  <c r="G30" i="3"/>
  <c r="K32" i="3"/>
  <c r="H9" i="5"/>
  <c r="G11" i="5"/>
  <c r="F6" i="5"/>
  <c r="K15" i="3"/>
  <c r="J18" i="3"/>
  <c r="K22" i="3"/>
  <c r="K16" i="3"/>
  <c r="K18" i="3"/>
  <c r="G11" i="3"/>
  <c r="K19" i="3"/>
  <c r="G29" i="3" l="1"/>
  <c r="K29" i="3" s="1"/>
  <c r="K30" i="3"/>
  <c r="G6" i="5"/>
  <c r="H6" i="5"/>
  <c r="L18" i="3"/>
  <c r="J11" i="3"/>
  <c r="K11" i="3" s="1"/>
  <c r="G10" i="3"/>
  <c r="L11" i="3" l="1"/>
  <c r="J10" i="3"/>
  <c r="L10" i="3" s="1"/>
  <c r="K10" i="3" l="1"/>
</calcChain>
</file>

<file path=xl/sharedStrings.xml><?xml version="1.0" encoding="utf-8"?>
<sst xmlns="http://schemas.openxmlformats.org/spreadsheetml/2006/main" count="434" uniqueCount="203">
  <si>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</si>
  <si>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</si>
  <si>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</si>
  <si>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</si>
  <si>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</si>
  <si>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</si>
  <si>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</si>
  <si>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</si>
  <si>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</si>
  <si>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</si>
  <si>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</si>
  <si>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</si>
  <si>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</si>
  <si>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</si>
  <si>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</si>
  <si>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</si>
  <si>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</si>
  <si>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</si>
  <si>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</si>
  <si>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</si>
  <si>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</si>
  <si>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</si>
  <si>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</si>
  <si>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</si>
  <si>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</si>
  <si>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</si>
  <si>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</si>
  <si>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</si>
  <si>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</si>
  <si>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</si>
  <si>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</si>
  <si>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</si>
  <si>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</si>
  <si>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</si>
  <si>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</si>
  <si>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</si>
  <si>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</si>
  <si>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</si>
  <si>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</si>
  <si>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</si>
  <si>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</si>
  <si>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</si>
  <si>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</si>
  <si>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</si>
  <si>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</si>
  <si>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</si>
  <si>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</si>
  <si>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</si>
  <si>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</si>
  <si>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</si>
  <si>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</si>
  <si>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</si>
  <si>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</si>
  <si>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</si>
  <si>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</si>
  <si>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</si>
  <si>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</si>
  <si>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</si>
  <si>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</si>
  <si>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</si>
  <si>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</si>
  <si>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</si>
  <si>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</si>
  <si>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</si>
  <si>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</si>
  <si>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</si>
  <si>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</si>
  <si>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</si>
  <si>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</si>
  <si>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</si>
  <si>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</si>
  <si>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</si>
  <si>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</si>
  <si>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</si>
  <si>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</si>
  <si>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</si>
  <si>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</si>
  <si>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</si>
  <si>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</si>
  <si>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</si>
  <si>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</si>
  <si>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</si>
  <si>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</si>
  <si>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</si>
  <si>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</si>
  <si>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</si>
  <si>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</si>
  <si>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</si>
  <si>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</si>
  <si>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</si>
  <si>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</si>
  <si>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</si>
  <si>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</si>
  <si>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</si>
  <si>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</si>
  <si>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</si>
  <si>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</si>
  <si>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</si>
  <si>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</si>
  <si>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</si>
  <si>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</si>
  <si>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</si>
  <si>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</si>
  <si>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</si>
  <si>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</si>
  <si>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</si>
  <si>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</si>
  <si>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</si>
  <si>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</si>
  <si>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</si>
  <si>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</si>
  <si>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</si>
  <si>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</si>
  <si>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</si>
  <si>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</si>
  <si>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</si>
  <si>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</si>
  <si>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</si>
  <si>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</si>
  <si>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</si>
  <si>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</si>
  <si>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</si>
  <si>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</si>
  <si>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</si>
  <si>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</si>
  <si>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</si>
  <si>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</si>
  <si>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</si>
  <si>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</si>
  <si>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</si>
  <si>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</si>
  <si>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</si>
  <si>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</si>
  <si>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</si>
  <si>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</si>
  <si>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</si>
  <si>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</si>
  <si>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</si>
  <si>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</si>
  <si>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</si>
  <si>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</si>
  <si>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</si>
  <si>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</si>
  <si>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</si>
  <si>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</si>
  <si>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</si>
  <si>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</si>
  <si>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</si>
  <si>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</si>
  <si>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</si>
  <si>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</si>
  <si>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</si>
  <si>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</si>
  <si>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</si>
  <si>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</si>
  <si>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</si>
  <si>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</si>
  <si>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</si>
  <si>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</si>
  <si>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</si>
  <si>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</si>
  <si>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</si>
  <si>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</si>
  <si>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</si>
  <si>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</si>
  <si>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</si>
  <si>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</si>
  <si>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</si>
  <si>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</si>
  <si>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</si>
  <si>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</si>
  <si>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</si>
  <si>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</si>
  <si>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</si>
  <si>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</si>
  <si>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</si>
  <si>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</si>
  <si>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</si>
  <si>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</si>
  <si>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</si>
  <si>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</si>
  <si>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</si>
  <si>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</si>
  <si>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</si>
  <si>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</si>
  <si>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</si>
  <si>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</si>
  <si>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20622 PREKRŠAJNI SUD U SPLITU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</si>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</sst>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1281965.45</v>
      </c>
      <c r="H10" s="86">
        <v>3498875</v>
      </c>
      <c r="I10" s="86">
        <v>3498875</v>
      </c>
      <c r="J10" s="86">
        <v>1835630.4300000002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1281965.45</v>
      </c>
      <c r="H12" s="87">
        <f t="shared" ref="H12:J12" si="0">H10+H11</f>
        <v>3498875</v>
      </c>
      <c r="I12" s="87">
        <f t="shared" si="0"/>
        <v>3498875</v>
      </c>
      <c r="J12" s="87">
        <f t="shared" si="0"/>
        <v>1835630.4300000002</v>
      </c>
      <c r="K12" s="88">
        <f>J12/G12*100</f>
        <v>143.18875988428553</v>
      </c>
      <c r="L12" s="88">
        <f>J12/I12*100</f>
        <v>52.463446965095926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1279832.02</v>
      </c>
      <c r="H13" s="86">
        <v>3491666</v>
      </c>
      <c r="I13" s="86">
        <v>3491666</v>
      </c>
      <c r="J13" s="86">
        <v>1833359.11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2124.66</v>
      </c>
      <c r="H14" s="86">
        <v>7209</v>
      </c>
      <c r="I14" s="86">
        <v>7209</v>
      </c>
      <c r="J14" s="86">
        <v>2250.11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1281956.68</v>
      </c>
      <c r="H15" s="87">
        <f t="shared" ref="H15:J15" si="1">H13+H14</f>
        <v>3498875</v>
      </c>
      <c r="I15" s="87">
        <f t="shared" si="1"/>
        <v>3498875</v>
      </c>
      <c r="J15" s="87">
        <f t="shared" si="1"/>
        <v>1835609.2200000002</v>
      </c>
      <c r="K15" s="88">
        <f>J15/G15*100</f>
        <v>143.18808495151336</v>
      </c>
      <c r="L15" s="88">
        <f>J15/I15*100</f>
        <v>52.462840770247603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8.7700000000186265</v>
      </c>
      <c r="H16" s="90">
        <f t="shared" ref="H16:J16" si="2">H12-H15</f>
        <v>0</v>
      </c>
      <c r="I16" s="90">
        <f t="shared" si="2"/>
        <v>0</v>
      </c>
      <c r="J16" s="90">
        <f t="shared" si="2"/>
        <v>21.209999999962747</v>
      </c>
      <c r="K16" s="88">
        <f>J16/G16*100</f>
        <v>241.84720638446638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8.7700000000186265</v>
      </c>
      <c r="H27" s="94">
        <f t="shared" ref="H27:J27" si="5">H16+H26</f>
        <v>0</v>
      </c>
      <c r="I27" s="94">
        <f t="shared" si="5"/>
        <v>0</v>
      </c>
      <c r="J27" s="94">
        <f t="shared" si="5"/>
        <v>21.209999999962747</v>
      </c>
      <c r="K27" s="93">
        <f>J27/G27*100</f>
        <v>241.84720638446638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0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1281965.45</v>
      </c>
      <c r="H10" s="65">
        <f>H11</f>
        <v>3498875</v>
      </c>
      <c r="I10" s="65">
        <f>I11</f>
        <v>3498875</v>
      </c>
      <c r="J10" s="65">
        <f>J11</f>
        <v>1835630.4300000002</v>
      </c>
      <c r="K10" s="69">
        <f t="shared" ref="K10:K24" si="0">(J10*100)/G10</f>
        <v>143.18875988428553</v>
      </c>
      <c r="L10" s="69">
        <f t="shared" ref="L10:L24" si="1">(J10*100)/I10</f>
        <v>52.463446965095933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1281965.45</v>
      </c>
      <c r="H11" s="65">
        <f>H12+H15+H18+H21</f>
        <v>3498875</v>
      </c>
      <c r="I11" s="65">
        <f>I12+I15+I18+I21</f>
        <v>3498875</v>
      </c>
      <c r="J11" s="65">
        <f>J12+J15+J18+J21</f>
        <v>1835630.4300000002</v>
      </c>
      <c r="K11" s="65">
        <f t="shared" si="0"/>
        <v>143.18875988428553</v>
      </c>
      <c r="L11" s="65">
        <f t="shared" si="1"/>
        <v>52.463446965095933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0.03</v>
      </c>
      <c r="H15" s="65">
        <f t="shared" si="3"/>
        <v>0</v>
      </c>
      <c r="I15" s="65">
        <f t="shared" si="3"/>
        <v>0</v>
      </c>
      <c r="J15" s="65">
        <f t="shared" si="3"/>
        <v>0.79</v>
      </c>
      <c r="K15" s="65">
        <f t="shared" si="0"/>
        <v>2633.3333333333335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0.03</v>
      </c>
      <c r="H16" s="65">
        <f t="shared" si="3"/>
        <v>0</v>
      </c>
      <c r="I16" s="65">
        <f t="shared" si="3"/>
        <v>0</v>
      </c>
      <c r="J16" s="65">
        <f t="shared" si="3"/>
        <v>0.79</v>
      </c>
      <c r="K16" s="65">
        <f t="shared" si="0"/>
        <v>2633.3333333333335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0.03</v>
      </c>
      <c r="H17" s="66">
        <v>0</v>
      </c>
      <c r="I17" s="66">
        <v>0</v>
      </c>
      <c r="J17" s="66">
        <v>0.79</v>
      </c>
      <c r="K17" s="66">
        <f t="shared" si="0"/>
        <v>2633.3333333333335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8.74</v>
      </c>
      <c r="H18" s="65">
        <f t="shared" si="4"/>
        <v>110</v>
      </c>
      <c r="I18" s="65">
        <f t="shared" si="4"/>
        <v>110</v>
      </c>
      <c r="J18" s="65">
        <f t="shared" si="4"/>
        <v>20.420000000000002</v>
      </c>
      <c r="K18" s="65">
        <f t="shared" si="0"/>
        <v>233.6384439359268</v>
      </c>
      <c r="L18" s="65">
        <f t="shared" si="1"/>
        <v>18.563636363636366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8.74</v>
      </c>
      <c r="H19" s="65">
        <f t="shared" si="4"/>
        <v>110</v>
      </c>
      <c r="I19" s="65">
        <f t="shared" si="4"/>
        <v>110</v>
      </c>
      <c r="J19" s="65">
        <f t="shared" si="4"/>
        <v>20.420000000000002</v>
      </c>
      <c r="K19" s="65">
        <f t="shared" si="0"/>
        <v>233.6384439359268</v>
      </c>
      <c r="L19" s="65">
        <f t="shared" si="1"/>
        <v>18.563636363636366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8.74</v>
      </c>
      <c r="H20" s="66">
        <v>110</v>
      </c>
      <c r="I20" s="66">
        <v>110</v>
      </c>
      <c r="J20" s="66">
        <v>20.420000000000002</v>
      </c>
      <c r="K20" s="66">
        <f t="shared" si="0"/>
        <v>233.6384439359268</v>
      </c>
      <c r="L20" s="66">
        <f t="shared" si="1"/>
        <v>18.563636363636366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1281956.68</v>
      </c>
      <c r="H21" s="65">
        <f>H22</f>
        <v>3498765</v>
      </c>
      <c r="I21" s="65">
        <f>I22</f>
        <v>3498765</v>
      </c>
      <c r="J21" s="65">
        <f>J22</f>
        <v>1835609.2200000002</v>
      </c>
      <c r="K21" s="65">
        <f t="shared" si="0"/>
        <v>143.18808495151336</v>
      </c>
      <c r="L21" s="65">
        <f t="shared" si="1"/>
        <v>52.46449018439364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1281956.68</v>
      </c>
      <c r="H22" s="65">
        <f>H23+H24</f>
        <v>3498765</v>
      </c>
      <c r="I22" s="65">
        <f>I23+I24</f>
        <v>3498765</v>
      </c>
      <c r="J22" s="65">
        <f>J23+J24</f>
        <v>1835609.2200000002</v>
      </c>
      <c r="K22" s="65">
        <f t="shared" si="0"/>
        <v>143.18808495151336</v>
      </c>
      <c r="L22" s="65">
        <f t="shared" si="1"/>
        <v>52.46449018439364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1279832.02</v>
      </c>
      <c r="H23" s="66">
        <v>3491556</v>
      </c>
      <c r="I23" s="66">
        <v>3491556</v>
      </c>
      <c r="J23" s="66">
        <v>1833359.11</v>
      </c>
      <c r="K23" s="66">
        <f t="shared" si="0"/>
        <v>143.24997979031653</v>
      </c>
      <c r="L23" s="66">
        <f t="shared" si="1"/>
        <v>52.508369048069113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2124.66</v>
      </c>
      <c r="H24" s="66">
        <v>7209</v>
      </c>
      <c r="I24" s="66">
        <v>7209</v>
      </c>
      <c r="J24" s="66">
        <v>2250.11</v>
      </c>
      <c r="K24" s="66">
        <f t="shared" si="0"/>
        <v>105.90447412762514</v>
      </c>
      <c r="L24" s="66">
        <f t="shared" si="1"/>
        <v>31.212512137605771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G30+G71</f>
        <v>1281956.68</v>
      </c>
      <c r="H29" s="65">
        <f>H30+H71</f>
        <v>3498875</v>
      </c>
      <c r="I29" s="65">
        <f>I30+I71</f>
        <v>3498875</v>
      </c>
      <c r="J29" s="65">
        <f>J30+J71</f>
        <v>1835609.22</v>
      </c>
      <c r="K29" s="70">
        <f t="shared" ref="K29:K60" si="5">(J29*100)/G29</f>
        <v>143.18808495151333</v>
      </c>
      <c r="L29" s="70">
        <f t="shared" ref="L29:L60" si="6">(J29*100)/I29</f>
        <v>52.462840770247581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G31+G39+G66</f>
        <v>1279832.02</v>
      </c>
      <c r="H30" s="65">
        <f>H31+H39+H66</f>
        <v>3491666</v>
      </c>
      <c r="I30" s="65">
        <f>I31+I39+I66</f>
        <v>3491666</v>
      </c>
      <c r="J30" s="65">
        <f>J31+J39+J66</f>
        <v>1833359.1099999999</v>
      </c>
      <c r="K30" s="65">
        <f t="shared" si="5"/>
        <v>143.24997979031653</v>
      </c>
      <c r="L30" s="65">
        <f t="shared" si="6"/>
        <v>52.506714846150807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1073003.71</v>
      </c>
      <c r="H31" s="65">
        <f>H32+H35+H37</f>
        <v>2987870</v>
      </c>
      <c r="I31" s="65">
        <f>I32+I35+I37</f>
        <v>2987870</v>
      </c>
      <c r="J31" s="65">
        <f>J32+J35+J37</f>
        <v>1588443.8399999999</v>
      </c>
      <c r="K31" s="65">
        <f t="shared" si="5"/>
        <v>148.03712468058475</v>
      </c>
      <c r="L31" s="65">
        <f t="shared" si="6"/>
        <v>53.163084069922718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886800.98</v>
      </c>
      <c r="H32" s="65">
        <f>H33+H34</f>
        <v>2443546</v>
      </c>
      <c r="I32" s="65">
        <f>I33+I34</f>
        <v>2443546</v>
      </c>
      <c r="J32" s="65">
        <f>J33+J34</f>
        <v>1318863.55</v>
      </c>
      <c r="K32" s="65">
        <f t="shared" si="5"/>
        <v>148.72148088965801</v>
      </c>
      <c r="L32" s="65">
        <f t="shared" si="6"/>
        <v>53.973346521817064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882576.08</v>
      </c>
      <c r="H33" s="66">
        <v>2429696</v>
      </c>
      <c r="I33" s="66">
        <v>2429696</v>
      </c>
      <c r="J33" s="66">
        <v>1309291.53</v>
      </c>
      <c r="K33" s="66">
        <f t="shared" si="5"/>
        <v>148.34885735856335</v>
      </c>
      <c r="L33" s="66">
        <f t="shared" si="6"/>
        <v>53.887051301891269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4224.8999999999996</v>
      </c>
      <c r="H34" s="66">
        <v>13850</v>
      </c>
      <c r="I34" s="66">
        <v>13850</v>
      </c>
      <c r="J34" s="66">
        <v>9572.02</v>
      </c>
      <c r="K34" s="66">
        <f t="shared" si="5"/>
        <v>226.56204880588891</v>
      </c>
      <c r="L34" s="66">
        <f t="shared" si="6"/>
        <v>69.112057761732856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40737.51</v>
      </c>
      <c r="H35" s="65">
        <f>H36</f>
        <v>100200</v>
      </c>
      <c r="I35" s="65">
        <f>I36</f>
        <v>100200</v>
      </c>
      <c r="J35" s="65">
        <f>J36</f>
        <v>56554.66</v>
      </c>
      <c r="K35" s="65">
        <f t="shared" si="5"/>
        <v>138.82699261687816</v>
      </c>
      <c r="L35" s="65">
        <f t="shared" si="6"/>
        <v>56.441776447105788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40737.51</v>
      </c>
      <c r="H36" s="66">
        <v>100200</v>
      </c>
      <c r="I36" s="66">
        <v>100200</v>
      </c>
      <c r="J36" s="66">
        <v>56554.66</v>
      </c>
      <c r="K36" s="66">
        <f t="shared" si="5"/>
        <v>138.82699261687816</v>
      </c>
      <c r="L36" s="66">
        <f t="shared" si="6"/>
        <v>56.441776447105788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145465.22</v>
      </c>
      <c r="H37" s="65">
        <f>H38</f>
        <v>444124</v>
      </c>
      <c r="I37" s="65">
        <f>I38</f>
        <v>444124</v>
      </c>
      <c r="J37" s="65">
        <f>J38</f>
        <v>213025.63</v>
      </c>
      <c r="K37" s="65">
        <f t="shared" si="5"/>
        <v>146.44437343854429</v>
      </c>
      <c r="L37" s="65">
        <f t="shared" si="6"/>
        <v>47.96534976718214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145465.22</v>
      </c>
      <c r="H38" s="66">
        <v>444124</v>
      </c>
      <c r="I38" s="66">
        <v>444124</v>
      </c>
      <c r="J38" s="66">
        <v>213025.63</v>
      </c>
      <c r="K38" s="66">
        <f t="shared" si="5"/>
        <v>146.44437343854429</v>
      </c>
      <c r="L38" s="66">
        <f t="shared" si="6"/>
        <v>47.96534976718214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G40+G44+G49+G59+G61</f>
        <v>206198.6</v>
      </c>
      <c r="H39" s="65">
        <f>H40+H44+H49+H59+H61</f>
        <v>500298</v>
      </c>
      <c r="I39" s="65">
        <f>I40+I44+I49+I59+I61</f>
        <v>500298</v>
      </c>
      <c r="J39" s="65">
        <f>J40+J44+J49+J59+J61</f>
        <v>244182.71</v>
      </c>
      <c r="K39" s="65">
        <f t="shared" si="5"/>
        <v>118.42112895043904</v>
      </c>
      <c r="L39" s="65">
        <f t="shared" si="6"/>
        <v>48.807452758156138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30780.95</v>
      </c>
      <c r="H40" s="65">
        <f>H41+H42+H43</f>
        <v>62550</v>
      </c>
      <c r="I40" s="65">
        <f>I41+I42+I43</f>
        <v>62550</v>
      </c>
      <c r="J40" s="65">
        <f>J41+J42+J43</f>
        <v>30788.67</v>
      </c>
      <c r="K40" s="65">
        <f t="shared" si="5"/>
        <v>100.02508044748456</v>
      </c>
      <c r="L40" s="65">
        <f t="shared" si="6"/>
        <v>49.222494004796161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1760</v>
      </c>
      <c r="H41" s="66">
        <v>4000</v>
      </c>
      <c r="I41" s="66">
        <v>4000</v>
      </c>
      <c r="J41" s="66">
        <v>2342</v>
      </c>
      <c r="K41" s="66">
        <f t="shared" si="5"/>
        <v>133.06818181818181</v>
      </c>
      <c r="L41" s="66">
        <f t="shared" si="6"/>
        <v>58.55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28920.95</v>
      </c>
      <c r="H42" s="66">
        <v>58000</v>
      </c>
      <c r="I42" s="66">
        <v>58000</v>
      </c>
      <c r="J42" s="66">
        <v>28446.67</v>
      </c>
      <c r="K42" s="66">
        <f t="shared" si="5"/>
        <v>98.360081532591423</v>
      </c>
      <c r="L42" s="66">
        <f t="shared" si="6"/>
        <v>49.045982758620688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100</v>
      </c>
      <c r="H43" s="66">
        <v>550</v>
      </c>
      <c r="I43" s="66">
        <v>550</v>
      </c>
      <c r="J43" s="66">
        <v>0</v>
      </c>
      <c r="K43" s="66">
        <f t="shared" si="5"/>
        <v>0</v>
      </c>
      <c r="L43" s="66">
        <f t="shared" si="6"/>
        <v>0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</f>
        <v>29708.91</v>
      </c>
      <c r="H44" s="65">
        <f>H45+H46+H47+H48</f>
        <v>80428</v>
      </c>
      <c r="I44" s="65">
        <f>I45+I46+I47+I48</f>
        <v>80428</v>
      </c>
      <c r="J44" s="65">
        <f>J45+J46+J47+J48</f>
        <v>30402.85</v>
      </c>
      <c r="K44" s="65">
        <f t="shared" si="5"/>
        <v>102.33579757722515</v>
      </c>
      <c r="L44" s="65">
        <f t="shared" si="6"/>
        <v>37.801325409061519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18490.84</v>
      </c>
      <c r="H45" s="66">
        <v>49248</v>
      </c>
      <c r="I45" s="66">
        <v>49248</v>
      </c>
      <c r="J45" s="66">
        <v>20930</v>
      </c>
      <c r="K45" s="66">
        <f t="shared" si="5"/>
        <v>113.1911800653729</v>
      </c>
      <c r="L45" s="66">
        <f t="shared" si="6"/>
        <v>42.499187784275506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11118.07</v>
      </c>
      <c r="H46" s="66">
        <v>27200</v>
      </c>
      <c r="I46" s="66">
        <v>27200</v>
      </c>
      <c r="J46" s="66">
        <v>9140</v>
      </c>
      <c r="K46" s="66">
        <f t="shared" si="5"/>
        <v>82.208512808428083</v>
      </c>
      <c r="L46" s="66">
        <f t="shared" si="6"/>
        <v>33.602941176470587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0</v>
      </c>
      <c r="H47" s="66">
        <v>1990</v>
      </c>
      <c r="I47" s="66">
        <v>1990</v>
      </c>
      <c r="J47" s="66">
        <v>0</v>
      </c>
      <c r="K47" s="66" t="e">
        <f t="shared" si="5"/>
        <v>#DIV/0!</v>
      </c>
      <c r="L47" s="66">
        <f t="shared" si="6"/>
        <v>0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100</v>
      </c>
      <c r="H48" s="66">
        <v>1990</v>
      </c>
      <c r="I48" s="66">
        <v>1990</v>
      </c>
      <c r="J48" s="66">
        <v>332.85</v>
      </c>
      <c r="K48" s="66">
        <f t="shared" si="5"/>
        <v>332.85</v>
      </c>
      <c r="L48" s="66">
        <f t="shared" si="6"/>
        <v>16.726130653266331</v>
      </c>
    </row>
    <row r="49" spans="2:12" x14ac:dyDescent="0.25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142457.91</v>
      </c>
      <c r="H49" s="65">
        <f>H50+H51+H52+H53+H54+H55+H56+H57+H58</f>
        <v>349093</v>
      </c>
      <c r="I49" s="65">
        <f>I50+I51+I52+I53+I54+I55+I56+I57+I58</f>
        <v>349093</v>
      </c>
      <c r="J49" s="65">
        <f>J50+J51+J52+J53+J54+J55+J56+J57+J58</f>
        <v>178891.19</v>
      </c>
      <c r="K49" s="65">
        <f t="shared" si="5"/>
        <v>125.57476801393479</v>
      </c>
      <c r="L49" s="65">
        <f t="shared" si="6"/>
        <v>51.244565201823008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83535.89</v>
      </c>
      <c r="H50" s="66">
        <v>215840</v>
      </c>
      <c r="I50" s="66">
        <v>215840</v>
      </c>
      <c r="J50" s="66">
        <v>105965</v>
      </c>
      <c r="K50" s="66">
        <f t="shared" si="5"/>
        <v>126.8496690464422</v>
      </c>
      <c r="L50" s="66">
        <f t="shared" si="6"/>
        <v>49.094236471460341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3242.72</v>
      </c>
      <c r="H51" s="66">
        <v>13272</v>
      </c>
      <c r="I51" s="66">
        <v>13272</v>
      </c>
      <c r="J51" s="66">
        <v>1625</v>
      </c>
      <c r="K51" s="66">
        <f t="shared" si="5"/>
        <v>50.112251443232843</v>
      </c>
      <c r="L51" s="66">
        <f t="shared" si="6"/>
        <v>12.243821579264617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1235</v>
      </c>
      <c r="H52" s="66">
        <v>1860</v>
      </c>
      <c r="I52" s="66">
        <v>1860</v>
      </c>
      <c r="J52" s="66">
        <v>700</v>
      </c>
      <c r="K52" s="66">
        <f t="shared" si="5"/>
        <v>56.680161943319838</v>
      </c>
      <c r="L52" s="66">
        <f t="shared" si="6"/>
        <v>37.634408602150536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3863.61</v>
      </c>
      <c r="H53" s="66">
        <v>12608</v>
      </c>
      <c r="I53" s="66">
        <v>12608</v>
      </c>
      <c r="J53" s="66">
        <v>4197</v>
      </c>
      <c r="K53" s="66">
        <f t="shared" si="5"/>
        <v>108.62897652713394</v>
      </c>
      <c r="L53" s="66">
        <f t="shared" si="6"/>
        <v>33.288388324873097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6092.67</v>
      </c>
      <c r="H54" s="66">
        <v>19908</v>
      </c>
      <c r="I54" s="66">
        <v>19908</v>
      </c>
      <c r="J54" s="66">
        <v>5780</v>
      </c>
      <c r="K54" s="66">
        <f t="shared" si="5"/>
        <v>94.868095596840135</v>
      </c>
      <c r="L54" s="66">
        <f t="shared" si="6"/>
        <v>29.033554350010046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55.74</v>
      </c>
      <c r="H55" s="66">
        <v>3982</v>
      </c>
      <c r="I55" s="66">
        <v>3982</v>
      </c>
      <c r="J55" s="66">
        <v>180</v>
      </c>
      <c r="K55" s="66">
        <f t="shared" si="5"/>
        <v>322.92787944025832</v>
      </c>
      <c r="L55" s="66">
        <f t="shared" si="6"/>
        <v>4.5203415369161224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44272.28</v>
      </c>
      <c r="H56" s="66">
        <v>79633</v>
      </c>
      <c r="I56" s="66">
        <v>79633</v>
      </c>
      <c r="J56" s="66">
        <v>60224.21</v>
      </c>
      <c r="K56" s="66">
        <f t="shared" si="5"/>
        <v>136.03141740158853</v>
      </c>
      <c r="L56" s="66">
        <f t="shared" si="6"/>
        <v>75.627202290507711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398</v>
      </c>
      <c r="I57" s="66">
        <v>398</v>
      </c>
      <c r="J57" s="66">
        <v>0</v>
      </c>
      <c r="K57" s="66" t="e">
        <f t="shared" si="5"/>
        <v>#DIV/0!</v>
      </c>
      <c r="L57" s="66">
        <f t="shared" si="6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160</v>
      </c>
      <c r="H58" s="66">
        <v>1592</v>
      </c>
      <c r="I58" s="66">
        <v>1592</v>
      </c>
      <c r="J58" s="66">
        <v>219.98</v>
      </c>
      <c r="K58" s="66">
        <f t="shared" si="5"/>
        <v>137.48750000000001</v>
      </c>
      <c r="L58" s="66">
        <f t="shared" si="6"/>
        <v>13.8178391959799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</f>
        <v>659.27</v>
      </c>
      <c r="H59" s="65">
        <f>H60</f>
        <v>796</v>
      </c>
      <c r="I59" s="65">
        <f>I60</f>
        <v>796</v>
      </c>
      <c r="J59" s="65">
        <f>J60</f>
        <v>460</v>
      </c>
      <c r="K59" s="65">
        <f t="shared" si="5"/>
        <v>69.7741441291125</v>
      </c>
      <c r="L59" s="65">
        <f t="shared" si="6"/>
        <v>57.788944723618087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659.27</v>
      </c>
      <c r="H60" s="66">
        <v>796</v>
      </c>
      <c r="I60" s="66">
        <v>796</v>
      </c>
      <c r="J60" s="66">
        <v>460</v>
      </c>
      <c r="K60" s="66">
        <f t="shared" si="5"/>
        <v>69.7741441291125</v>
      </c>
      <c r="L60" s="66">
        <f t="shared" si="6"/>
        <v>57.788944723618087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G62+G63+G64+G65</f>
        <v>2591.56</v>
      </c>
      <c r="H61" s="65">
        <f>H62+H63+H64+H65</f>
        <v>7431</v>
      </c>
      <c r="I61" s="65">
        <f>I62+I63+I64+I65</f>
        <v>7431</v>
      </c>
      <c r="J61" s="65">
        <f>J62+J63+J64+J65</f>
        <v>3640</v>
      </c>
      <c r="K61" s="65">
        <f t="shared" ref="K61:K79" si="7">(J61*100)/G61</f>
        <v>140.45594159502386</v>
      </c>
      <c r="L61" s="65">
        <f t="shared" ref="L61:L79" si="8">(J61*100)/I61</f>
        <v>48.983986004575428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1327</v>
      </c>
      <c r="I62" s="66">
        <v>1327</v>
      </c>
      <c r="J62" s="66">
        <v>700</v>
      </c>
      <c r="K62" s="66" t="e">
        <f t="shared" si="7"/>
        <v>#DIV/0!</v>
      </c>
      <c r="L62" s="66">
        <f t="shared" si="8"/>
        <v>52.750565184626979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0</v>
      </c>
      <c r="H63" s="66">
        <v>132</v>
      </c>
      <c r="I63" s="66">
        <v>132</v>
      </c>
      <c r="J63" s="66">
        <v>0</v>
      </c>
      <c r="K63" s="66" t="e">
        <f t="shared" si="7"/>
        <v>#DIV/0!</v>
      </c>
      <c r="L63" s="66">
        <f t="shared" si="8"/>
        <v>0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1845</v>
      </c>
      <c r="H64" s="66">
        <v>5043</v>
      </c>
      <c r="I64" s="66">
        <v>5043</v>
      </c>
      <c r="J64" s="66">
        <v>2940</v>
      </c>
      <c r="K64" s="66">
        <f t="shared" si="7"/>
        <v>159.34959349593495</v>
      </c>
      <c r="L64" s="66">
        <f t="shared" si="8"/>
        <v>58.298631766805471</v>
      </c>
    </row>
    <row r="65" spans="2:12" x14ac:dyDescent="0.25">
      <c r="B65" s="66"/>
      <c r="C65" s="66"/>
      <c r="D65" s="66"/>
      <c r="E65" s="66" t="s">
        <v>147</v>
      </c>
      <c r="F65" s="66" t="s">
        <v>140</v>
      </c>
      <c r="G65" s="66">
        <v>746.56</v>
      </c>
      <c r="H65" s="66">
        <v>929</v>
      </c>
      <c r="I65" s="66">
        <v>929</v>
      </c>
      <c r="J65" s="66">
        <v>0</v>
      </c>
      <c r="K65" s="66">
        <f t="shared" si="7"/>
        <v>0</v>
      </c>
      <c r="L65" s="66">
        <f t="shared" si="8"/>
        <v>0</v>
      </c>
    </row>
    <row r="66" spans="2:12" x14ac:dyDescent="0.25">
      <c r="B66" s="65"/>
      <c r="C66" s="65" t="s">
        <v>148</v>
      </c>
      <c r="D66" s="65"/>
      <c r="E66" s="65"/>
      <c r="F66" s="65" t="s">
        <v>149</v>
      </c>
      <c r="G66" s="65">
        <f>G67+G69</f>
        <v>629.71</v>
      </c>
      <c r="H66" s="65">
        <f>H67+H69</f>
        <v>3498</v>
      </c>
      <c r="I66" s="65">
        <f>I67+I69</f>
        <v>3498</v>
      </c>
      <c r="J66" s="65">
        <f>J67+J69</f>
        <v>732.56</v>
      </c>
      <c r="K66" s="65">
        <f t="shared" si="7"/>
        <v>116.3329151514189</v>
      </c>
      <c r="L66" s="65">
        <f t="shared" si="8"/>
        <v>20.942252715837622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</f>
        <v>163.37</v>
      </c>
      <c r="H67" s="65">
        <f>H68</f>
        <v>398</v>
      </c>
      <c r="I67" s="65">
        <f>I68</f>
        <v>398</v>
      </c>
      <c r="J67" s="65">
        <f>J68</f>
        <v>37.56</v>
      </c>
      <c r="K67" s="65">
        <f t="shared" si="7"/>
        <v>22.990757176960273</v>
      </c>
      <c r="L67" s="65">
        <f t="shared" si="8"/>
        <v>9.4371859296482405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163.37</v>
      </c>
      <c r="H68" s="66">
        <v>398</v>
      </c>
      <c r="I68" s="66">
        <v>398</v>
      </c>
      <c r="J68" s="66">
        <v>37.56</v>
      </c>
      <c r="K68" s="66">
        <f t="shared" si="7"/>
        <v>22.990757176960273</v>
      </c>
      <c r="L68" s="66">
        <f t="shared" si="8"/>
        <v>9.4371859296482405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466.34</v>
      </c>
      <c r="H69" s="65">
        <f>H70</f>
        <v>3100</v>
      </c>
      <c r="I69" s="65">
        <f>I70</f>
        <v>3100</v>
      </c>
      <c r="J69" s="65">
        <f>J70</f>
        <v>695</v>
      </c>
      <c r="K69" s="65">
        <f t="shared" si="7"/>
        <v>149.03289445468971</v>
      </c>
      <c r="L69" s="65">
        <f t="shared" si="8"/>
        <v>22.419354838709676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466.34</v>
      </c>
      <c r="H70" s="66">
        <v>3100</v>
      </c>
      <c r="I70" s="66">
        <v>3100</v>
      </c>
      <c r="J70" s="66">
        <v>695</v>
      </c>
      <c r="K70" s="66">
        <f t="shared" si="7"/>
        <v>149.03289445468971</v>
      </c>
      <c r="L70" s="66">
        <f t="shared" si="8"/>
        <v>22.419354838709676</v>
      </c>
    </row>
    <row r="71" spans="2:12" x14ac:dyDescent="0.25">
      <c r="B71" s="65" t="s">
        <v>158</v>
      </c>
      <c r="C71" s="65"/>
      <c r="D71" s="65"/>
      <c r="E71" s="65"/>
      <c r="F71" s="65" t="s">
        <v>159</v>
      </c>
      <c r="G71" s="65">
        <f>G72+G77</f>
        <v>2124.66</v>
      </c>
      <c r="H71" s="65">
        <f>H72+H77</f>
        <v>7209</v>
      </c>
      <c r="I71" s="65">
        <f>I72+I77</f>
        <v>7209</v>
      </c>
      <c r="J71" s="65">
        <f>J72+J77</f>
        <v>2250.11</v>
      </c>
      <c r="K71" s="65">
        <f t="shared" si="7"/>
        <v>105.90447412762514</v>
      </c>
      <c r="L71" s="65">
        <f t="shared" si="8"/>
        <v>31.212512137605771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G73+G75</f>
        <v>2124.66</v>
      </c>
      <c r="H72" s="65">
        <f>H73+H75</f>
        <v>5309</v>
      </c>
      <c r="I72" s="65">
        <f>I73+I75</f>
        <v>5309</v>
      </c>
      <c r="J72" s="65">
        <f>J73+J75</f>
        <v>2250.11</v>
      </c>
      <c r="K72" s="65">
        <f t="shared" si="7"/>
        <v>105.90447412762514</v>
      </c>
      <c r="L72" s="65">
        <f t="shared" si="8"/>
        <v>42.382934639291769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0</v>
      </c>
      <c r="H73" s="65">
        <f>H74</f>
        <v>609</v>
      </c>
      <c r="I73" s="65">
        <f>I74</f>
        <v>609</v>
      </c>
      <c r="J73" s="65">
        <f>J74</f>
        <v>0</v>
      </c>
      <c r="K73" s="65" t="e">
        <f t="shared" si="7"/>
        <v>#DIV/0!</v>
      </c>
      <c r="L73" s="65">
        <f t="shared" si="8"/>
        <v>0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0</v>
      </c>
      <c r="H74" s="66">
        <v>609</v>
      </c>
      <c r="I74" s="66">
        <v>609</v>
      </c>
      <c r="J74" s="66">
        <v>0</v>
      </c>
      <c r="K74" s="66" t="e">
        <f t="shared" si="7"/>
        <v>#DIV/0!</v>
      </c>
      <c r="L74" s="66">
        <f t="shared" si="8"/>
        <v>0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</f>
        <v>2124.66</v>
      </c>
      <c r="H75" s="65">
        <f>H76</f>
        <v>4700</v>
      </c>
      <c r="I75" s="65">
        <f>I76</f>
        <v>4700</v>
      </c>
      <c r="J75" s="65">
        <f>J76</f>
        <v>2250.11</v>
      </c>
      <c r="K75" s="65">
        <f t="shared" si="7"/>
        <v>105.90447412762514</v>
      </c>
      <c r="L75" s="65">
        <f t="shared" si="8"/>
        <v>47.874680851063829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2124.66</v>
      </c>
      <c r="H76" s="66">
        <v>4700</v>
      </c>
      <c r="I76" s="66">
        <v>4700</v>
      </c>
      <c r="J76" s="66">
        <v>2250.11</v>
      </c>
      <c r="K76" s="66">
        <f t="shared" si="7"/>
        <v>105.90447412762514</v>
      </c>
      <c r="L76" s="66">
        <f t="shared" si="8"/>
        <v>47.874680851063829</v>
      </c>
    </row>
    <row r="77" spans="2:12" x14ac:dyDescent="0.25">
      <c r="B77" s="65"/>
      <c r="C77" s="65" t="s">
        <v>170</v>
      </c>
      <c r="D77" s="65"/>
      <c r="E77" s="65"/>
      <c r="F77" s="65" t="s">
        <v>171</v>
      </c>
      <c r="G77" s="65">
        <f t="shared" ref="G77:J78" si="9">G78</f>
        <v>0</v>
      </c>
      <c r="H77" s="65">
        <f t="shared" si="9"/>
        <v>1900</v>
      </c>
      <c r="I77" s="65">
        <f t="shared" si="9"/>
        <v>1900</v>
      </c>
      <c r="J77" s="65">
        <f t="shared" si="9"/>
        <v>0</v>
      </c>
      <c r="K77" s="65" t="e">
        <f t="shared" si="7"/>
        <v>#DIV/0!</v>
      </c>
      <c r="L77" s="65">
        <f t="shared" si="8"/>
        <v>0</v>
      </c>
    </row>
    <row r="78" spans="2:12" x14ac:dyDescent="0.25">
      <c r="B78" s="65"/>
      <c r="C78" s="65"/>
      <c r="D78" s="65" t="s">
        <v>172</v>
      </c>
      <c r="E78" s="65"/>
      <c r="F78" s="65" t="s">
        <v>173</v>
      </c>
      <c r="G78" s="65">
        <f t="shared" si="9"/>
        <v>0</v>
      </c>
      <c r="H78" s="65">
        <f t="shared" si="9"/>
        <v>1900</v>
      </c>
      <c r="I78" s="65">
        <f t="shared" si="9"/>
        <v>1900</v>
      </c>
      <c r="J78" s="65">
        <f t="shared" si="9"/>
        <v>0</v>
      </c>
      <c r="K78" s="65" t="e">
        <f t="shared" si="7"/>
        <v>#DIV/0!</v>
      </c>
      <c r="L78" s="65">
        <f t="shared" si="8"/>
        <v>0</v>
      </c>
    </row>
    <row r="79" spans="2:12" x14ac:dyDescent="0.25">
      <c r="B79" s="66"/>
      <c r="C79" s="66"/>
      <c r="D79" s="66"/>
      <c r="E79" s="66" t="s">
        <v>174</v>
      </c>
      <c r="F79" s="66" t="s">
        <v>173</v>
      </c>
      <c r="G79" s="66">
        <v>0</v>
      </c>
      <c r="H79" s="66">
        <v>1900</v>
      </c>
      <c r="I79" s="66">
        <v>1900</v>
      </c>
      <c r="J79" s="66">
        <v>0</v>
      </c>
      <c r="K79" s="66" t="e">
        <f t="shared" si="7"/>
        <v>#DIV/0!</v>
      </c>
      <c r="L79" s="66">
        <f t="shared" si="8"/>
        <v>0</v>
      </c>
    </row>
    <row r="80" spans="2:12" x14ac:dyDescent="0.25">
      <c r="B80" s="65"/>
      <c r="C80" s="66"/>
      <c r="D80" s="67"/>
      <c r="E80" s="68"/>
      <c r="F80" s="8"/>
      <c r="G80" s="65"/>
      <c r="H80" s="65"/>
      <c r="I80" s="65"/>
      <c r="J80" s="65"/>
      <c r="K80" s="70"/>
      <c r="L80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C17" sqref="C1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1281965.45</v>
      </c>
      <c r="D6" s="71">
        <f>D7+D9+D11+D13</f>
        <v>3498875</v>
      </c>
      <c r="E6" s="71">
        <f>E7+E9+E11+E13</f>
        <v>3498875</v>
      </c>
      <c r="F6" s="71">
        <f>F7+F9+F11+F13</f>
        <v>1835630.43</v>
      </c>
      <c r="G6" s="72">
        <f t="shared" ref="G6:G19" si="0">(F6*100)/C6</f>
        <v>143.1887598842855</v>
      </c>
      <c r="H6" s="72">
        <f t="shared" ref="H6:H19" si="1">(F6*100)/E6</f>
        <v>52.463446965095926</v>
      </c>
    </row>
    <row r="7" spans="1:8" x14ac:dyDescent="0.25">
      <c r="A7"/>
      <c r="B7" s="8" t="s">
        <v>175</v>
      </c>
      <c r="C7" s="71">
        <f>C8</f>
        <v>1281956.68</v>
      </c>
      <c r="D7" s="71">
        <f>D8</f>
        <v>3498765</v>
      </c>
      <c r="E7" s="71">
        <f>E8</f>
        <v>3498765</v>
      </c>
      <c r="F7" s="71">
        <f>F8</f>
        <v>1835609.22</v>
      </c>
      <c r="G7" s="72">
        <f t="shared" si="0"/>
        <v>143.18808495151333</v>
      </c>
      <c r="H7" s="72">
        <f t="shared" si="1"/>
        <v>52.46449018439364</v>
      </c>
    </row>
    <row r="8" spans="1:8" x14ac:dyDescent="0.25">
      <c r="A8"/>
      <c r="B8" s="16" t="s">
        <v>176</v>
      </c>
      <c r="C8" s="73">
        <v>1281956.68</v>
      </c>
      <c r="D8" s="73">
        <v>3498765</v>
      </c>
      <c r="E8" s="73">
        <v>3498765</v>
      </c>
      <c r="F8" s="74">
        <v>1835609.22</v>
      </c>
      <c r="G8" s="70">
        <f t="shared" si="0"/>
        <v>143.18808495151333</v>
      </c>
      <c r="H8" s="70">
        <f t="shared" si="1"/>
        <v>52.46449018439364</v>
      </c>
    </row>
    <row r="9" spans="1:8" x14ac:dyDescent="0.25">
      <c r="A9"/>
      <c r="B9" s="8" t="s">
        <v>177</v>
      </c>
      <c r="C9" s="71">
        <f>C10</f>
        <v>8.74</v>
      </c>
      <c r="D9" s="71">
        <f>D10</f>
        <v>110</v>
      </c>
      <c r="E9" s="71">
        <f>E10</f>
        <v>110</v>
      </c>
      <c r="F9" s="71">
        <f>F10</f>
        <v>20.420000000000002</v>
      </c>
      <c r="G9" s="72">
        <f t="shared" si="0"/>
        <v>233.6384439359268</v>
      </c>
      <c r="H9" s="72">
        <f t="shared" si="1"/>
        <v>18.563636363636366</v>
      </c>
    </row>
    <row r="10" spans="1:8" x14ac:dyDescent="0.25">
      <c r="A10"/>
      <c r="B10" s="16" t="s">
        <v>178</v>
      </c>
      <c r="C10" s="73">
        <v>8.74</v>
      </c>
      <c r="D10" s="73">
        <v>110</v>
      </c>
      <c r="E10" s="73">
        <v>110</v>
      </c>
      <c r="F10" s="74">
        <v>20.420000000000002</v>
      </c>
      <c r="G10" s="70">
        <f t="shared" si="0"/>
        <v>233.6384439359268</v>
      </c>
      <c r="H10" s="70">
        <f t="shared" si="1"/>
        <v>18.563636363636366</v>
      </c>
    </row>
    <row r="11" spans="1:8" x14ac:dyDescent="0.25">
      <c r="A11"/>
      <c r="B11" s="8" t="s">
        <v>179</v>
      </c>
      <c r="C11" s="71">
        <f>C12</f>
        <v>0.03</v>
      </c>
      <c r="D11" s="71">
        <f>D12</f>
        <v>0</v>
      </c>
      <c r="E11" s="71">
        <f>E12</f>
        <v>0</v>
      </c>
      <c r="F11" s="71">
        <f>F12</f>
        <v>0.79</v>
      </c>
      <c r="G11" s="72">
        <f t="shared" si="0"/>
        <v>2633.3333333333335</v>
      </c>
      <c r="H11" s="72" t="e">
        <f t="shared" si="1"/>
        <v>#DIV/0!</v>
      </c>
    </row>
    <row r="12" spans="1:8" x14ac:dyDescent="0.25">
      <c r="A12"/>
      <c r="B12" s="16" t="s">
        <v>180</v>
      </c>
      <c r="C12" s="73">
        <v>0.03</v>
      </c>
      <c r="D12" s="73">
        <v>0</v>
      </c>
      <c r="E12" s="73">
        <v>0</v>
      </c>
      <c r="F12" s="74">
        <v>0.79</v>
      </c>
      <c r="G12" s="70">
        <f t="shared" si="0"/>
        <v>2633.3333333333335</v>
      </c>
      <c r="H12" s="70" t="e">
        <f t="shared" si="1"/>
        <v>#DIV/0!</v>
      </c>
    </row>
    <row r="13" spans="1:8" x14ac:dyDescent="0.25">
      <c r="A13"/>
      <c r="B13" s="8" t="s">
        <v>181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182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</f>
        <v>1281956.68</v>
      </c>
      <c r="D15" s="75">
        <f>D16+D18</f>
        <v>3498875</v>
      </c>
      <c r="E15" s="75">
        <f>E16+E18</f>
        <v>3498875</v>
      </c>
      <c r="F15" s="75">
        <f>F16+F18</f>
        <v>1835609.22</v>
      </c>
      <c r="G15" s="72">
        <f t="shared" si="0"/>
        <v>143.18808495151333</v>
      </c>
      <c r="H15" s="72">
        <f t="shared" si="1"/>
        <v>52.462840770247581</v>
      </c>
    </row>
    <row r="16" spans="1:8" x14ac:dyDescent="0.25">
      <c r="A16"/>
      <c r="B16" s="8" t="s">
        <v>175</v>
      </c>
      <c r="C16" s="75">
        <f>C17</f>
        <v>1281956.68</v>
      </c>
      <c r="D16" s="75">
        <f>D17</f>
        <v>3498765</v>
      </c>
      <c r="E16" s="75">
        <f>E17</f>
        <v>3498765</v>
      </c>
      <c r="F16" s="75">
        <f>F17</f>
        <v>1835609.22</v>
      </c>
      <c r="G16" s="72">
        <f t="shared" si="0"/>
        <v>143.18808495151333</v>
      </c>
      <c r="H16" s="72">
        <f t="shared" si="1"/>
        <v>52.46449018439364</v>
      </c>
    </row>
    <row r="17" spans="1:8" x14ac:dyDescent="0.25">
      <c r="A17"/>
      <c r="B17" s="16" t="s">
        <v>176</v>
      </c>
      <c r="C17" s="73">
        <v>1281956.68</v>
      </c>
      <c r="D17" s="73">
        <v>3498765</v>
      </c>
      <c r="E17" s="76">
        <v>3498765</v>
      </c>
      <c r="F17" s="74">
        <v>1835609.22</v>
      </c>
      <c r="G17" s="70">
        <f t="shared" si="0"/>
        <v>143.18808495151333</v>
      </c>
      <c r="H17" s="70">
        <f t="shared" si="1"/>
        <v>52.46449018439364</v>
      </c>
    </row>
    <row r="18" spans="1:8" x14ac:dyDescent="0.25">
      <c r="A18"/>
      <c r="B18" s="8" t="s">
        <v>177</v>
      </c>
      <c r="C18" s="75">
        <f>C19</f>
        <v>0</v>
      </c>
      <c r="D18" s="75">
        <f>D19</f>
        <v>110</v>
      </c>
      <c r="E18" s="75">
        <f>E19</f>
        <v>110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178</v>
      </c>
      <c r="C19" s="73">
        <v>0</v>
      </c>
      <c r="D19" s="73">
        <v>110</v>
      </c>
      <c r="E19" s="76">
        <v>110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1281956.68</v>
      </c>
      <c r="D6" s="75">
        <f t="shared" si="0"/>
        <v>3498875</v>
      </c>
      <c r="E6" s="75">
        <f t="shared" si="0"/>
        <v>3498875</v>
      </c>
      <c r="F6" s="75">
        <f t="shared" si="0"/>
        <v>1835609.22</v>
      </c>
      <c r="G6" s="70">
        <f>(F6*100)/C6</f>
        <v>143.18808495151333</v>
      </c>
      <c r="H6" s="70">
        <f>(F6*100)/E6</f>
        <v>52.462840770247581</v>
      </c>
    </row>
    <row r="7" spans="2:8" x14ac:dyDescent="0.25">
      <c r="B7" s="8" t="s">
        <v>183</v>
      </c>
      <c r="C7" s="75">
        <f t="shared" si="0"/>
        <v>1281956.68</v>
      </c>
      <c r="D7" s="75">
        <f t="shared" si="0"/>
        <v>3498875</v>
      </c>
      <c r="E7" s="75">
        <f t="shared" si="0"/>
        <v>3498875</v>
      </c>
      <c r="F7" s="75">
        <f t="shared" si="0"/>
        <v>1835609.22</v>
      </c>
      <c r="G7" s="70">
        <f>(F7*100)/C7</f>
        <v>143.18808495151333</v>
      </c>
      <c r="H7" s="70">
        <f>(F7*100)/E7</f>
        <v>52.462840770247581</v>
      </c>
    </row>
    <row r="8" spans="2:8" x14ac:dyDescent="0.25">
      <c r="B8" s="11" t="s">
        <v>184</v>
      </c>
      <c r="C8" s="73">
        <v>1281956.68</v>
      </c>
      <c r="D8" s="73">
        <v>3498875</v>
      </c>
      <c r="E8" s="73">
        <v>3498875</v>
      </c>
      <c r="F8" s="74">
        <v>1835609.22</v>
      </c>
      <c r="G8" s="70">
        <f>(F8*100)/C8</f>
        <v>143.18808495151333</v>
      </c>
      <c r="H8" s="70">
        <f>(F8*100)/E8</f>
        <v>52.462840770247581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9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185</v>
      </c>
      <c r="C1" s="39"/>
    </row>
    <row r="2" spans="1:6" ht="15" customHeight="1" x14ac:dyDescent="0.2">
      <c r="A2" s="41" t="s">
        <v>34</v>
      </c>
      <c r="B2" s="42" t="s">
        <v>186</v>
      </c>
      <c r="C2" s="39"/>
    </row>
    <row r="3" spans="1:6" s="39" customFormat="1" ht="43.5" customHeight="1" x14ac:dyDescent="0.2">
      <c r="A3" s="43" t="s">
        <v>35</v>
      </c>
      <c r="B3" s="37" t="s">
        <v>187</v>
      </c>
    </row>
    <row r="4" spans="1:6" s="39" customFormat="1" x14ac:dyDescent="0.2">
      <c r="A4" s="43" t="s">
        <v>36</v>
      </c>
      <c r="B4" s="44" t="s">
        <v>188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189</v>
      </c>
      <c r="B7" s="46"/>
      <c r="C7" s="77">
        <f>C13+C89</f>
        <v>3498765</v>
      </c>
      <c r="D7" s="77">
        <f>D13+D89</f>
        <v>3498765</v>
      </c>
      <c r="E7" s="77">
        <f>E13+E89</f>
        <v>1835609.22</v>
      </c>
      <c r="F7" s="77">
        <f>(E7*100)/D7</f>
        <v>52.46449018439364</v>
      </c>
    </row>
    <row r="8" spans="1:6" x14ac:dyDescent="0.2">
      <c r="A8" s="47" t="s">
        <v>80</v>
      </c>
      <c r="B8" s="46"/>
      <c r="C8" s="77">
        <f>C69</f>
        <v>110</v>
      </c>
      <c r="D8" s="77">
        <f>D69</f>
        <v>110</v>
      </c>
      <c r="E8" s="77">
        <f>E69</f>
        <v>0</v>
      </c>
      <c r="F8" s="77">
        <f>(E8*100)/D8</f>
        <v>0</v>
      </c>
    </row>
    <row r="9" spans="1:6" x14ac:dyDescent="0.2">
      <c r="A9" s="47" t="s">
        <v>190</v>
      </c>
      <c r="B9" s="46"/>
      <c r="C9" s="77">
        <f>C78</f>
        <v>0</v>
      </c>
      <c r="D9" s="77">
        <f>D78</f>
        <v>0</v>
      </c>
      <c r="E9" s="77">
        <f>E78</f>
        <v>0</v>
      </c>
      <c r="F9" s="77" t="e">
        <f>(E9*100)/D9</f>
        <v>#DIV/0!</v>
      </c>
    </row>
    <row r="10" spans="1:6" x14ac:dyDescent="0.2">
      <c r="A10" s="47" t="s">
        <v>191</v>
      </c>
      <c r="B10" s="46"/>
      <c r="C10" s="77">
        <f>C83</f>
        <v>0</v>
      </c>
      <c r="D10" s="77">
        <f>D83</f>
        <v>0</v>
      </c>
      <c r="E10" s="77">
        <f>E83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192</v>
      </c>
      <c r="B12" s="47" t="s">
        <v>193</v>
      </c>
      <c r="C12" s="47" t="s">
        <v>43</v>
      </c>
      <c r="D12" s="47" t="s">
        <v>194</v>
      </c>
      <c r="E12" s="47" t="s">
        <v>195</v>
      </c>
      <c r="F12" s="47" t="s">
        <v>196</v>
      </c>
    </row>
    <row r="13" spans="1:6" x14ac:dyDescent="0.2">
      <c r="A13" s="48" t="s">
        <v>189</v>
      </c>
      <c r="B13" s="48" t="s">
        <v>197</v>
      </c>
      <c r="C13" s="78">
        <f>C14+C55</f>
        <v>3498765</v>
      </c>
      <c r="D13" s="78">
        <f>D14+D55</f>
        <v>3498765</v>
      </c>
      <c r="E13" s="78">
        <f>E14+E55</f>
        <v>1835609.22</v>
      </c>
      <c r="F13" s="79">
        <f>(E13*100)/D13</f>
        <v>52.46449018439364</v>
      </c>
    </row>
    <row r="14" spans="1:6" x14ac:dyDescent="0.2">
      <c r="A14" s="49" t="s">
        <v>78</v>
      </c>
      <c r="B14" s="50" t="s">
        <v>79</v>
      </c>
      <c r="C14" s="80">
        <f>C15+C23+C50</f>
        <v>3491556</v>
      </c>
      <c r="D14" s="80">
        <f>D15+D23+D50</f>
        <v>3491556</v>
      </c>
      <c r="E14" s="80">
        <f>E15+E23+E50</f>
        <v>1833359.1099999999</v>
      </c>
      <c r="F14" s="81">
        <f>(E14*100)/D14</f>
        <v>52.508369048069113</v>
      </c>
    </row>
    <row r="15" spans="1:6" x14ac:dyDescent="0.2">
      <c r="A15" s="51" t="s">
        <v>80</v>
      </c>
      <c r="B15" s="52" t="s">
        <v>81</v>
      </c>
      <c r="C15" s="82">
        <f>C16+C19+C21</f>
        <v>2987870</v>
      </c>
      <c r="D15" s="82">
        <f>D16+D19+D21</f>
        <v>2987870</v>
      </c>
      <c r="E15" s="82">
        <f>E16+E19+E21</f>
        <v>1588443.8399999999</v>
      </c>
      <c r="F15" s="81">
        <f>(E15*100)/D15</f>
        <v>53.163084069922718</v>
      </c>
    </row>
    <row r="16" spans="1:6" x14ac:dyDescent="0.2">
      <c r="A16" s="53" t="s">
        <v>82</v>
      </c>
      <c r="B16" s="54" t="s">
        <v>83</v>
      </c>
      <c r="C16" s="83">
        <f>C17+C18</f>
        <v>2443546</v>
      </c>
      <c r="D16" s="83">
        <f>D17+D18</f>
        <v>2443546</v>
      </c>
      <c r="E16" s="83">
        <f>E17+E18</f>
        <v>1318863.55</v>
      </c>
      <c r="F16" s="83">
        <f>(E16*100)/D16</f>
        <v>53.973346521817064</v>
      </c>
    </row>
    <row r="17" spans="1:6" x14ac:dyDescent="0.2">
      <c r="A17" s="55" t="s">
        <v>84</v>
      </c>
      <c r="B17" s="56" t="s">
        <v>85</v>
      </c>
      <c r="C17" s="84">
        <v>2429696</v>
      </c>
      <c r="D17" s="84">
        <v>2429696</v>
      </c>
      <c r="E17" s="84">
        <v>1309291.53</v>
      </c>
      <c r="F17" s="84"/>
    </row>
    <row r="18" spans="1:6" x14ac:dyDescent="0.2">
      <c r="A18" s="55" t="s">
        <v>86</v>
      </c>
      <c r="B18" s="56" t="s">
        <v>87</v>
      </c>
      <c r="C18" s="84">
        <v>13850</v>
      </c>
      <c r="D18" s="84">
        <v>13850</v>
      </c>
      <c r="E18" s="84">
        <v>9572.02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100200</v>
      </c>
      <c r="D19" s="83">
        <f>D20</f>
        <v>100200</v>
      </c>
      <c r="E19" s="83">
        <f>E20</f>
        <v>56554.66</v>
      </c>
      <c r="F19" s="83">
        <f>(E19*100)/D19</f>
        <v>56.441776447105788</v>
      </c>
    </row>
    <row r="20" spans="1:6" x14ac:dyDescent="0.2">
      <c r="A20" s="55" t="s">
        <v>90</v>
      </c>
      <c r="B20" s="56" t="s">
        <v>89</v>
      </c>
      <c r="C20" s="84">
        <v>100200</v>
      </c>
      <c r="D20" s="84">
        <v>100200</v>
      </c>
      <c r="E20" s="84">
        <v>56554.66</v>
      </c>
      <c r="F20" s="84"/>
    </row>
    <row r="21" spans="1:6" x14ac:dyDescent="0.2">
      <c r="A21" s="53" t="s">
        <v>91</v>
      </c>
      <c r="B21" s="54" t="s">
        <v>92</v>
      </c>
      <c r="C21" s="83">
        <f>C22</f>
        <v>444124</v>
      </c>
      <c r="D21" s="83">
        <f>D22</f>
        <v>444124</v>
      </c>
      <c r="E21" s="83">
        <f>E22</f>
        <v>213025.63</v>
      </c>
      <c r="F21" s="83">
        <f>(E21*100)/D21</f>
        <v>47.96534976718214</v>
      </c>
    </row>
    <row r="22" spans="1:6" x14ac:dyDescent="0.2">
      <c r="A22" s="55" t="s">
        <v>93</v>
      </c>
      <c r="B22" s="56" t="s">
        <v>94</v>
      </c>
      <c r="C22" s="84">
        <v>444124</v>
      </c>
      <c r="D22" s="84">
        <v>444124</v>
      </c>
      <c r="E22" s="84">
        <v>213025.63</v>
      </c>
      <c r="F22" s="84"/>
    </row>
    <row r="23" spans="1:6" x14ac:dyDescent="0.2">
      <c r="A23" s="51" t="s">
        <v>95</v>
      </c>
      <c r="B23" s="52" t="s">
        <v>96</v>
      </c>
      <c r="C23" s="82">
        <f>C24+C28+C33+C43+C45</f>
        <v>500188</v>
      </c>
      <c r="D23" s="82">
        <f>D24+D28+D33+D43+D45</f>
        <v>500188</v>
      </c>
      <c r="E23" s="82">
        <f>E24+E28+E33+E43+E45</f>
        <v>244182.71</v>
      </c>
      <c r="F23" s="81">
        <f>(E23*100)/D23</f>
        <v>48.818186361927914</v>
      </c>
    </row>
    <row r="24" spans="1:6" x14ac:dyDescent="0.2">
      <c r="A24" s="53" t="s">
        <v>97</v>
      </c>
      <c r="B24" s="54" t="s">
        <v>98</v>
      </c>
      <c r="C24" s="83">
        <f>C25+C26+C27</f>
        <v>62550</v>
      </c>
      <c r="D24" s="83">
        <f>D25+D26+D27</f>
        <v>62550</v>
      </c>
      <c r="E24" s="83">
        <f>E25+E26+E27</f>
        <v>30788.67</v>
      </c>
      <c r="F24" s="83">
        <f>(E24*100)/D24</f>
        <v>49.222494004796161</v>
      </c>
    </row>
    <row r="25" spans="1:6" x14ac:dyDescent="0.2">
      <c r="A25" s="55" t="s">
        <v>99</v>
      </c>
      <c r="B25" s="56" t="s">
        <v>100</v>
      </c>
      <c r="C25" s="84">
        <v>4000</v>
      </c>
      <c r="D25" s="84">
        <v>4000</v>
      </c>
      <c r="E25" s="84">
        <v>2342</v>
      </c>
      <c r="F25" s="84"/>
    </row>
    <row r="26" spans="1:6" ht="25.5" x14ac:dyDescent="0.2">
      <c r="A26" s="55" t="s">
        <v>101</v>
      </c>
      <c r="B26" s="56" t="s">
        <v>102</v>
      </c>
      <c r="C26" s="84">
        <v>58000</v>
      </c>
      <c r="D26" s="84">
        <v>58000</v>
      </c>
      <c r="E26" s="84">
        <v>28446.67</v>
      </c>
      <c r="F26" s="84"/>
    </row>
    <row r="27" spans="1:6" x14ac:dyDescent="0.2">
      <c r="A27" s="55" t="s">
        <v>103</v>
      </c>
      <c r="B27" s="56" t="s">
        <v>104</v>
      </c>
      <c r="C27" s="84">
        <v>550</v>
      </c>
      <c r="D27" s="84">
        <v>550</v>
      </c>
      <c r="E27" s="84">
        <v>0</v>
      </c>
      <c r="F27" s="84"/>
    </row>
    <row r="28" spans="1:6" x14ac:dyDescent="0.2">
      <c r="A28" s="53" t="s">
        <v>105</v>
      </c>
      <c r="B28" s="54" t="s">
        <v>106</v>
      </c>
      <c r="C28" s="83">
        <f>C29+C30+C31+C32</f>
        <v>80318</v>
      </c>
      <c r="D28" s="83">
        <f>D29+D30+D31+D32</f>
        <v>80318</v>
      </c>
      <c r="E28" s="83">
        <f>E29+E30+E31+E32</f>
        <v>30402.85</v>
      </c>
      <c r="F28" s="83">
        <f>(E28*100)/D28</f>
        <v>37.85309644164446</v>
      </c>
    </row>
    <row r="29" spans="1:6" x14ac:dyDescent="0.2">
      <c r="A29" s="55" t="s">
        <v>107</v>
      </c>
      <c r="B29" s="56" t="s">
        <v>108</v>
      </c>
      <c r="C29" s="84">
        <v>49138</v>
      </c>
      <c r="D29" s="84">
        <v>49138</v>
      </c>
      <c r="E29" s="84">
        <v>20930</v>
      </c>
      <c r="F29" s="84"/>
    </row>
    <row r="30" spans="1:6" x14ac:dyDescent="0.2">
      <c r="A30" s="55" t="s">
        <v>109</v>
      </c>
      <c r="B30" s="56" t="s">
        <v>110</v>
      </c>
      <c r="C30" s="84">
        <v>27200</v>
      </c>
      <c r="D30" s="84">
        <v>27200</v>
      </c>
      <c r="E30" s="84">
        <v>9140</v>
      </c>
      <c r="F30" s="84"/>
    </row>
    <row r="31" spans="1:6" x14ac:dyDescent="0.2">
      <c r="A31" s="55" t="s">
        <v>111</v>
      </c>
      <c r="B31" s="56" t="s">
        <v>112</v>
      </c>
      <c r="C31" s="84">
        <v>1990</v>
      </c>
      <c r="D31" s="84">
        <v>1990</v>
      </c>
      <c r="E31" s="84">
        <v>0</v>
      </c>
      <c r="F31" s="84"/>
    </row>
    <row r="32" spans="1:6" x14ac:dyDescent="0.2">
      <c r="A32" s="55" t="s">
        <v>113</v>
      </c>
      <c r="B32" s="56" t="s">
        <v>114</v>
      </c>
      <c r="C32" s="84">
        <v>1990</v>
      </c>
      <c r="D32" s="84">
        <v>1990</v>
      </c>
      <c r="E32" s="84">
        <v>332.85</v>
      </c>
      <c r="F32" s="84"/>
    </row>
    <row r="33" spans="1:6" x14ac:dyDescent="0.2">
      <c r="A33" s="53" t="s">
        <v>115</v>
      </c>
      <c r="B33" s="54" t="s">
        <v>116</v>
      </c>
      <c r="C33" s="83">
        <f>C34+C35+C36+C37+C38+C39+C40+C41+C42</f>
        <v>349093</v>
      </c>
      <c r="D33" s="83">
        <f>D34+D35+D36+D37+D38+D39+D40+D41+D42</f>
        <v>349093</v>
      </c>
      <c r="E33" s="83">
        <f>E34+E35+E36+E37+E38+E39+E40+E41+E42</f>
        <v>178891.19</v>
      </c>
      <c r="F33" s="83">
        <f>(E33*100)/D33</f>
        <v>51.244565201823008</v>
      </c>
    </row>
    <row r="34" spans="1:6" x14ac:dyDescent="0.2">
      <c r="A34" s="55" t="s">
        <v>117</v>
      </c>
      <c r="B34" s="56" t="s">
        <v>118</v>
      </c>
      <c r="C34" s="84">
        <v>215840</v>
      </c>
      <c r="D34" s="84">
        <v>215840</v>
      </c>
      <c r="E34" s="84">
        <v>105965</v>
      </c>
      <c r="F34" s="84"/>
    </row>
    <row r="35" spans="1:6" x14ac:dyDescent="0.2">
      <c r="A35" s="55" t="s">
        <v>119</v>
      </c>
      <c r="B35" s="56" t="s">
        <v>120</v>
      </c>
      <c r="C35" s="84">
        <v>13272</v>
      </c>
      <c r="D35" s="84">
        <v>13272</v>
      </c>
      <c r="E35" s="84">
        <v>1625</v>
      </c>
      <c r="F35" s="84"/>
    </row>
    <row r="36" spans="1:6" x14ac:dyDescent="0.2">
      <c r="A36" s="55" t="s">
        <v>121</v>
      </c>
      <c r="B36" s="56" t="s">
        <v>122</v>
      </c>
      <c r="C36" s="84">
        <v>1860</v>
      </c>
      <c r="D36" s="84">
        <v>1860</v>
      </c>
      <c r="E36" s="84">
        <v>700</v>
      </c>
      <c r="F36" s="84"/>
    </row>
    <row r="37" spans="1:6" x14ac:dyDescent="0.2">
      <c r="A37" s="55" t="s">
        <v>123</v>
      </c>
      <c r="B37" s="56" t="s">
        <v>124</v>
      </c>
      <c r="C37" s="84">
        <v>12608</v>
      </c>
      <c r="D37" s="84">
        <v>12608</v>
      </c>
      <c r="E37" s="84">
        <v>4197</v>
      </c>
      <c r="F37" s="84"/>
    </row>
    <row r="38" spans="1:6" x14ac:dyDescent="0.2">
      <c r="A38" s="55" t="s">
        <v>125</v>
      </c>
      <c r="B38" s="56" t="s">
        <v>126</v>
      </c>
      <c r="C38" s="84">
        <v>19908</v>
      </c>
      <c r="D38" s="84">
        <v>19908</v>
      </c>
      <c r="E38" s="84">
        <v>5780</v>
      </c>
      <c r="F38" s="84"/>
    </row>
    <row r="39" spans="1:6" x14ac:dyDescent="0.2">
      <c r="A39" s="55" t="s">
        <v>127</v>
      </c>
      <c r="B39" s="56" t="s">
        <v>128</v>
      </c>
      <c r="C39" s="84">
        <v>3982</v>
      </c>
      <c r="D39" s="84">
        <v>3982</v>
      </c>
      <c r="E39" s="84">
        <v>180</v>
      </c>
      <c r="F39" s="84"/>
    </row>
    <row r="40" spans="1:6" x14ac:dyDescent="0.2">
      <c r="A40" s="55" t="s">
        <v>129</v>
      </c>
      <c r="B40" s="56" t="s">
        <v>130</v>
      </c>
      <c r="C40" s="84">
        <v>79633</v>
      </c>
      <c r="D40" s="84">
        <v>79633</v>
      </c>
      <c r="E40" s="84">
        <v>60224.21</v>
      </c>
      <c r="F40" s="84"/>
    </row>
    <row r="41" spans="1:6" x14ac:dyDescent="0.2">
      <c r="A41" s="55" t="s">
        <v>131</v>
      </c>
      <c r="B41" s="56" t="s">
        <v>132</v>
      </c>
      <c r="C41" s="84">
        <v>398</v>
      </c>
      <c r="D41" s="84">
        <v>398</v>
      </c>
      <c r="E41" s="84">
        <v>0</v>
      </c>
      <c r="F41" s="84"/>
    </row>
    <row r="42" spans="1:6" x14ac:dyDescent="0.2">
      <c r="A42" s="55" t="s">
        <v>133</v>
      </c>
      <c r="B42" s="56" t="s">
        <v>134</v>
      </c>
      <c r="C42" s="84">
        <v>1592</v>
      </c>
      <c r="D42" s="84">
        <v>1592</v>
      </c>
      <c r="E42" s="84">
        <v>219.98</v>
      </c>
      <c r="F42" s="84"/>
    </row>
    <row r="43" spans="1:6" x14ac:dyDescent="0.2">
      <c r="A43" s="53" t="s">
        <v>135</v>
      </c>
      <c r="B43" s="54" t="s">
        <v>136</v>
      </c>
      <c r="C43" s="83">
        <f>C44</f>
        <v>796</v>
      </c>
      <c r="D43" s="83">
        <f>D44</f>
        <v>796</v>
      </c>
      <c r="E43" s="83">
        <f>E44</f>
        <v>460</v>
      </c>
      <c r="F43" s="83">
        <f>(E43*100)/D43</f>
        <v>57.788944723618087</v>
      </c>
    </row>
    <row r="44" spans="1:6" ht="25.5" x14ac:dyDescent="0.2">
      <c r="A44" s="55" t="s">
        <v>137</v>
      </c>
      <c r="B44" s="56" t="s">
        <v>138</v>
      </c>
      <c r="C44" s="84">
        <v>796</v>
      </c>
      <c r="D44" s="84">
        <v>796</v>
      </c>
      <c r="E44" s="84">
        <v>460</v>
      </c>
      <c r="F44" s="84"/>
    </row>
    <row r="45" spans="1:6" x14ac:dyDescent="0.2">
      <c r="A45" s="53" t="s">
        <v>139</v>
      </c>
      <c r="B45" s="54" t="s">
        <v>140</v>
      </c>
      <c r="C45" s="83">
        <f>C46+C47+C48+C49</f>
        <v>7431</v>
      </c>
      <c r="D45" s="83">
        <f>D46+D47+D48+D49</f>
        <v>7431</v>
      </c>
      <c r="E45" s="83">
        <f>E46+E47+E48+E49</f>
        <v>3640</v>
      </c>
      <c r="F45" s="83">
        <f>(E45*100)/D45</f>
        <v>48.983986004575428</v>
      </c>
    </row>
    <row r="46" spans="1:6" x14ac:dyDescent="0.2">
      <c r="A46" s="55" t="s">
        <v>141</v>
      </c>
      <c r="B46" s="56" t="s">
        <v>142</v>
      </c>
      <c r="C46" s="84">
        <v>1327</v>
      </c>
      <c r="D46" s="84">
        <v>1327</v>
      </c>
      <c r="E46" s="84">
        <v>700</v>
      </c>
      <c r="F46" s="84"/>
    </row>
    <row r="47" spans="1:6" x14ac:dyDescent="0.2">
      <c r="A47" s="55" t="s">
        <v>143</v>
      </c>
      <c r="B47" s="56" t="s">
        <v>144</v>
      </c>
      <c r="C47" s="84">
        <v>132</v>
      </c>
      <c r="D47" s="84">
        <v>132</v>
      </c>
      <c r="E47" s="84">
        <v>0</v>
      </c>
      <c r="F47" s="84"/>
    </row>
    <row r="48" spans="1:6" x14ac:dyDescent="0.2">
      <c r="A48" s="55" t="s">
        <v>145</v>
      </c>
      <c r="B48" s="56" t="s">
        <v>146</v>
      </c>
      <c r="C48" s="84">
        <v>5043</v>
      </c>
      <c r="D48" s="84">
        <v>5043</v>
      </c>
      <c r="E48" s="84">
        <v>2940</v>
      </c>
      <c r="F48" s="84"/>
    </row>
    <row r="49" spans="1:6" x14ac:dyDescent="0.2">
      <c r="A49" s="55" t="s">
        <v>147</v>
      </c>
      <c r="B49" s="56" t="s">
        <v>140</v>
      </c>
      <c r="C49" s="84">
        <v>929</v>
      </c>
      <c r="D49" s="84">
        <v>929</v>
      </c>
      <c r="E49" s="84">
        <v>0</v>
      </c>
      <c r="F49" s="84"/>
    </row>
    <row r="50" spans="1:6" x14ac:dyDescent="0.2">
      <c r="A50" s="51" t="s">
        <v>148</v>
      </c>
      <c r="B50" s="52" t="s">
        <v>149</v>
      </c>
      <c r="C50" s="82">
        <f>C51+C53</f>
        <v>3498</v>
      </c>
      <c r="D50" s="82">
        <f>D51+D53</f>
        <v>3498</v>
      </c>
      <c r="E50" s="82">
        <f>E51+E53</f>
        <v>732.56</v>
      </c>
      <c r="F50" s="81">
        <f>(E50*100)/D50</f>
        <v>20.942252715837622</v>
      </c>
    </row>
    <row r="51" spans="1:6" x14ac:dyDescent="0.2">
      <c r="A51" s="53" t="s">
        <v>150</v>
      </c>
      <c r="B51" s="54" t="s">
        <v>151</v>
      </c>
      <c r="C51" s="83">
        <f>C52</f>
        <v>398</v>
      </c>
      <c r="D51" s="83">
        <f>D52</f>
        <v>398</v>
      </c>
      <c r="E51" s="83">
        <f>E52</f>
        <v>37.56</v>
      </c>
      <c r="F51" s="83">
        <f>(E51*100)/D51</f>
        <v>9.4371859296482405</v>
      </c>
    </row>
    <row r="52" spans="1:6" ht="25.5" x14ac:dyDescent="0.2">
      <c r="A52" s="55" t="s">
        <v>152</v>
      </c>
      <c r="B52" s="56" t="s">
        <v>153</v>
      </c>
      <c r="C52" s="84">
        <v>398</v>
      </c>
      <c r="D52" s="84">
        <v>398</v>
      </c>
      <c r="E52" s="84">
        <v>37.56</v>
      </c>
      <c r="F52" s="84"/>
    </row>
    <row r="53" spans="1:6" x14ac:dyDescent="0.2">
      <c r="A53" s="53" t="s">
        <v>154</v>
      </c>
      <c r="B53" s="54" t="s">
        <v>155</v>
      </c>
      <c r="C53" s="83">
        <f>C54</f>
        <v>3100</v>
      </c>
      <c r="D53" s="83">
        <f>D54</f>
        <v>3100</v>
      </c>
      <c r="E53" s="83">
        <f>E54</f>
        <v>695</v>
      </c>
      <c r="F53" s="83">
        <f>(E53*100)/D53</f>
        <v>22.419354838709676</v>
      </c>
    </row>
    <row r="54" spans="1:6" x14ac:dyDescent="0.2">
      <c r="A54" s="55" t="s">
        <v>156</v>
      </c>
      <c r="B54" s="56" t="s">
        <v>157</v>
      </c>
      <c r="C54" s="84">
        <v>3100</v>
      </c>
      <c r="D54" s="84">
        <v>3100</v>
      </c>
      <c r="E54" s="84">
        <v>695</v>
      </c>
      <c r="F54" s="84"/>
    </row>
    <row r="55" spans="1:6" x14ac:dyDescent="0.2">
      <c r="A55" s="49" t="s">
        <v>158</v>
      </c>
      <c r="B55" s="50" t="s">
        <v>159</v>
      </c>
      <c r="C55" s="80">
        <f>C56+C61</f>
        <v>7209</v>
      </c>
      <c r="D55" s="80">
        <f>D56+D61</f>
        <v>7209</v>
      </c>
      <c r="E55" s="80">
        <f>E56+E61</f>
        <v>2250.11</v>
      </c>
      <c r="F55" s="81">
        <f>(E55*100)/D55</f>
        <v>31.212512137605771</v>
      </c>
    </row>
    <row r="56" spans="1:6" x14ac:dyDescent="0.2">
      <c r="A56" s="51" t="s">
        <v>160</v>
      </c>
      <c r="B56" s="52" t="s">
        <v>161</v>
      </c>
      <c r="C56" s="82">
        <f>C57+C59</f>
        <v>5309</v>
      </c>
      <c r="D56" s="82">
        <f>D57+D59</f>
        <v>5309</v>
      </c>
      <c r="E56" s="82">
        <f>E57+E59</f>
        <v>2250.11</v>
      </c>
      <c r="F56" s="81">
        <f>(E56*100)/D56</f>
        <v>42.382934639291769</v>
      </c>
    </row>
    <row r="57" spans="1:6" x14ac:dyDescent="0.2">
      <c r="A57" s="53" t="s">
        <v>162</v>
      </c>
      <c r="B57" s="54" t="s">
        <v>163</v>
      </c>
      <c r="C57" s="83">
        <f>C58</f>
        <v>609</v>
      </c>
      <c r="D57" s="83">
        <f>D58</f>
        <v>609</v>
      </c>
      <c r="E57" s="83">
        <f>E58</f>
        <v>0</v>
      </c>
      <c r="F57" s="83">
        <f>(E57*100)/D57</f>
        <v>0</v>
      </c>
    </row>
    <row r="58" spans="1:6" x14ac:dyDescent="0.2">
      <c r="A58" s="55" t="s">
        <v>164</v>
      </c>
      <c r="B58" s="56" t="s">
        <v>165</v>
      </c>
      <c r="C58" s="84">
        <v>609</v>
      </c>
      <c r="D58" s="84">
        <v>609</v>
      </c>
      <c r="E58" s="84">
        <v>0</v>
      </c>
      <c r="F58" s="84"/>
    </row>
    <row r="59" spans="1:6" x14ac:dyDescent="0.2">
      <c r="A59" s="53" t="s">
        <v>166</v>
      </c>
      <c r="B59" s="54" t="s">
        <v>167</v>
      </c>
      <c r="C59" s="83">
        <f>C60</f>
        <v>4700</v>
      </c>
      <c r="D59" s="83">
        <f>D60</f>
        <v>4700</v>
      </c>
      <c r="E59" s="83">
        <f>E60</f>
        <v>2250.11</v>
      </c>
      <c r="F59" s="83">
        <f>(E59*100)/D59</f>
        <v>47.874680851063829</v>
      </c>
    </row>
    <row r="60" spans="1:6" x14ac:dyDescent="0.2">
      <c r="A60" s="55" t="s">
        <v>168</v>
      </c>
      <c r="B60" s="56" t="s">
        <v>169</v>
      </c>
      <c r="C60" s="84">
        <v>4700</v>
      </c>
      <c r="D60" s="84">
        <v>4700</v>
      </c>
      <c r="E60" s="84">
        <v>2250.11</v>
      </c>
      <c r="F60" s="84"/>
    </row>
    <row r="61" spans="1:6" x14ac:dyDescent="0.2">
      <c r="A61" s="51" t="s">
        <v>170</v>
      </c>
      <c r="B61" s="52" t="s">
        <v>171</v>
      </c>
      <c r="C61" s="82">
        <f t="shared" ref="C61:E62" si="0">C62</f>
        <v>1900</v>
      </c>
      <c r="D61" s="82">
        <f t="shared" si="0"/>
        <v>1900</v>
      </c>
      <c r="E61" s="82">
        <f t="shared" si="0"/>
        <v>0</v>
      </c>
      <c r="F61" s="81">
        <f>(E61*100)/D61</f>
        <v>0</v>
      </c>
    </row>
    <row r="62" spans="1:6" ht="25.5" x14ac:dyDescent="0.2">
      <c r="A62" s="53" t="s">
        <v>172</v>
      </c>
      <c r="B62" s="54" t="s">
        <v>173</v>
      </c>
      <c r="C62" s="83">
        <f t="shared" si="0"/>
        <v>1900</v>
      </c>
      <c r="D62" s="83">
        <f t="shared" si="0"/>
        <v>1900</v>
      </c>
      <c r="E62" s="83">
        <f t="shared" si="0"/>
        <v>0</v>
      </c>
      <c r="F62" s="83">
        <f>(E62*100)/D62</f>
        <v>0</v>
      </c>
    </row>
    <row r="63" spans="1:6" x14ac:dyDescent="0.2">
      <c r="A63" s="55" t="s">
        <v>174</v>
      </c>
      <c r="B63" s="56" t="s">
        <v>173</v>
      </c>
      <c r="C63" s="84">
        <v>1900</v>
      </c>
      <c r="D63" s="84">
        <v>1900</v>
      </c>
      <c r="E63" s="84">
        <v>0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1">C65</f>
        <v>3498765</v>
      </c>
      <c r="D64" s="80">
        <f t="shared" si="1"/>
        <v>3498765</v>
      </c>
      <c r="E64" s="80">
        <f t="shared" si="1"/>
        <v>1835609.2200000002</v>
      </c>
      <c r="F64" s="81">
        <f>(E64*100)/D64</f>
        <v>52.46449018439364</v>
      </c>
    </row>
    <row r="65" spans="1:6" x14ac:dyDescent="0.2">
      <c r="A65" s="51" t="s">
        <v>70</v>
      </c>
      <c r="B65" s="52" t="s">
        <v>71</v>
      </c>
      <c r="C65" s="82">
        <f t="shared" si="1"/>
        <v>3498765</v>
      </c>
      <c r="D65" s="82">
        <f t="shared" si="1"/>
        <v>3498765</v>
      </c>
      <c r="E65" s="82">
        <f t="shared" si="1"/>
        <v>1835609.2200000002</v>
      </c>
      <c r="F65" s="81">
        <f>(E65*100)/D65</f>
        <v>52.46449018439364</v>
      </c>
    </row>
    <row r="66" spans="1:6" ht="25.5" x14ac:dyDescent="0.2">
      <c r="A66" s="53" t="s">
        <v>72</v>
      </c>
      <c r="B66" s="54" t="s">
        <v>73</v>
      </c>
      <c r="C66" s="83">
        <f>C67+C68</f>
        <v>3498765</v>
      </c>
      <c r="D66" s="83">
        <f>D67+D68</f>
        <v>3498765</v>
      </c>
      <c r="E66" s="83">
        <f>E67+E68</f>
        <v>1835609.2200000002</v>
      </c>
      <c r="F66" s="83">
        <f>(E66*100)/D66</f>
        <v>52.46449018439364</v>
      </c>
    </row>
    <row r="67" spans="1:6" x14ac:dyDescent="0.2">
      <c r="A67" s="55" t="s">
        <v>74</v>
      </c>
      <c r="B67" s="56" t="s">
        <v>75</v>
      </c>
      <c r="C67" s="84">
        <v>3491556</v>
      </c>
      <c r="D67" s="84">
        <v>3491556</v>
      </c>
      <c r="E67" s="84">
        <v>1833359.11</v>
      </c>
      <c r="F67" s="84"/>
    </row>
    <row r="68" spans="1:6" ht="25.5" x14ac:dyDescent="0.2">
      <c r="A68" s="55" t="s">
        <v>76</v>
      </c>
      <c r="B68" s="56" t="s">
        <v>77</v>
      </c>
      <c r="C68" s="84">
        <v>7209</v>
      </c>
      <c r="D68" s="84">
        <v>7209</v>
      </c>
      <c r="E68" s="84">
        <v>2250.11</v>
      </c>
      <c r="F68" s="84"/>
    </row>
    <row r="69" spans="1:6" x14ac:dyDescent="0.2">
      <c r="A69" s="48" t="s">
        <v>80</v>
      </c>
      <c r="B69" s="48" t="s">
        <v>198</v>
      </c>
      <c r="C69" s="78">
        <f t="shared" ref="C69:E72" si="2">C70</f>
        <v>110</v>
      </c>
      <c r="D69" s="78">
        <f t="shared" si="2"/>
        <v>110</v>
      </c>
      <c r="E69" s="78">
        <f t="shared" si="2"/>
        <v>0</v>
      </c>
      <c r="F69" s="79">
        <f>(E69*100)/D69</f>
        <v>0</v>
      </c>
    </row>
    <row r="70" spans="1:6" x14ac:dyDescent="0.2">
      <c r="A70" s="49" t="s">
        <v>78</v>
      </c>
      <c r="B70" s="50" t="s">
        <v>79</v>
      </c>
      <c r="C70" s="80">
        <f t="shared" si="2"/>
        <v>110</v>
      </c>
      <c r="D70" s="80">
        <f t="shared" si="2"/>
        <v>110</v>
      </c>
      <c r="E70" s="80">
        <f t="shared" si="2"/>
        <v>0</v>
      </c>
      <c r="F70" s="81">
        <f>(E70*100)/D70</f>
        <v>0</v>
      </c>
    </row>
    <row r="71" spans="1:6" x14ac:dyDescent="0.2">
      <c r="A71" s="51" t="s">
        <v>95</v>
      </c>
      <c r="B71" s="52" t="s">
        <v>96</v>
      </c>
      <c r="C71" s="82">
        <f t="shared" si="2"/>
        <v>110</v>
      </c>
      <c r="D71" s="82">
        <f t="shared" si="2"/>
        <v>110</v>
      </c>
      <c r="E71" s="82">
        <f t="shared" si="2"/>
        <v>0</v>
      </c>
      <c r="F71" s="81">
        <f>(E71*100)/D71</f>
        <v>0</v>
      </c>
    </row>
    <row r="72" spans="1:6" x14ac:dyDescent="0.2">
      <c r="A72" s="53" t="s">
        <v>105</v>
      </c>
      <c r="B72" s="54" t="s">
        <v>106</v>
      </c>
      <c r="C72" s="83">
        <f t="shared" si="2"/>
        <v>110</v>
      </c>
      <c r="D72" s="83">
        <f t="shared" si="2"/>
        <v>110</v>
      </c>
      <c r="E72" s="83">
        <f t="shared" si="2"/>
        <v>0</v>
      </c>
      <c r="F72" s="83">
        <f>(E72*100)/D72</f>
        <v>0</v>
      </c>
    </row>
    <row r="73" spans="1:6" x14ac:dyDescent="0.2">
      <c r="A73" s="55" t="s">
        <v>107</v>
      </c>
      <c r="B73" s="56" t="s">
        <v>108</v>
      </c>
      <c r="C73" s="84">
        <v>110</v>
      </c>
      <c r="D73" s="84">
        <v>110</v>
      </c>
      <c r="E73" s="84">
        <v>0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3">C75</f>
        <v>110</v>
      </c>
      <c r="D74" s="80">
        <f t="shared" si="3"/>
        <v>110</v>
      </c>
      <c r="E74" s="80">
        <f t="shared" si="3"/>
        <v>0</v>
      </c>
      <c r="F74" s="81">
        <f>(E74*100)/D74</f>
        <v>0</v>
      </c>
    </row>
    <row r="75" spans="1:6" x14ac:dyDescent="0.2">
      <c r="A75" s="51" t="s">
        <v>64</v>
      </c>
      <c r="B75" s="52" t="s">
        <v>65</v>
      </c>
      <c r="C75" s="82">
        <f t="shared" si="3"/>
        <v>110</v>
      </c>
      <c r="D75" s="82">
        <f t="shared" si="3"/>
        <v>110</v>
      </c>
      <c r="E75" s="82">
        <f t="shared" si="3"/>
        <v>0</v>
      </c>
      <c r="F75" s="81">
        <f>(E75*100)/D75</f>
        <v>0</v>
      </c>
    </row>
    <row r="76" spans="1:6" x14ac:dyDescent="0.2">
      <c r="A76" s="53" t="s">
        <v>66</v>
      </c>
      <c r="B76" s="54" t="s">
        <v>67</v>
      </c>
      <c r="C76" s="83">
        <f t="shared" si="3"/>
        <v>110</v>
      </c>
      <c r="D76" s="83">
        <f t="shared" si="3"/>
        <v>110</v>
      </c>
      <c r="E76" s="83">
        <f t="shared" si="3"/>
        <v>0</v>
      </c>
      <c r="F76" s="83">
        <f>(E76*100)/D76</f>
        <v>0</v>
      </c>
    </row>
    <row r="77" spans="1:6" x14ac:dyDescent="0.2">
      <c r="A77" s="55" t="s">
        <v>68</v>
      </c>
      <c r="B77" s="56" t="s">
        <v>69</v>
      </c>
      <c r="C77" s="84">
        <v>110</v>
      </c>
      <c r="D77" s="84">
        <v>110</v>
      </c>
      <c r="E77" s="84">
        <v>0</v>
      </c>
      <c r="F77" s="84"/>
    </row>
    <row r="78" spans="1:6" x14ac:dyDescent="0.2">
      <c r="A78" s="48" t="s">
        <v>190</v>
      </c>
      <c r="B78" s="48" t="s">
        <v>199</v>
      </c>
      <c r="C78" s="78"/>
      <c r="D78" s="78"/>
      <c r="E78" s="78"/>
      <c r="F78" s="79" t="e">
        <f>(E78*100)/D78</f>
        <v>#DIV/0!</v>
      </c>
    </row>
    <row r="79" spans="1:6" x14ac:dyDescent="0.2">
      <c r="A79" s="49" t="s">
        <v>50</v>
      </c>
      <c r="B79" s="50" t="s">
        <v>51</v>
      </c>
      <c r="C79" s="80">
        <f t="shared" ref="C79:E81" si="4">C80</f>
        <v>0</v>
      </c>
      <c r="D79" s="80">
        <f t="shared" si="4"/>
        <v>0</v>
      </c>
      <c r="E79" s="80">
        <f t="shared" si="4"/>
        <v>0</v>
      </c>
      <c r="F79" s="81" t="e">
        <f>(E79*100)/D79</f>
        <v>#DIV/0!</v>
      </c>
    </row>
    <row r="80" spans="1:6" x14ac:dyDescent="0.2">
      <c r="A80" s="51" t="s">
        <v>58</v>
      </c>
      <c r="B80" s="52" t="s">
        <v>59</v>
      </c>
      <c r="C80" s="82">
        <f t="shared" si="4"/>
        <v>0</v>
      </c>
      <c r="D80" s="82">
        <f t="shared" si="4"/>
        <v>0</v>
      </c>
      <c r="E80" s="82">
        <f t="shared" si="4"/>
        <v>0</v>
      </c>
      <c r="F80" s="81" t="e">
        <f>(E80*100)/D80</f>
        <v>#DIV/0!</v>
      </c>
    </row>
    <row r="81" spans="1:6" x14ac:dyDescent="0.2">
      <c r="A81" s="53" t="s">
        <v>60</v>
      </c>
      <c r="B81" s="54" t="s">
        <v>61</v>
      </c>
      <c r="C81" s="83">
        <f t="shared" si="4"/>
        <v>0</v>
      </c>
      <c r="D81" s="83">
        <f t="shared" si="4"/>
        <v>0</v>
      </c>
      <c r="E81" s="83">
        <f t="shared" si="4"/>
        <v>0</v>
      </c>
      <c r="F81" s="83" t="e">
        <f>(E81*100)/D81</f>
        <v>#DIV/0!</v>
      </c>
    </row>
    <row r="82" spans="1:6" x14ac:dyDescent="0.2">
      <c r="A82" s="55" t="s">
        <v>62</v>
      </c>
      <c r="B82" s="56" t="s">
        <v>63</v>
      </c>
      <c r="C82" s="84">
        <v>0</v>
      </c>
      <c r="D82" s="84">
        <v>0</v>
      </c>
      <c r="E82" s="84">
        <v>0</v>
      </c>
      <c r="F82" s="84"/>
    </row>
    <row r="83" spans="1:6" x14ac:dyDescent="0.2">
      <c r="A83" s="48" t="s">
        <v>191</v>
      </c>
      <c r="B83" s="48" t="s">
        <v>200</v>
      </c>
      <c r="C83" s="78"/>
      <c r="D83" s="78"/>
      <c r="E83" s="78"/>
      <c r="F83" s="79" t="e">
        <f>(E83*100)/D83</f>
        <v>#DIV/0!</v>
      </c>
    </row>
    <row r="84" spans="1:6" x14ac:dyDescent="0.2">
      <c r="A84" s="49" t="s">
        <v>50</v>
      </c>
      <c r="B84" s="50" t="s">
        <v>51</v>
      </c>
      <c r="C84" s="80">
        <f t="shared" ref="C84:E86" si="5">C85</f>
        <v>0</v>
      </c>
      <c r="D84" s="80">
        <f t="shared" si="5"/>
        <v>0</v>
      </c>
      <c r="E84" s="80">
        <f t="shared" si="5"/>
        <v>0</v>
      </c>
      <c r="F84" s="81" t="e">
        <f>(E84*100)/D84</f>
        <v>#DIV/0!</v>
      </c>
    </row>
    <row r="85" spans="1:6" x14ac:dyDescent="0.2">
      <c r="A85" s="51" t="s">
        <v>52</v>
      </c>
      <c r="B85" s="52" t="s">
        <v>53</v>
      </c>
      <c r="C85" s="82">
        <f t="shared" si="5"/>
        <v>0</v>
      </c>
      <c r="D85" s="82">
        <f t="shared" si="5"/>
        <v>0</v>
      </c>
      <c r="E85" s="82">
        <f t="shared" si="5"/>
        <v>0</v>
      </c>
      <c r="F85" s="81" t="e">
        <f>(E85*100)/D85</f>
        <v>#DIV/0!</v>
      </c>
    </row>
    <row r="86" spans="1:6" ht="25.5" x14ac:dyDescent="0.2">
      <c r="A86" s="53" t="s">
        <v>54</v>
      </c>
      <c r="B86" s="54" t="s">
        <v>55</v>
      </c>
      <c r="C86" s="83">
        <f t="shared" si="5"/>
        <v>0</v>
      </c>
      <c r="D86" s="83">
        <f t="shared" si="5"/>
        <v>0</v>
      </c>
      <c r="E86" s="83">
        <f t="shared" si="5"/>
        <v>0</v>
      </c>
      <c r="F86" s="83" t="e">
        <f>(E86*100)/D86</f>
        <v>#DIV/0!</v>
      </c>
    </row>
    <row r="87" spans="1:6" ht="25.5" x14ac:dyDescent="0.2">
      <c r="A87" s="55" t="s">
        <v>56</v>
      </c>
      <c r="B87" s="56" t="s">
        <v>57</v>
      </c>
      <c r="C87" s="84">
        <v>0</v>
      </c>
      <c r="D87" s="84">
        <v>0</v>
      </c>
      <c r="E87" s="84">
        <v>0</v>
      </c>
      <c r="F87" s="84"/>
    </row>
    <row r="88" spans="1:6" ht="38.25" x14ac:dyDescent="0.2">
      <c r="A88" s="47" t="s">
        <v>201</v>
      </c>
      <c r="B88" s="47" t="s">
        <v>202</v>
      </c>
      <c r="C88" s="47" t="s">
        <v>43</v>
      </c>
      <c r="D88" s="47" t="s">
        <v>194</v>
      </c>
      <c r="E88" s="47" t="s">
        <v>195</v>
      </c>
      <c r="F88" s="47" t="s">
        <v>196</v>
      </c>
    </row>
    <row r="89" spans="1:6" x14ac:dyDescent="0.2">
      <c r="A89" s="48" t="s">
        <v>189</v>
      </c>
      <c r="B89" s="48" t="s">
        <v>197</v>
      </c>
      <c r="C89" s="78"/>
      <c r="D89" s="78"/>
      <c r="E89" s="78"/>
      <c r="F89" s="79" t="e">
        <f>(E89*100)/D89</f>
        <v>#DIV/0!</v>
      </c>
    </row>
    <row r="90" spans="1:6" x14ac:dyDescent="0.2">
      <c r="A90" s="49" t="s">
        <v>50</v>
      </c>
      <c r="B90" s="50" t="s">
        <v>51</v>
      </c>
      <c r="C90" s="80">
        <f t="shared" ref="C90:E92" si="6">C91</f>
        <v>0</v>
      </c>
      <c r="D90" s="80">
        <f t="shared" si="6"/>
        <v>0</v>
      </c>
      <c r="E90" s="80">
        <f t="shared" si="6"/>
        <v>0</v>
      </c>
      <c r="F90" s="81" t="e">
        <f>(E90*100)/D90</f>
        <v>#DIV/0!</v>
      </c>
    </row>
    <row r="91" spans="1:6" x14ac:dyDescent="0.2">
      <c r="A91" s="51" t="s">
        <v>70</v>
      </c>
      <c r="B91" s="52" t="s">
        <v>71</v>
      </c>
      <c r="C91" s="82">
        <f t="shared" si="6"/>
        <v>0</v>
      </c>
      <c r="D91" s="82">
        <f t="shared" si="6"/>
        <v>0</v>
      </c>
      <c r="E91" s="82">
        <f t="shared" si="6"/>
        <v>0</v>
      </c>
      <c r="F91" s="81" t="e">
        <f>(E91*100)/D91</f>
        <v>#DIV/0!</v>
      </c>
    </row>
    <row r="92" spans="1:6" ht="25.5" x14ac:dyDescent="0.2">
      <c r="A92" s="53" t="s">
        <v>72</v>
      </c>
      <c r="B92" s="54" t="s">
        <v>73</v>
      </c>
      <c r="C92" s="83">
        <f t="shared" si="6"/>
        <v>0</v>
      </c>
      <c r="D92" s="83">
        <f t="shared" si="6"/>
        <v>0</v>
      </c>
      <c r="E92" s="83">
        <f t="shared" si="6"/>
        <v>0</v>
      </c>
      <c r="F92" s="83" t="e">
        <f>(E92*100)/D92</f>
        <v>#DIV/0!</v>
      </c>
    </row>
    <row r="93" spans="1:6" x14ac:dyDescent="0.2">
      <c r="A93" s="55" t="s">
        <v>74</v>
      </c>
      <c r="B93" s="56" t="s">
        <v>75</v>
      </c>
      <c r="C93" s="84">
        <v>0</v>
      </c>
      <c r="D93" s="84">
        <v>0</v>
      </c>
      <c r="E93" s="84">
        <v>0</v>
      </c>
      <c r="F93" s="84"/>
    </row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2024-07-17T07:06:04Z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