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fridl\Documents\Izvještaji 2024\Izvještaj 01.01.-30.06\Izvršenje 01.01.-30.06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3" i="15"/>
  <c r="E33" i="15"/>
  <c r="D33" i="15"/>
  <c r="C33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G16" i="5" s="1"/>
  <c r="H15" i="5"/>
  <c r="G15" i="5"/>
  <c r="F15" i="5"/>
  <c r="E15" i="5"/>
  <c r="D15" i="5"/>
  <c r="C15" i="5"/>
  <c r="H14" i="5"/>
  <c r="G14" i="5"/>
  <c r="F13" i="5"/>
  <c r="H13" i="5" s="1"/>
  <c r="E13" i="5"/>
  <c r="D13" i="5"/>
  <c r="C13" i="5"/>
  <c r="H12" i="5"/>
  <c r="G12" i="5"/>
  <c r="F11" i="5"/>
  <c r="H11" i="5" s="1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E6" i="5"/>
  <c r="D6" i="5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J42" i="3"/>
  <c r="I42" i="3"/>
  <c r="H42" i="3"/>
  <c r="G42" i="3"/>
  <c r="G41" i="3" s="1"/>
  <c r="K41" i="3" s="1"/>
  <c r="L41" i="3"/>
  <c r="J41" i="3"/>
  <c r="I41" i="3"/>
  <c r="H41" i="3"/>
  <c r="L40" i="3"/>
  <c r="K40" i="3"/>
  <c r="L39" i="3"/>
  <c r="J39" i="3"/>
  <c r="I39" i="3"/>
  <c r="H39" i="3"/>
  <c r="G39" i="3"/>
  <c r="L38" i="3"/>
  <c r="K38" i="3"/>
  <c r="L37" i="3"/>
  <c r="K37" i="3"/>
  <c r="J37" i="3"/>
  <c r="I37" i="3"/>
  <c r="H37" i="3"/>
  <c r="G37" i="3"/>
  <c r="G33" i="3" s="1"/>
  <c r="L36" i="3"/>
  <c r="K36" i="3"/>
  <c r="L35" i="3"/>
  <c r="K35" i="3"/>
  <c r="L34" i="3"/>
  <c r="J34" i="3"/>
  <c r="I34" i="3"/>
  <c r="H34" i="3"/>
  <c r="K34" i="3"/>
  <c r="L33" i="3"/>
  <c r="J33" i="3"/>
  <c r="I33" i="3"/>
  <c r="H33" i="3"/>
  <c r="L32" i="3"/>
  <c r="J32" i="3"/>
  <c r="I32" i="3"/>
  <c r="H32" i="3"/>
  <c r="L31" i="3"/>
  <c r="J31" i="3"/>
  <c r="I31" i="3"/>
  <c r="H31" i="3"/>
  <c r="L26" i="3"/>
  <c r="K26" i="3"/>
  <c r="L25" i="3"/>
  <c r="K25" i="3"/>
  <c r="L24" i="3"/>
  <c r="J24" i="3"/>
  <c r="I24" i="3"/>
  <c r="H24" i="3"/>
  <c r="G24" i="3"/>
  <c r="G23" i="3" s="1"/>
  <c r="L23" i="3"/>
  <c r="J23" i="3"/>
  <c r="I23" i="3"/>
  <c r="H23" i="3"/>
  <c r="L22" i="3"/>
  <c r="K22" i="3"/>
  <c r="L21" i="3"/>
  <c r="K21" i="3"/>
  <c r="J21" i="3"/>
  <c r="I21" i="3"/>
  <c r="H21" i="3"/>
  <c r="G21" i="3"/>
  <c r="J20" i="3"/>
  <c r="L20" i="3" s="1"/>
  <c r="I20" i="3"/>
  <c r="H20" i="3"/>
  <c r="G20" i="3"/>
  <c r="L19" i="3"/>
  <c r="K19" i="3"/>
  <c r="L18" i="3"/>
  <c r="J18" i="3"/>
  <c r="I18" i="3"/>
  <c r="H18" i="3"/>
  <c r="G18" i="3"/>
  <c r="G17" i="3" s="1"/>
  <c r="J17" i="3"/>
  <c r="L17" i="3" s="1"/>
  <c r="I17" i="3"/>
  <c r="H17" i="3"/>
  <c r="L16" i="3"/>
  <c r="K16" i="3"/>
  <c r="L15" i="3"/>
  <c r="K15" i="3"/>
  <c r="J15" i="3"/>
  <c r="I15" i="3"/>
  <c r="H15" i="3"/>
  <c r="G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G11" i="5" l="1"/>
  <c r="G13" i="5"/>
  <c r="G9" i="5"/>
  <c r="F6" i="5"/>
  <c r="H6" i="5" s="1"/>
  <c r="J12" i="3"/>
  <c r="K13" i="3"/>
  <c r="K17" i="3"/>
  <c r="J11" i="3"/>
  <c r="K20" i="3"/>
  <c r="C6" i="5"/>
  <c r="G7" i="5"/>
  <c r="K42" i="3"/>
  <c r="G32" i="3"/>
  <c r="K39" i="3"/>
  <c r="K32" i="3"/>
  <c r="G31" i="3"/>
  <c r="K31" i="3" s="1"/>
  <c r="K33" i="3"/>
  <c r="K18" i="3"/>
  <c r="K23" i="3"/>
  <c r="G11" i="3"/>
  <c r="K24" i="3"/>
  <c r="G6" i="5" l="1"/>
  <c r="L12" i="3"/>
  <c r="K12" i="3"/>
  <c r="L11" i="3"/>
  <c r="J10" i="3"/>
  <c r="L10" i="3" s="1"/>
  <c r="G10" i="3"/>
  <c r="K11" i="3"/>
  <c r="K10" i="3" l="1"/>
</calcChain>
</file>

<file path=xl/sharedStrings.xml><?xml version="1.0" encoding="utf-8"?>
<sst xmlns="http://schemas.openxmlformats.org/spreadsheetml/2006/main" count="450" uniqueCount="201">
  <si>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</si>
  <si>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</si>
  <si>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</si>
  <si>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</si>
  <si>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</si>
  <si>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</si>
  <si>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</si>
  <si>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</si>
  <si>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</si>
  <si>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</si>
  <si>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</si>
  <si>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</si>
  <si>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</si>
  <si>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</si>
  <si>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</si>
  <si>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</si>
  <si>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</si>
  <si>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</si>
  <si>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</si>
  <si>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</si>
  <si>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</si>
  <si>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</si>
  <si>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</si>
  <si>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</si>
  <si>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</si>
  <si>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</si>
  <si>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</si>
  <si>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</si>
  <si>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</si>
  <si>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</si>
  <si>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</si>
  <si>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</si>
  <si>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</si>
  <si>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</si>
  <si>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</si>
  <si>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</si>
  <si>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</si>
  <si>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</si>
  <si>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</si>
  <si>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</si>
  <si>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</si>
  <si>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</si>
  <si>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</si>
  <si>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</si>
  <si>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</si>
  <si>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</si>
  <si>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</si>
  <si>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</si>
  <si>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</si>
  <si>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</si>
  <si>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</si>
  <si>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</si>
  <si>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</si>
  <si>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</si>
  <si>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</si>
  <si>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</si>
  <si>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</si>
  <si>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</si>
  <si>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</si>
  <si>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</si>
  <si>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</si>
  <si>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</si>
  <si>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</si>
  <si>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</si>
  <si>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</si>
  <si>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</si>
  <si>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</si>
  <si>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</si>
  <si>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</si>
  <si>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</si>
  <si>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</si>
  <si>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</si>
  <si>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</si>
  <si>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</si>
  <si>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</si>
  <si>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</si>
  <si>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</si>
  <si>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</si>
  <si>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</si>
  <si>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</si>
  <si>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</si>
  <si>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</si>
  <si>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</si>
  <si>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</si>
  <si>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</si>
  <si>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</si>
  <si>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</si>
  <si>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</si>
  <si>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</si>
  <si>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</si>
  <si>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</si>
  <si>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</si>
  <si>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</si>
  <si>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</si>
  <si>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</si>
  <si>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</si>
  <si>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</si>
  <si>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</si>
  <si>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</si>
  <si>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</si>
  <si>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</si>
  <si>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</si>
  <si>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</si>
  <si>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</si>
  <si>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</si>
  <si>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</si>
  <si>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</si>
  <si>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</si>
  <si>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</si>
  <si>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</si>
  <si>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</si>
  <si>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</si>
  <si>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</si>
  <si>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</si>
  <si>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</si>
  <si>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</si>
  <si>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</si>
  <si>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</si>
  <si>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</si>
  <si>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</si>
  <si>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</si>
  <si>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</si>
  <si>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</si>
  <si>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</si>
  <si>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</si>
  <si>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</si>
  <si>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</si>
  <si>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</si>
  <si>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</si>
  <si>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</si>
  <si>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</si>
  <si>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</si>
  <si>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</si>
  <si>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</si>
  <si>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</si>
  <si>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</si>
  <si>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</si>
  <si>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</si>
  <si>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</si>
  <si>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</si>
  <si>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</si>
  <si>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</si>
  <si>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</si>
  <si>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</si>
  <si>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</si>
  <si>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</si>
  <si>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</si>
  <si>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</si>
  <si>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</si>
  <si>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</si>
  <si>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</si>
  <si>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</si>
  <si>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</si>
  <si>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</si>
  <si>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</si>
  <si>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</si>
  <si>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</si>
  <si>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</si>
  <si>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</si>
  <si>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</si>
  <si>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</si>
  <si>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</si>
  <si>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</si>
  <si>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</si>
  <si>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</si>
  <si>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</si>
  <si>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</si>
  <si>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</si>
  <si>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</si>
  <si>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</si>
  <si>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</si>
  <si>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</si>
  <si>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</si>
  <si>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</si>
  <si>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</si>
  <si>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</si>
  <si>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</si>
  <si>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</si>
  <si>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</si>
  <si>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</si>
  <si>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</si>
  <si>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</si>
  <si>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</si>
  <si>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</si>
  <si>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</si>
  <si>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3742 BJELOVAR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</si>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</sst>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G26" sqref="G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2351561.6800000002</v>
      </c>
      <c r="H10" s="86">
        <v>6217636</v>
      </c>
      <c r="I10" s="86">
        <v>6217636</v>
      </c>
      <c r="J10" s="86">
        <v>3138853.0900000003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2351561.6800000002</v>
      </c>
      <c r="H12" s="87">
        <f t="shared" ref="H12:J12" si="0">H10+H11</f>
        <v>6217636</v>
      </c>
      <c r="I12" s="87">
        <f t="shared" si="0"/>
        <v>6217636</v>
      </c>
      <c r="J12" s="87">
        <f t="shared" si="0"/>
        <v>3138853.0900000003</v>
      </c>
      <c r="K12" s="88">
        <f>J12/G12*100</f>
        <v>133.47951349504896</v>
      </c>
      <c r="L12" s="88">
        <f>J12/I12*100</f>
        <v>50.483062855400348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2343484.17</v>
      </c>
      <c r="H13" s="86">
        <v>6153157</v>
      </c>
      <c r="I13" s="86">
        <v>6153157</v>
      </c>
      <c r="J13" s="86">
        <v>3126175.99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8073.34</v>
      </c>
      <c r="H14" s="86">
        <v>64479</v>
      </c>
      <c r="I14" s="86">
        <v>64479</v>
      </c>
      <c r="J14" s="86">
        <v>10912.47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2351557.5099999998</v>
      </c>
      <c r="H15" s="87">
        <f t="shared" ref="H15:J15" si="1">H13+H14</f>
        <v>6217636</v>
      </c>
      <c r="I15" s="87">
        <f t="shared" si="1"/>
        <v>6217636</v>
      </c>
      <c r="J15" s="87">
        <f t="shared" si="1"/>
        <v>3137088.4600000004</v>
      </c>
      <c r="K15" s="88">
        <f>J15/G15*100</f>
        <v>133.4047092898868</v>
      </c>
      <c r="L15" s="88">
        <f>J15/I15*100</f>
        <v>50.4546818115438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4.1700000003911555</v>
      </c>
      <c r="H16" s="90">
        <f t="shared" ref="H16:J16" si="2">H12-H15</f>
        <v>0</v>
      </c>
      <c r="I16" s="90">
        <f t="shared" si="2"/>
        <v>0</v>
      </c>
      <c r="J16" s="90">
        <f t="shared" si="2"/>
        <v>1764.6299999998882</v>
      </c>
      <c r="K16" s="88">
        <f>J16/G16*100</f>
        <v>42317.266183078224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4.1700000003911555</v>
      </c>
      <c r="H27" s="94">
        <f t="shared" ref="H27:J27" si="5">H16+H26</f>
        <v>0</v>
      </c>
      <c r="I27" s="94">
        <f t="shared" si="5"/>
        <v>0</v>
      </c>
      <c r="J27" s="94">
        <f t="shared" si="5"/>
        <v>1764.6299999998882</v>
      </c>
      <c r="K27" s="93">
        <f>J27/G27*100</f>
        <v>42317.266183078224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zoomScale="90" zoomScaleNormal="90" workbookViewId="0">
      <selection activeCell="J19" sqref="J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2351561.6800000002</v>
      </c>
      <c r="H10" s="65">
        <f>H11</f>
        <v>6217636</v>
      </c>
      <c r="I10" s="65">
        <f>I11</f>
        <v>6217636</v>
      </c>
      <c r="J10" s="65">
        <f>J11</f>
        <v>3138853.0900000003</v>
      </c>
      <c r="K10" s="69">
        <f t="shared" ref="K10:K26" si="0">(J10*100)/G10</f>
        <v>133.47951349504896</v>
      </c>
      <c r="L10" s="69">
        <f t="shared" ref="L10:L26" si="1">(J10*100)/I10</f>
        <v>50.483062855400355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G12+G17+G20+G23</f>
        <v>2351561.6800000002</v>
      </c>
      <c r="H11" s="65">
        <f>H12+H17+H20+H23</f>
        <v>6217636</v>
      </c>
      <c r="I11" s="65">
        <f>I12+I17+I20+I23</f>
        <v>6217636</v>
      </c>
      <c r="J11" s="65">
        <f>J12+J17+J20+J23</f>
        <v>3138853.0900000003</v>
      </c>
      <c r="K11" s="65">
        <f t="shared" si="0"/>
        <v>133.47951349504896</v>
      </c>
      <c r="L11" s="65">
        <f t="shared" si="1"/>
        <v>50.483062855400355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7448.37</v>
      </c>
      <c r="H12" s="65">
        <f>H13+H15</f>
        <v>17315</v>
      </c>
      <c r="I12" s="65">
        <f>I13+I15</f>
        <v>17315</v>
      </c>
      <c r="J12" s="65">
        <f>J13+J15</f>
        <v>15921.43</v>
      </c>
      <c r="K12" s="65">
        <f t="shared" si="0"/>
        <v>213.75723816083251</v>
      </c>
      <c r="L12" s="65">
        <f t="shared" si="1"/>
        <v>91.951660410049087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0</v>
      </c>
      <c r="H13" s="65">
        <f>H14</f>
        <v>17315</v>
      </c>
      <c r="I13" s="65">
        <f>I14</f>
        <v>17315</v>
      </c>
      <c r="J13" s="65">
        <f>J14</f>
        <v>15921.43</v>
      </c>
      <c r="K13" s="65" t="e">
        <f t="shared" si="0"/>
        <v>#DIV/0!</v>
      </c>
      <c r="L13" s="65">
        <f t="shared" si="1"/>
        <v>91.951660410049087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17315</v>
      </c>
      <c r="I14" s="66">
        <v>17315</v>
      </c>
      <c r="J14" s="66">
        <v>15921.43</v>
      </c>
      <c r="K14" s="66" t="e">
        <f t="shared" si="0"/>
        <v>#DIV/0!</v>
      </c>
      <c r="L14" s="66">
        <f t="shared" si="1"/>
        <v>91.951660410049087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</f>
        <v>7448.37</v>
      </c>
      <c r="H15" s="65">
        <f>H16</f>
        <v>0</v>
      </c>
      <c r="I15" s="65">
        <f>I16</f>
        <v>0</v>
      </c>
      <c r="J15" s="65">
        <f>J16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7448.37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5"/>
      <c r="C17" s="65" t="s">
        <v>62</v>
      </c>
      <c r="D17" s="65"/>
      <c r="E17" s="65"/>
      <c r="F17" s="65" t="s">
        <v>63</v>
      </c>
      <c r="G17" s="65">
        <f t="shared" ref="G17:J18" si="2">G18</f>
        <v>4.17</v>
      </c>
      <c r="H17" s="65">
        <f t="shared" si="2"/>
        <v>30</v>
      </c>
      <c r="I17" s="65">
        <f t="shared" si="2"/>
        <v>30</v>
      </c>
      <c r="J17" s="65">
        <f t="shared" si="2"/>
        <v>43.89</v>
      </c>
      <c r="K17" s="65">
        <f t="shared" si="0"/>
        <v>1052.5179856115108</v>
      </c>
      <c r="L17" s="65">
        <f t="shared" si="1"/>
        <v>146.30000000000001</v>
      </c>
    </row>
    <row r="18" spans="2:12" x14ac:dyDescent="0.25">
      <c r="B18" s="65"/>
      <c r="C18" s="65"/>
      <c r="D18" s="65" t="s">
        <v>64</v>
      </c>
      <c r="E18" s="65"/>
      <c r="F18" s="65" t="s">
        <v>65</v>
      </c>
      <c r="G18" s="65">
        <f t="shared" si="2"/>
        <v>4.17</v>
      </c>
      <c r="H18" s="65">
        <f t="shared" si="2"/>
        <v>30</v>
      </c>
      <c r="I18" s="65">
        <f t="shared" si="2"/>
        <v>30</v>
      </c>
      <c r="J18" s="65">
        <f t="shared" si="2"/>
        <v>43.89</v>
      </c>
      <c r="K18" s="65">
        <f t="shared" si="0"/>
        <v>1052.5179856115108</v>
      </c>
      <c r="L18" s="65">
        <f t="shared" si="1"/>
        <v>146.30000000000001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66">
        <v>4.17</v>
      </c>
      <c r="H19" s="66">
        <v>30</v>
      </c>
      <c r="I19" s="66">
        <v>30</v>
      </c>
      <c r="J19" s="66">
        <v>43.89</v>
      </c>
      <c r="K19" s="66">
        <f t="shared" si="0"/>
        <v>1052.5179856115108</v>
      </c>
      <c r="L19" s="66">
        <f t="shared" si="1"/>
        <v>146.30000000000001</v>
      </c>
    </row>
    <row r="20" spans="2:12" x14ac:dyDescent="0.25">
      <c r="B20" s="65"/>
      <c r="C20" s="65" t="s">
        <v>68</v>
      </c>
      <c r="D20" s="65"/>
      <c r="E20" s="65"/>
      <c r="F20" s="65" t="s">
        <v>69</v>
      </c>
      <c r="G20" s="65">
        <f t="shared" ref="G20:J21" si="3">G21</f>
        <v>0</v>
      </c>
      <c r="H20" s="65">
        <f t="shared" si="3"/>
        <v>500</v>
      </c>
      <c r="I20" s="65">
        <f t="shared" si="3"/>
        <v>500</v>
      </c>
      <c r="J20" s="65">
        <f t="shared" si="3"/>
        <v>2091.15</v>
      </c>
      <c r="K20" s="65" t="e">
        <f t="shared" si="0"/>
        <v>#DIV/0!</v>
      </c>
      <c r="L20" s="65">
        <f t="shared" si="1"/>
        <v>418.23</v>
      </c>
    </row>
    <row r="21" spans="2:12" x14ac:dyDescent="0.25">
      <c r="B21" s="65"/>
      <c r="C21" s="65"/>
      <c r="D21" s="65" t="s">
        <v>70</v>
      </c>
      <c r="E21" s="65"/>
      <c r="F21" s="65" t="s">
        <v>71</v>
      </c>
      <c r="G21" s="65">
        <f t="shared" si="3"/>
        <v>0</v>
      </c>
      <c r="H21" s="65">
        <f t="shared" si="3"/>
        <v>500</v>
      </c>
      <c r="I21" s="65">
        <f t="shared" si="3"/>
        <v>500</v>
      </c>
      <c r="J21" s="65">
        <f t="shared" si="3"/>
        <v>2091.15</v>
      </c>
      <c r="K21" s="65" t="e">
        <f t="shared" si="0"/>
        <v>#DIV/0!</v>
      </c>
      <c r="L21" s="65">
        <f t="shared" si="1"/>
        <v>418.23</v>
      </c>
    </row>
    <row r="22" spans="2:12" x14ac:dyDescent="0.25">
      <c r="B22" s="66"/>
      <c r="C22" s="66"/>
      <c r="D22" s="66"/>
      <c r="E22" s="66" t="s">
        <v>72</v>
      </c>
      <c r="F22" s="66" t="s">
        <v>73</v>
      </c>
      <c r="G22" s="66">
        <v>0</v>
      </c>
      <c r="H22" s="66">
        <v>500</v>
      </c>
      <c r="I22" s="66">
        <v>500</v>
      </c>
      <c r="J22" s="66">
        <v>2091.15</v>
      </c>
      <c r="K22" s="66" t="e">
        <f t="shared" si="0"/>
        <v>#DIV/0!</v>
      </c>
      <c r="L22" s="66">
        <f t="shared" si="1"/>
        <v>418.23</v>
      </c>
    </row>
    <row r="23" spans="2:12" x14ac:dyDescent="0.25">
      <c r="B23" s="65"/>
      <c r="C23" s="65" t="s">
        <v>74</v>
      </c>
      <c r="D23" s="65"/>
      <c r="E23" s="65"/>
      <c r="F23" s="65" t="s">
        <v>75</v>
      </c>
      <c r="G23" s="65">
        <f>G24</f>
        <v>2344109.14</v>
      </c>
      <c r="H23" s="65">
        <f>H24</f>
        <v>6199791</v>
      </c>
      <c r="I23" s="65">
        <f>I24</f>
        <v>6199791</v>
      </c>
      <c r="J23" s="65">
        <f>J24</f>
        <v>3120796.62</v>
      </c>
      <c r="K23" s="65">
        <f t="shared" si="0"/>
        <v>133.13358865193453</v>
      </c>
      <c r="L23" s="65">
        <f t="shared" si="1"/>
        <v>50.337126203125237</v>
      </c>
    </row>
    <row r="24" spans="2:12" x14ac:dyDescent="0.25">
      <c r="B24" s="65"/>
      <c r="C24" s="65"/>
      <c r="D24" s="65" t="s">
        <v>76</v>
      </c>
      <c r="E24" s="65"/>
      <c r="F24" s="65" t="s">
        <v>77</v>
      </c>
      <c r="G24" s="65">
        <f>G25+G26</f>
        <v>2344109.14</v>
      </c>
      <c r="H24" s="65">
        <f>H25+H26</f>
        <v>6199791</v>
      </c>
      <c r="I24" s="65">
        <f>I25+I26</f>
        <v>6199791</v>
      </c>
      <c r="J24" s="65">
        <f>J25+J26</f>
        <v>3120796.62</v>
      </c>
      <c r="K24" s="65">
        <f t="shared" si="0"/>
        <v>133.13358865193453</v>
      </c>
      <c r="L24" s="65">
        <f t="shared" si="1"/>
        <v>50.337126203125237</v>
      </c>
    </row>
    <row r="25" spans="2:12" x14ac:dyDescent="0.25">
      <c r="B25" s="66"/>
      <c r="C25" s="66"/>
      <c r="D25" s="66"/>
      <c r="E25" s="66" t="s">
        <v>78</v>
      </c>
      <c r="F25" s="66" t="s">
        <v>79</v>
      </c>
      <c r="G25" s="66">
        <v>2336035.8000000003</v>
      </c>
      <c r="H25" s="66">
        <v>6135312</v>
      </c>
      <c r="I25" s="66">
        <v>6135312</v>
      </c>
      <c r="J25" s="66">
        <v>3109884.15</v>
      </c>
      <c r="K25" s="66">
        <f t="shared" si="0"/>
        <v>133.12656210148833</v>
      </c>
      <c r="L25" s="66">
        <f t="shared" si="1"/>
        <v>50.688280400409951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8073.34</v>
      </c>
      <c r="H26" s="66">
        <v>64479</v>
      </c>
      <c r="I26" s="66">
        <v>64479</v>
      </c>
      <c r="J26" s="66">
        <v>10912.47</v>
      </c>
      <c r="K26" s="66">
        <f t="shared" si="0"/>
        <v>135.16673396636335</v>
      </c>
      <c r="L26" s="66">
        <f t="shared" si="1"/>
        <v>16.924068301307404</v>
      </c>
    </row>
    <row r="27" spans="2:12" x14ac:dyDescent="0.25">
      <c r="F27" s="35"/>
    </row>
    <row r="28" spans="2:12" x14ac:dyDescent="0.25">
      <c r="F28" s="35"/>
    </row>
    <row r="29" spans="2:12" ht="36.75" customHeight="1" x14ac:dyDescent="0.25">
      <c r="B29" s="117" t="s">
        <v>3</v>
      </c>
      <c r="C29" s="118"/>
      <c r="D29" s="118"/>
      <c r="E29" s="118"/>
      <c r="F29" s="119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x14ac:dyDescent="0.25">
      <c r="B30" s="120">
        <v>1</v>
      </c>
      <c r="C30" s="121"/>
      <c r="D30" s="121"/>
      <c r="E30" s="121"/>
      <c r="F30" s="122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x14ac:dyDescent="0.25">
      <c r="B31" s="65"/>
      <c r="C31" s="66"/>
      <c r="D31" s="67"/>
      <c r="E31" s="68"/>
      <c r="F31" s="8" t="s">
        <v>21</v>
      </c>
      <c r="G31" s="65">
        <f>G32+G72</f>
        <v>2351557.5099999998</v>
      </c>
      <c r="H31" s="65">
        <f>H32+H72</f>
        <v>6217636</v>
      </c>
      <c r="I31" s="65">
        <f>I32+I72</f>
        <v>6217636</v>
      </c>
      <c r="J31" s="65">
        <f>J32+J72</f>
        <v>3137088.4600000004</v>
      </c>
      <c r="K31" s="70">
        <f t="shared" ref="K31:K78" si="4">(J31*100)/G31</f>
        <v>133.4047092898868</v>
      </c>
      <c r="L31" s="70">
        <f t="shared" ref="L31:L78" si="5">(J31*100)/I31</f>
        <v>50.454681811543807</v>
      </c>
    </row>
    <row r="32" spans="2:12" x14ac:dyDescent="0.25">
      <c r="B32" s="65" t="s">
        <v>82</v>
      </c>
      <c r="C32" s="65"/>
      <c r="D32" s="65"/>
      <c r="E32" s="65"/>
      <c r="F32" s="65" t="s">
        <v>83</v>
      </c>
      <c r="G32" s="65">
        <f>G33+G41+G67</f>
        <v>2343484.17</v>
      </c>
      <c r="H32" s="65">
        <f>H33+H41+H67</f>
        <v>6153157</v>
      </c>
      <c r="I32" s="65">
        <f>I33+I41+I67</f>
        <v>6153157</v>
      </c>
      <c r="J32" s="65">
        <f>J33+J41+J67</f>
        <v>3126175.99</v>
      </c>
      <c r="K32" s="65">
        <f t="shared" si="4"/>
        <v>133.39863908703083</v>
      </c>
      <c r="L32" s="65">
        <f t="shared" si="5"/>
        <v>50.806049479966134</v>
      </c>
    </row>
    <row r="33" spans="2:12" x14ac:dyDescent="0.25">
      <c r="B33" s="65"/>
      <c r="C33" s="65" t="s">
        <v>84</v>
      </c>
      <c r="D33" s="65"/>
      <c r="E33" s="65"/>
      <c r="F33" s="65" t="s">
        <v>85</v>
      </c>
      <c r="G33" s="65">
        <f>G34+G37+G39</f>
        <v>1785026.8</v>
      </c>
      <c r="H33" s="65">
        <f>H34+H37+H39</f>
        <v>4815541</v>
      </c>
      <c r="I33" s="65">
        <f>I34+I37+I39</f>
        <v>4815541</v>
      </c>
      <c r="J33" s="65">
        <f>J34+J37+J39</f>
        <v>2533199.92</v>
      </c>
      <c r="K33" s="65">
        <f t="shared" si="4"/>
        <v>141.91383120970508</v>
      </c>
      <c r="L33" s="65">
        <f t="shared" si="5"/>
        <v>52.604679723420482</v>
      </c>
    </row>
    <row r="34" spans="2:12" x14ac:dyDescent="0.25">
      <c r="B34" s="65"/>
      <c r="C34" s="65"/>
      <c r="D34" s="65" t="s">
        <v>86</v>
      </c>
      <c r="E34" s="65"/>
      <c r="F34" s="65" t="s">
        <v>87</v>
      </c>
      <c r="G34" s="65">
        <f>G35+G36</f>
        <v>1474681</v>
      </c>
      <c r="H34" s="65">
        <f>H35+H36</f>
        <v>4005500</v>
      </c>
      <c r="I34" s="65">
        <f>I35+I36</f>
        <v>4005500</v>
      </c>
      <c r="J34" s="65">
        <f>J35+J36</f>
        <v>2082726.97</v>
      </c>
      <c r="K34" s="65">
        <f t="shared" si="4"/>
        <v>141.23237296744176</v>
      </c>
      <c r="L34" s="65">
        <f t="shared" si="5"/>
        <v>51.996678816627139</v>
      </c>
    </row>
    <row r="35" spans="2:12" x14ac:dyDescent="0.25">
      <c r="B35" s="66"/>
      <c r="C35" s="66"/>
      <c r="D35" s="66"/>
      <c r="E35" s="66" t="s">
        <v>88</v>
      </c>
      <c r="F35" s="66" t="s">
        <v>89</v>
      </c>
      <c r="G35" s="66">
        <v>1471409.95</v>
      </c>
      <c r="H35" s="66">
        <v>3999500</v>
      </c>
      <c r="I35" s="66">
        <v>3999500</v>
      </c>
      <c r="J35" s="66">
        <v>2075328.79</v>
      </c>
      <c r="K35" s="66">
        <f t="shared" si="4"/>
        <v>141.04354738120401</v>
      </c>
      <c r="L35" s="66">
        <f t="shared" si="5"/>
        <v>51.889705963245405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3271.05</v>
      </c>
      <c r="H36" s="66">
        <v>6000</v>
      </c>
      <c r="I36" s="66">
        <v>6000</v>
      </c>
      <c r="J36" s="66">
        <v>7398.18</v>
      </c>
      <c r="K36" s="66">
        <f t="shared" si="4"/>
        <v>226.17141284908513</v>
      </c>
      <c r="L36" s="66">
        <f t="shared" si="5"/>
        <v>123.303</v>
      </c>
    </row>
    <row r="37" spans="2:12" x14ac:dyDescent="0.25">
      <c r="B37" s="65"/>
      <c r="C37" s="65"/>
      <c r="D37" s="65" t="s">
        <v>92</v>
      </c>
      <c r="E37" s="65"/>
      <c r="F37" s="65" t="s">
        <v>93</v>
      </c>
      <c r="G37" s="65">
        <f>G38</f>
        <v>72905.490000000005</v>
      </c>
      <c r="H37" s="65">
        <f>H38</f>
        <v>192041</v>
      </c>
      <c r="I37" s="65">
        <f>I38</f>
        <v>192041</v>
      </c>
      <c r="J37" s="65">
        <f>J38</f>
        <v>114868.47</v>
      </c>
      <c r="K37" s="65">
        <f t="shared" si="4"/>
        <v>157.55805221252885</v>
      </c>
      <c r="L37" s="65">
        <f t="shared" si="5"/>
        <v>59.81455522518629</v>
      </c>
    </row>
    <row r="38" spans="2:12" x14ac:dyDescent="0.25">
      <c r="B38" s="66"/>
      <c r="C38" s="66"/>
      <c r="D38" s="66"/>
      <c r="E38" s="66" t="s">
        <v>94</v>
      </c>
      <c r="F38" s="66" t="s">
        <v>93</v>
      </c>
      <c r="G38" s="66">
        <v>72905.490000000005</v>
      </c>
      <c r="H38" s="66">
        <v>192041</v>
      </c>
      <c r="I38" s="66">
        <v>192041</v>
      </c>
      <c r="J38" s="66">
        <v>114868.47</v>
      </c>
      <c r="K38" s="66">
        <f t="shared" si="4"/>
        <v>157.55805221252885</v>
      </c>
      <c r="L38" s="66">
        <f t="shared" si="5"/>
        <v>59.81455522518629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</f>
        <v>237440.31</v>
      </c>
      <c r="H39" s="65">
        <f>H40</f>
        <v>618000</v>
      </c>
      <c r="I39" s="65">
        <f>I40</f>
        <v>618000</v>
      </c>
      <c r="J39" s="65">
        <f>J40</f>
        <v>335604.47999999998</v>
      </c>
      <c r="K39" s="65">
        <f t="shared" si="4"/>
        <v>141.34267260685434</v>
      </c>
      <c r="L39" s="65">
        <f t="shared" si="5"/>
        <v>54.304932038834949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237440.31</v>
      </c>
      <c r="H40" s="66">
        <v>618000</v>
      </c>
      <c r="I40" s="66">
        <v>618000</v>
      </c>
      <c r="J40" s="66">
        <v>335604.47999999998</v>
      </c>
      <c r="K40" s="66">
        <f t="shared" si="4"/>
        <v>141.34267260685434</v>
      </c>
      <c r="L40" s="66">
        <f t="shared" si="5"/>
        <v>54.304932038834949</v>
      </c>
    </row>
    <row r="41" spans="2:12" x14ac:dyDescent="0.25">
      <c r="B41" s="65"/>
      <c r="C41" s="65" t="s">
        <v>99</v>
      </c>
      <c r="D41" s="65"/>
      <c r="E41" s="65"/>
      <c r="F41" s="65" t="s">
        <v>100</v>
      </c>
      <c r="G41" s="65">
        <f>G42+G46+G51+G59+G61</f>
        <v>555114.26</v>
      </c>
      <c r="H41" s="65">
        <f>H42+H46+H51+H59+H61</f>
        <v>1330542</v>
      </c>
      <c r="I41" s="65">
        <f>I42+I46+I51+I59+I61</f>
        <v>1330542</v>
      </c>
      <c r="J41" s="65">
        <f>J42+J46+J51+J59+J61</f>
        <v>589573.37</v>
      </c>
      <c r="K41" s="65">
        <f t="shared" si="4"/>
        <v>106.20757067202705</v>
      </c>
      <c r="L41" s="65">
        <f t="shared" si="5"/>
        <v>44.310767341429283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</f>
        <v>78801.59</v>
      </c>
      <c r="H42" s="65">
        <f>H43+H44+H45</f>
        <v>177000</v>
      </c>
      <c r="I42" s="65">
        <f>I43+I44+I45</f>
        <v>177000</v>
      </c>
      <c r="J42" s="65">
        <f>J43+J44+J45</f>
        <v>72781.42</v>
      </c>
      <c r="K42" s="65">
        <f t="shared" si="4"/>
        <v>92.360344505739036</v>
      </c>
      <c r="L42" s="65">
        <f t="shared" si="5"/>
        <v>41.119446327683619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2537.35</v>
      </c>
      <c r="H43" s="66">
        <v>13000</v>
      </c>
      <c r="I43" s="66">
        <v>13000</v>
      </c>
      <c r="J43" s="66">
        <v>3615.4</v>
      </c>
      <c r="K43" s="66">
        <f t="shared" si="4"/>
        <v>142.48724062506159</v>
      </c>
      <c r="L43" s="66">
        <f t="shared" si="5"/>
        <v>27.810769230769232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75819.199999999997</v>
      </c>
      <c r="H44" s="66">
        <v>161000</v>
      </c>
      <c r="I44" s="66">
        <v>161000</v>
      </c>
      <c r="J44" s="66">
        <v>68815.44</v>
      </c>
      <c r="K44" s="66">
        <f t="shared" si="4"/>
        <v>90.762550910587294</v>
      </c>
      <c r="L44" s="66">
        <f t="shared" si="5"/>
        <v>42.742509316770189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445.04</v>
      </c>
      <c r="H45" s="66">
        <v>3000</v>
      </c>
      <c r="I45" s="66">
        <v>3000</v>
      </c>
      <c r="J45" s="66">
        <v>350.58</v>
      </c>
      <c r="K45" s="66">
        <f t="shared" si="4"/>
        <v>78.774941578285095</v>
      </c>
      <c r="L45" s="66">
        <f t="shared" si="5"/>
        <v>11.686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</f>
        <v>86331.57</v>
      </c>
      <c r="H46" s="65">
        <f>H47+H48+H49+H50</f>
        <v>235197</v>
      </c>
      <c r="I46" s="65">
        <f>I47+I48+I49+I50</f>
        <v>235197</v>
      </c>
      <c r="J46" s="65">
        <f>J47+J48+J49+J50</f>
        <v>58204.959999999999</v>
      </c>
      <c r="K46" s="65">
        <f t="shared" si="4"/>
        <v>67.420249625947946</v>
      </c>
      <c r="L46" s="65">
        <f t="shared" si="5"/>
        <v>24.747322457344268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28908.25</v>
      </c>
      <c r="H47" s="66">
        <v>70000</v>
      </c>
      <c r="I47" s="66">
        <v>70000</v>
      </c>
      <c r="J47" s="66">
        <v>22196.42</v>
      </c>
      <c r="K47" s="66">
        <f t="shared" si="4"/>
        <v>76.782302629872092</v>
      </c>
      <c r="L47" s="66">
        <f t="shared" si="5"/>
        <v>31.70917142857143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57423.32</v>
      </c>
      <c r="H48" s="66">
        <v>160000</v>
      </c>
      <c r="I48" s="66">
        <v>160000</v>
      </c>
      <c r="J48" s="66">
        <v>35547.21</v>
      </c>
      <c r="K48" s="66">
        <f t="shared" si="4"/>
        <v>61.903787520470779</v>
      </c>
      <c r="L48" s="66">
        <f t="shared" si="5"/>
        <v>22.217006250000001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2197</v>
      </c>
      <c r="I49" s="66">
        <v>2197</v>
      </c>
      <c r="J49" s="66">
        <v>461.33</v>
      </c>
      <c r="K49" s="66" t="e">
        <f t="shared" si="4"/>
        <v>#DIV/0!</v>
      </c>
      <c r="L49" s="66">
        <f t="shared" si="5"/>
        <v>20.998179335457444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3000</v>
      </c>
      <c r="I50" s="66">
        <v>3000</v>
      </c>
      <c r="J50" s="66">
        <v>0</v>
      </c>
      <c r="K50" s="66" t="e">
        <f t="shared" si="4"/>
        <v>#DIV/0!</v>
      </c>
      <c r="L50" s="66">
        <f t="shared" si="5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</f>
        <v>379596.37</v>
      </c>
      <c r="H51" s="65">
        <f>H52+H53+H54+H55+H56+H57+H58</f>
        <v>883030</v>
      </c>
      <c r="I51" s="65">
        <f>I52+I53+I54+I55+I56+I57+I58</f>
        <v>883030</v>
      </c>
      <c r="J51" s="65">
        <f>J52+J53+J54+J55+J56+J57+J58</f>
        <v>435660.48</v>
      </c>
      <c r="K51" s="65">
        <f t="shared" si="4"/>
        <v>114.7694009824172</v>
      </c>
      <c r="L51" s="65">
        <f t="shared" si="5"/>
        <v>49.336996478035857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159300</v>
      </c>
      <c r="H52" s="66">
        <v>331000</v>
      </c>
      <c r="I52" s="66">
        <v>331000</v>
      </c>
      <c r="J52" s="66">
        <v>173855.16</v>
      </c>
      <c r="K52" s="66">
        <f t="shared" si="4"/>
        <v>109.13694915254237</v>
      </c>
      <c r="L52" s="66">
        <f t="shared" si="5"/>
        <v>52.52421752265861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17245.669999999998</v>
      </c>
      <c r="H53" s="66">
        <v>30500</v>
      </c>
      <c r="I53" s="66">
        <v>30500</v>
      </c>
      <c r="J53" s="66">
        <v>12089.54</v>
      </c>
      <c r="K53" s="66">
        <f t="shared" si="4"/>
        <v>70.101886444539417</v>
      </c>
      <c r="L53" s="66">
        <f t="shared" si="5"/>
        <v>39.637836065573772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3829.92</v>
      </c>
      <c r="H54" s="66">
        <v>6500</v>
      </c>
      <c r="I54" s="66">
        <v>6500</v>
      </c>
      <c r="J54" s="66">
        <v>5429.73</v>
      </c>
      <c r="K54" s="66">
        <f t="shared" si="4"/>
        <v>141.77136859255546</v>
      </c>
      <c r="L54" s="66">
        <f t="shared" si="5"/>
        <v>83.534307692307692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9222</v>
      </c>
      <c r="H55" s="66">
        <v>30000</v>
      </c>
      <c r="I55" s="66">
        <v>30000</v>
      </c>
      <c r="J55" s="66">
        <v>12542.16</v>
      </c>
      <c r="K55" s="66">
        <f t="shared" si="4"/>
        <v>136.00260247234874</v>
      </c>
      <c r="L55" s="66">
        <f t="shared" si="5"/>
        <v>41.807200000000002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8610</v>
      </c>
      <c r="H56" s="66">
        <v>20030</v>
      </c>
      <c r="I56" s="66">
        <v>20030</v>
      </c>
      <c r="J56" s="66">
        <v>9940</v>
      </c>
      <c r="K56" s="66">
        <f t="shared" si="4"/>
        <v>115.44715447154472</v>
      </c>
      <c r="L56" s="66">
        <f t="shared" si="5"/>
        <v>49.625561657513728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179832.76</v>
      </c>
      <c r="H57" s="66">
        <v>460000</v>
      </c>
      <c r="I57" s="66">
        <v>460000</v>
      </c>
      <c r="J57" s="66">
        <v>219500.79</v>
      </c>
      <c r="K57" s="66">
        <f t="shared" si="4"/>
        <v>122.05828904588907</v>
      </c>
      <c r="L57" s="66">
        <f t="shared" si="5"/>
        <v>47.717563043478258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1556.02</v>
      </c>
      <c r="H58" s="66">
        <v>5000</v>
      </c>
      <c r="I58" s="66">
        <v>5000</v>
      </c>
      <c r="J58" s="66">
        <v>2303.1</v>
      </c>
      <c r="K58" s="66">
        <f t="shared" si="4"/>
        <v>148.01223634657651</v>
      </c>
      <c r="L58" s="66">
        <f t="shared" si="5"/>
        <v>46.061999999999998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4839.4799999999996</v>
      </c>
      <c r="H59" s="65">
        <f>H60</f>
        <v>12000</v>
      </c>
      <c r="I59" s="65">
        <f>I60</f>
        <v>12000</v>
      </c>
      <c r="J59" s="65">
        <f>J60</f>
        <v>3207.74</v>
      </c>
      <c r="K59" s="65">
        <f t="shared" si="4"/>
        <v>66.282741120946881</v>
      </c>
      <c r="L59" s="65">
        <f t="shared" si="5"/>
        <v>26.731166666666667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4839.4799999999996</v>
      </c>
      <c r="H60" s="66">
        <v>12000</v>
      </c>
      <c r="I60" s="66">
        <v>12000</v>
      </c>
      <c r="J60" s="66">
        <v>3207.74</v>
      </c>
      <c r="K60" s="66">
        <f t="shared" si="4"/>
        <v>66.282741120946881</v>
      </c>
      <c r="L60" s="66">
        <f t="shared" si="5"/>
        <v>26.731166666666667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5545.2499999999991</v>
      </c>
      <c r="H61" s="65">
        <f>H62+H63+H64+H65+H66</f>
        <v>23315</v>
      </c>
      <c r="I61" s="65">
        <f>I62+I63+I64+I65+I66</f>
        <v>23315</v>
      </c>
      <c r="J61" s="65">
        <f>J62+J63+J64+J65+J66</f>
        <v>19718.77</v>
      </c>
      <c r="K61" s="65">
        <f t="shared" si="4"/>
        <v>355.5974933501646</v>
      </c>
      <c r="L61" s="65">
        <f t="shared" si="5"/>
        <v>84.575466437915509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17315</v>
      </c>
      <c r="I62" s="66">
        <v>17315</v>
      </c>
      <c r="J62" s="66">
        <v>16291.84</v>
      </c>
      <c r="K62" s="66" t="e">
        <f t="shared" si="4"/>
        <v>#DIV/0!</v>
      </c>
      <c r="L62" s="66">
        <f t="shared" si="5"/>
        <v>94.090903840600632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929</v>
      </c>
      <c r="H63" s="66">
        <v>1000</v>
      </c>
      <c r="I63" s="66">
        <v>1000</v>
      </c>
      <c r="J63" s="66">
        <v>1000</v>
      </c>
      <c r="K63" s="66">
        <f t="shared" si="4"/>
        <v>107.64262648008611</v>
      </c>
      <c r="L63" s="66">
        <f t="shared" si="5"/>
        <v>100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52.02</v>
      </c>
      <c r="H64" s="66">
        <v>2000</v>
      </c>
      <c r="I64" s="66">
        <v>2000</v>
      </c>
      <c r="J64" s="66">
        <v>273</v>
      </c>
      <c r="K64" s="66">
        <f t="shared" si="4"/>
        <v>524.79815455593996</v>
      </c>
      <c r="L64" s="66">
        <f t="shared" si="5"/>
        <v>13.65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3981.7</v>
      </c>
      <c r="H65" s="66">
        <v>0</v>
      </c>
      <c r="I65" s="66">
        <v>0</v>
      </c>
      <c r="J65" s="66">
        <v>0</v>
      </c>
      <c r="K65" s="66">
        <f t="shared" si="4"/>
        <v>0</v>
      </c>
      <c r="L65" s="66" t="e">
        <f t="shared" si="5"/>
        <v>#DIV/0!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582.53</v>
      </c>
      <c r="H66" s="66">
        <v>3000</v>
      </c>
      <c r="I66" s="66">
        <v>3000</v>
      </c>
      <c r="J66" s="66">
        <v>2153.9299999999998</v>
      </c>
      <c r="K66" s="66">
        <f t="shared" si="4"/>
        <v>369.75434741558377</v>
      </c>
      <c r="L66" s="66">
        <f t="shared" si="5"/>
        <v>71.797666666666672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3343.11</v>
      </c>
      <c r="H67" s="65">
        <f>H68+H70</f>
        <v>7074</v>
      </c>
      <c r="I67" s="65">
        <f>I68+I70</f>
        <v>7074</v>
      </c>
      <c r="J67" s="65">
        <f>J68+J70</f>
        <v>3402.7</v>
      </c>
      <c r="K67" s="65">
        <f t="shared" si="4"/>
        <v>101.78247200959585</v>
      </c>
      <c r="L67" s="65">
        <f t="shared" si="5"/>
        <v>48.101498445009895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276.10000000000002</v>
      </c>
      <c r="H68" s="65">
        <f>H69</f>
        <v>600</v>
      </c>
      <c r="I68" s="65">
        <f>I69</f>
        <v>600</v>
      </c>
      <c r="J68" s="65">
        <f>J69</f>
        <v>212.7</v>
      </c>
      <c r="K68" s="65">
        <f t="shared" si="4"/>
        <v>77.037305324157913</v>
      </c>
      <c r="L68" s="65">
        <f t="shared" si="5"/>
        <v>35.450000000000003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276.10000000000002</v>
      </c>
      <c r="H69" s="66">
        <v>600</v>
      </c>
      <c r="I69" s="66">
        <v>600</v>
      </c>
      <c r="J69" s="66">
        <v>212.7</v>
      </c>
      <c r="K69" s="66">
        <f t="shared" si="4"/>
        <v>77.037305324157913</v>
      </c>
      <c r="L69" s="66">
        <f t="shared" si="5"/>
        <v>35.450000000000003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3067.01</v>
      </c>
      <c r="H70" s="65">
        <f>H71</f>
        <v>6474</v>
      </c>
      <c r="I70" s="65">
        <f>I71</f>
        <v>6474</v>
      </c>
      <c r="J70" s="65">
        <f>J71</f>
        <v>3190</v>
      </c>
      <c r="K70" s="65">
        <f t="shared" si="4"/>
        <v>104.01009452202634</v>
      </c>
      <c r="L70" s="65">
        <f t="shared" si="5"/>
        <v>49.274019153537225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3067.01</v>
      </c>
      <c r="H71" s="66">
        <v>6474</v>
      </c>
      <c r="I71" s="66">
        <v>6474</v>
      </c>
      <c r="J71" s="66">
        <v>3190</v>
      </c>
      <c r="K71" s="66">
        <f t="shared" si="4"/>
        <v>104.01009452202634</v>
      </c>
      <c r="L71" s="66">
        <f t="shared" si="5"/>
        <v>49.274019153537225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G73+G76</f>
        <v>8073.34</v>
      </c>
      <c r="H72" s="65">
        <f>H73+H76</f>
        <v>64479</v>
      </c>
      <c r="I72" s="65">
        <f>I73+I76</f>
        <v>64479</v>
      </c>
      <c r="J72" s="65">
        <f>J73+J76</f>
        <v>10912.470000000001</v>
      </c>
      <c r="K72" s="65">
        <f t="shared" si="4"/>
        <v>135.16673396636335</v>
      </c>
      <c r="L72" s="65">
        <f t="shared" si="5"/>
        <v>16.924068301307404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6">G74</f>
        <v>1729.34</v>
      </c>
      <c r="H73" s="65">
        <f t="shared" si="6"/>
        <v>3716</v>
      </c>
      <c r="I73" s="65">
        <f t="shared" si="6"/>
        <v>3716</v>
      </c>
      <c r="J73" s="65">
        <f t="shared" si="6"/>
        <v>1792.04</v>
      </c>
      <c r="K73" s="65">
        <f t="shared" si="4"/>
        <v>103.62566065666671</v>
      </c>
      <c r="L73" s="65">
        <f t="shared" si="5"/>
        <v>48.224973089343379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6"/>
        <v>1729.34</v>
      </c>
      <c r="H74" s="65">
        <f t="shared" si="6"/>
        <v>3716</v>
      </c>
      <c r="I74" s="65">
        <f t="shared" si="6"/>
        <v>3716</v>
      </c>
      <c r="J74" s="65">
        <f t="shared" si="6"/>
        <v>1792.04</v>
      </c>
      <c r="K74" s="65">
        <f t="shared" si="4"/>
        <v>103.62566065666671</v>
      </c>
      <c r="L74" s="65">
        <f t="shared" si="5"/>
        <v>48.224973089343379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1729.34</v>
      </c>
      <c r="H75" s="66">
        <v>3716</v>
      </c>
      <c r="I75" s="66">
        <v>3716</v>
      </c>
      <c r="J75" s="66">
        <v>1792.04</v>
      </c>
      <c r="K75" s="66">
        <f t="shared" si="4"/>
        <v>103.62566065666671</v>
      </c>
      <c r="L75" s="66">
        <f t="shared" si="5"/>
        <v>48.224973089343379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 t="shared" ref="G76:J77" si="7">G77</f>
        <v>6344</v>
      </c>
      <c r="H76" s="65">
        <f t="shared" si="7"/>
        <v>60763</v>
      </c>
      <c r="I76" s="65">
        <f t="shared" si="7"/>
        <v>60763</v>
      </c>
      <c r="J76" s="65">
        <f t="shared" si="7"/>
        <v>9120.43</v>
      </c>
      <c r="K76" s="65">
        <f t="shared" si="4"/>
        <v>143.76465952080707</v>
      </c>
      <c r="L76" s="65">
        <f t="shared" si="5"/>
        <v>15.009841515395882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 t="shared" si="7"/>
        <v>6344</v>
      </c>
      <c r="H77" s="65">
        <f t="shared" si="7"/>
        <v>60763</v>
      </c>
      <c r="I77" s="65">
        <f t="shared" si="7"/>
        <v>60763</v>
      </c>
      <c r="J77" s="65">
        <f t="shared" si="7"/>
        <v>9120.43</v>
      </c>
      <c r="K77" s="65">
        <f t="shared" si="4"/>
        <v>143.76465952080707</v>
      </c>
      <c r="L77" s="65">
        <f t="shared" si="5"/>
        <v>15.009841515395882</v>
      </c>
    </row>
    <row r="78" spans="2:12" x14ac:dyDescent="0.25">
      <c r="B78" s="66"/>
      <c r="C78" s="66"/>
      <c r="D78" s="66"/>
      <c r="E78" s="66" t="s">
        <v>172</v>
      </c>
      <c r="F78" s="66" t="s">
        <v>171</v>
      </c>
      <c r="G78" s="66">
        <v>6344</v>
      </c>
      <c r="H78" s="66">
        <v>60763</v>
      </c>
      <c r="I78" s="66">
        <v>60763</v>
      </c>
      <c r="J78" s="66">
        <v>9120.43</v>
      </c>
      <c r="K78" s="66">
        <f t="shared" si="4"/>
        <v>143.76465952080707</v>
      </c>
      <c r="L78" s="66">
        <f t="shared" si="5"/>
        <v>15.009841515395882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12" sqref="F1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2351561.6800000002</v>
      </c>
      <c r="D6" s="71">
        <f>D7+D9+D11+D13</f>
        <v>6217636</v>
      </c>
      <c r="E6" s="71">
        <f>E7+E9+E11+E13</f>
        <v>6217636</v>
      </c>
      <c r="F6" s="71">
        <f>F7+F9+F11+F13</f>
        <v>3138853.0900000003</v>
      </c>
      <c r="G6" s="72">
        <f t="shared" ref="G6:G23" si="0">(F6*100)/C6</f>
        <v>133.47951349504896</v>
      </c>
      <c r="H6" s="72">
        <f t="shared" ref="H6:H23" si="1">(F6*100)/E6</f>
        <v>50.483062855400355</v>
      </c>
    </row>
    <row r="7" spans="1:8" x14ac:dyDescent="0.25">
      <c r="A7"/>
      <c r="B7" s="8" t="s">
        <v>173</v>
      </c>
      <c r="C7" s="71">
        <f>C8</f>
        <v>2344109.14</v>
      </c>
      <c r="D7" s="71">
        <f>D8</f>
        <v>6199791</v>
      </c>
      <c r="E7" s="71">
        <f>E8</f>
        <v>6199791</v>
      </c>
      <c r="F7" s="71">
        <f>F8</f>
        <v>3120796.62</v>
      </c>
      <c r="G7" s="72">
        <f t="shared" si="0"/>
        <v>133.13358865193453</v>
      </c>
      <c r="H7" s="72">
        <f t="shared" si="1"/>
        <v>50.337126203125237</v>
      </c>
    </row>
    <row r="8" spans="1:8" x14ac:dyDescent="0.25">
      <c r="A8"/>
      <c r="B8" s="16" t="s">
        <v>174</v>
      </c>
      <c r="C8" s="73">
        <v>2344109.14</v>
      </c>
      <c r="D8" s="73">
        <v>6199791</v>
      </c>
      <c r="E8" s="73">
        <v>6199791</v>
      </c>
      <c r="F8" s="74">
        <v>3120796.62</v>
      </c>
      <c r="G8" s="70">
        <f t="shared" si="0"/>
        <v>133.13358865193453</v>
      </c>
      <c r="H8" s="70">
        <f t="shared" si="1"/>
        <v>50.337126203125237</v>
      </c>
    </row>
    <row r="9" spans="1:8" x14ac:dyDescent="0.25">
      <c r="A9"/>
      <c r="B9" s="8" t="s">
        <v>175</v>
      </c>
      <c r="C9" s="71">
        <f>C10</f>
        <v>0</v>
      </c>
      <c r="D9" s="71">
        <f>D10</f>
        <v>500</v>
      </c>
      <c r="E9" s="71">
        <f>E10</f>
        <v>500</v>
      </c>
      <c r="F9" s="71">
        <f>F10</f>
        <v>2091.15</v>
      </c>
      <c r="G9" s="72" t="e">
        <f t="shared" si="0"/>
        <v>#DIV/0!</v>
      </c>
      <c r="H9" s="72">
        <f t="shared" si="1"/>
        <v>418.23</v>
      </c>
    </row>
    <row r="10" spans="1:8" x14ac:dyDescent="0.25">
      <c r="A10"/>
      <c r="B10" s="16" t="s">
        <v>176</v>
      </c>
      <c r="C10" s="73">
        <v>0</v>
      </c>
      <c r="D10" s="73">
        <v>500</v>
      </c>
      <c r="E10" s="73">
        <v>500</v>
      </c>
      <c r="F10" s="74">
        <v>2091.15</v>
      </c>
      <c r="G10" s="70" t="e">
        <f t="shared" si="0"/>
        <v>#DIV/0!</v>
      </c>
      <c r="H10" s="70">
        <f t="shared" si="1"/>
        <v>418.23</v>
      </c>
    </row>
    <row r="11" spans="1:8" x14ac:dyDescent="0.25">
      <c r="A11"/>
      <c r="B11" s="8" t="s">
        <v>177</v>
      </c>
      <c r="C11" s="71">
        <f>C12</f>
        <v>4.17</v>
      </c>
      <c r="D11" s="71">
        <f>D12</f>
        <v>30</v>
      </c>
      <c r="E11" s="71">
        <f>E12</f>
        <v>30</v>
      </c>
      <c r="F11" s="71">
        <f>F12</f>
        <v>43.89</v>
      </c>
      <c r="G11" s="72">
        <f t="shared" si="0"/>
        <v>1052.5179856115108</v>
      </c>
      <c r="H11" s="72">
        <f t="shared" si="1"/>
        <v>146.30000000000001</v>
      </c>
    </row>
    <row r="12" spans="1:8" x14ac:dyDescent="0.25">
      <c r="A12"/>
      <c r="B12" s="16" t="s">
        <v>178</v>
      </c>
      <c r="C12" s="73">
        <v>4.17</v>
      </c>
      <c r="D12" s="73">
        <v>30</v>
      </c>
      <c r="E12" s="73">
        <v>30</v>
      </c>
      <c r="F12" s="74">
        <v>43.89</v>
      </c>
      <c r="G12" s="70">
        <f t="shared" si="0"/>
        <v>1052.5179856115108</v>
      </c>
      <c r="H12" s="70">
        <f t="shared" si="1"/>
        <v>146.30000000000001</v>
      </c>
    </row>
    <row r="13" spans="1:8" x14ac:dyDescent="0.25">
      <c r="A13"/>
      <c r="B13" s="8" t="s">
        <v>179</v>
      </c>
      <c r="C13" s="71">
        <f>C14</f>
        <v>7448.37</v>
      </c>
      <c r="D13" s="71">
        <f>D14</f>
        <v>17315</v>
      </c>
      <c r="E13" s="71">
        <f>E14</f>
        <v>17315</v>
      </c>
      <c r="F13" s="71">
        <f>F14</f>
        <v>15921.43</v>
      </c>
      <c r="G13" s="72">
        <f t="shared" si="0"/>
        <v>213.75723816083251</v>
      </c>
      <c r="H13" s="72">
        <f t="shared" si="1"/>
        <v>91.951660410049087</v>
      </c>
    </row>
    <row r="14" spans="1:8" x14ac:dyDescent="0.25">
      <c r="A14"/>
      <c r="B14" s="16" t="s">
        <v>180</v>
      </c>
      <c r="C14" s="73">
        <v>7448.37</v>
      </c>
      <c r="D14" s="73">
        <v>17315</v>
      </c>
      <c r="E14" s="73">
        <v>17315</v>
      </c>
      <c r="F14" s="74">
        <v>15921.43</v>
      </c>
      <c r="G14" s="70">
        <f t="shared" si="0"/>
        <v>213.75723816083251</v>
      </c>
      <c r="H14" s="70">
        <f t="shared" si="1"/>
        <v>91.951660410049087</v>
      </c>
    </row>
    <row r="15" spans="1:8" x14ac:dyDescent="0.25">
      <c r="B15" s="8" t="s">
        <v>32</v>
      </c>
      <c r="C15" s="75">
        <f>C16+C18+C20+C22</f>
        <v>2351557.5100000002</v>
      </c>
      <c r="D15" s="75">
        <f>D16+D18+D20+D22</f>
        <v>6217636</v>
      </c>
      <c r="E15" s="75">
        <f>E16+E18+E20+E22</f>
        <v>6217636</v>
      </c>
      <c r="F15" s="75">
        <f>F16+F18+F20+F22</f>
        <v>3137088.46</v>
      </c>
      <c r="G15" s="72">
        <f t="shared" si="0"/>
        <v>133.40470928988677</v>
      </c>
      <c r="H15" s="72">
        <f t="shared" si="1"/>
        <v>50.454681811543807</v>
      </c>
    </row>
    <row r="16" spans="1:8" x14ac:dyDescent="0.25">
      <c r="A16"/>
      <c r="B16" s="8" t="s">
        <v>173</v>
      </c>
      <c r="C16" s="75">
        <f>C17</f>
        <v>2344109.14</v>
      </c>
      <c r="D16" s="75">
        <f>D17</f>
        <v>6199791</v>
      </c>
      <c r="E16" s="75">
        <f>E17</f>
        <v>6199791</v>
      </c>
      <c r="F16" s="75">
        <f>F17</f>
        <v>3120796.62</v>
      </c>
      <c r="G16" s="72">
        <f t="shared" si="0"/>
        <v>133.13358865193453</v>
      </c>
      <c r="H16" s="72">
        <f t="shared" si="1"/>
        <v>50.337126203125237</v>
      </c>
    </row>
    <row r="17" spans="1:8" x14ac:dyDescent="0.25">
      <c r="A17"/>
      <c r="B17" s="16" t="s">
        <v>174</v>
      </c>
      <c r="C17" s="73">
        <v>2344109.14</v>
      </c>
      <c r="D17" s="73">
        <v>6199791</v>
      </c>
      <c r="E17" s="76">
        <v>6199791</v>
      </c>
      <c r="F17" s="74">
        <v>3120796.62</v>
      </c>
      <c r="G17" s="70">
        <f t="shared" si="0"/>
        <v>133.13358865193453</v>
      </c>
      <c r="H17" s="70">
        <f t="shared" si="1"/>
        <v>50.337126203125237</v>
      </c>
    </row>
    <row r="18" spans="1:8" x14ac:dyDescent="0.25">
      <c r="A18"/>
      <c r="B18" s="8" t="s">
        <v>175</v>
      </c>
      <c r="C18" s="75">
        <f>C19</f>
        <v>0</v>
      </c>
      <c r="D18" s="75">
        <f>D19</f>
        <v>500</v>
      </c>
      <c r="E18" s="75">
        <f>E19</f>
        <v>500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176</v>
      </c>
      <c r="C19" s="73">
        <v>0</v>
      </c>
      <c r="D19" s="73">
        <v>500</v>
      </c>
      <c r="E19" s="76">
        <v>500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177</v>
      </c>
      <c r="C20" s="75">
        <f>C21</f>
        <v>0</v>
      </c>
      <c r="D20" s="75">
        <f>D21</f>
        <v>30</v>
      </c>
      <c r="E20" s="75">
        <f>E21</f>
        <v>30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178</v>
      </c>
      <c r="C21" s="73">
        <v>0</v>
      </c>
      <c r="D21" s="73">
        <v>30</v>
      </c>
      <c r="E21" s="76">
        <v>30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179</v>
      </c>
      <c r="C22" s="75">
        <f>C23</f>
        <v>7448.37</v>
      </c>
      <c r="D22" s="75">
        <f>D23</f>
        <v>17315</v>
      </c>
      <c r="E22" s="75">
        <f>E23</f>
        <v>17315</v>
      </c>
      <c r="F22" s="75">
        <f>F23</f>
        <v>16291.84</v>
      </c>
      <c r="G22" s="72">
        <f t="shared" si="0"/>
        <v>218.73027252942592</v>
      </c>
      <c r="H22" s="72">
        <f t="shared" si="1"/>
        <v>94.090903840600632</v>
      </c>
    </row>
    <row r="23" spans="1:8" x14ac:dyDescent="0.25">
      <c r="A23"/>
      <c r="B23" s="16" t="s">
        <v>180</v>
      </c>
      <c r="C23" s="73">
        <v>7448.37</v>
      </c>
      <c r="D23" s="73">
        <v>17315</v>
      </c>
      <c r="E23" s="76">
        <v>17315</v>
      </c>
      <c r="F23" s="74">
        <v>16291.84</v>
      </c>
      <c r="G23" s="70">
        <f t="shared" si="0"/>
        <v>218.73027252942592</v>
      </c>
      <c r="H23" s="70">
        <f t="shared" si="1"/>
        <v>94.090903840600632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2351557.5100000002</v>
      </c>
      <c r="D6" s="75">
        <f t="shared" si="0"/>
        <v>6217636</v>
      </c>
      <c r="E6" s="75">
        <f t="shared" si="0"/>
        <v>6217636</v>
      </c>
      <c r="F6" s="75">
        <f t="shared" si="0"/>
        <v>3137088.46</v>
      </c>
      <c r="G6" s="70">
        <f>(F6*100)/C6</f>
        <v>133.40470928988677</v>
      </c>
      <c r="H6" s="70">
        <f>(F6*100)/E6</f>
        <v>50.454681811543807</v>
      </c>
    </row>
    <row r="7" spans="2:8" x14ac:dyDescent="0.25">
      <c r="B7" s="8" t="s">
        <v>181</v>
      </c>
      <c r="C7" s="75">
        <f t="shared" si="0"/>
        <v>2351557.5100000002</v>
      </c>
      <c r="D7" s="75">
        <f t="shared" si="0"/>
        <v>6217636</v>
      </c>
      <c r="E7" s="75">
        <f t="shared" si="0"/>
        <v>6217636</v>
      </c>
      <c r="F7" s="75">
        <f t="shared" si="0"/>
        <v>3137088.46</v>
      </c>
      <c r="G7" s="70">
        <f>(F7*100)/C7</f>
        <v>133.40470928988677</v>
      </c>
      <c r="H7" s="70">
        <f>(F7*100)/E7</f>
        <v>50.454681811543807</v>
      </c>
    </row>
    <row r="8" spans="2:8" x14ac:dyDescent="0.25">
      <c r="B8" s="11" t="s">
        <v>182</v>
      </c>
      <c r="C8" s="73">
        <v>2351557.5100000002</v>
      </c>
      <c r="D8" s="73">
        <v>6217636</v>
      </c>
      <c r="E8" s="73">
        <v>6217636</v>
      </c>
      <c r="F8" s="74">
        <v>3137088.46</v>
      </c>
      <c r="G8" s="70">
        <f>(F8*100)/C8</f>
        <v>133.40470928988677</v>
      </c>
      <c r="H8" s="70">
        <f>(F8*100)/E8</f>
        <v>50.454681811543807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6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183</v>
      </c>
      <c r="C1" s="39"/>
    </row>
    <row r="2" spans="1:6" ht="15" customHeight="1" x14ac:dyDescent="0.2">
      <c r="A2" s="41" t="s">
        <v>34</v>
      </c>
      <c r="B2" s="42" t="s">
        <v>184</v>
      </c>
      <c r="C2" s="39"/>
    </row>
    <row r="3" spans="1:6" s="39" customFormat="1" ht="43.5" customHeight="1" x14ac:dyDescent="0.2">
      <c r="A3" s="43" t="s">
        <v>35</v>
      </c>
      <c r="B3" s="37" t="s">
        <v>185</v>
      </c>
    </row>
    <row r="4" spans="1:6" s="39" customFormat="1" x14ac:dyDescent="0.2">
      <c r="A4" s="43" t="s">
        <v>36</v>
      </c>
      <c r="B4" s="44" t="s">
        <v>186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187</v>
      </c>
      <c r="B7" s="46"/>
      <c r="C7" s="77">
        <f>C13+C92</f>
        <v>6199791</v>
      </c>
      <c r="D7" s="77">
        <f>D13+D92</f>
        <v>6199791</v>
      </c>
      <c r="E7" s="77">
        <f>E13+E92</f>
        <v>3120796.6200000006</v>
      </c>
      <c r="F7" s="77">
        <f>(E7*100)/D7</f>
        <v>50.337126203125237</v>
      </c>
    </row>
    <row r="8" spans="1:6" x14ac:dyDescent="0.2">
      <c r="A8" s="47" t="s">
        <v>84</v>
      </c>
      <c r="B8" s="46"/>
      <c r="C8" s="77">
        <f>C64</f>
        <v>500</v>
      </c>
      <c r="D8" s="77">
        <f>D64</f>
        <v>500</v>
      </c>
      <c r="E8" s="77">
        <f>E64</f>
        <v>0</v>
      </c>
      <c r="F8" s="77">
        <f>(E8*100)/D8</f>
        <v>0</v>
      </c>
    </row>
    <row r="9" spans="1:6" x14ac:dyDescent="0.2">
      <c r="A9" s="47" t="s">
        <v>188</v>
      </c>
      <c r="B9" s="46"/>
      <c r="C9" s="77">
        <f>C73</f>
        <v>30</v>
      </c>
      <c r="D9" s="77">
        <f>D73</f>
        <v>30</v>
      </c>
      <c r="E9" s="77">
        <f>E73</f>
        <v>0</v>
      </c>
      <c r="F9" s="77">
        <f>(E9*100)/D9</f>
        <v>0</v>
      </c>
    </row>
    <row r="10" spans="1:6" x14ac:dyDescent="0.2">
      <c r="A10" s="47" t="s">
        <v>189</v>
      </c>
      <c r="B10" s="46"/>
      <c r="C10" s="77">
        <f>C82</f>
        <v>17315</v>
      </c>
      <c r="D10" s="77">
        <f>D82</f>
        <v>17315</v>
      </c>
      <c r="E10" s="77">
        <f>E82</f>
        <v>16291.84</v>
      </c>
      <c r="F10" s="77">
        <f>(E10*100)/D10</f>
        <v>94.090903840600632</v>
      </c>
    </row>
    <row r="11" spans="1:6" s="57" customFormat="1" x14ac:dyDescent="0.2"/>
    <row r="12" spans="1:6" ht="38.25" x14ac:dyDescent="0.2">
      <c r="A12" s="47" t="s">
        <v>190</v>
      </c>
      <c r="B12" s="47" t="s">
        <v>191</v>
      </c>
      <c r="C12" s="47" t="s">
        <v>43</v>
      </c>
      <c r="D12" s="47" t="s">
        <v>192</v>
      </c>
      <c r="E12" s="47" t="s">
        <v>193</v>
      </c>
      <c r="F12" s="47" t="s">
        <v>194</v>
      </c>
    </row>
    <row r="13" spans="1:6" x14ac:dyDescent="0.2">
      <c r="A13" s="48" t="s">
        <v>187</v>
      </c>
      <c r="B13" s="48" t="s">
        <v>195</v>
      </c>
      <c r="C13" s="78">
        <f>C14+C52</f>
        <v>6198791</v>
      </c>
      <c r="D13" s="78">
        <f>D14+D52</f>
        <v>6198791</v>
      </c>
      <c r="E13" s="78">
        <f>E14+E52</f>
        <v>3120796.6200000006</v>
      </c>
      <c r="F13" s="79">
        <f>(E13*100)/D13</f>
        <v>50.345246677940906</v>
      </c>
    </row>
    <row r="14" spans="1:6" x14ac:dyDescent="0.2">
      <c r="A14" s="49" t="s">
        <v>82</v>
      </c>
      <c r="B14" s="50" t="s">
        <v>83</v>
      </c>
      <c r="C14" s="80">
        <f>C15+C23+C47</f>
        <v>6134312</v>
      </c>
      <c r="D14" s="80">
        <f>D15+D23+D47</f>
        <v>6134312</v>
      </c>
      <c r="E14" s="80">
        <f>E15+E23+E47</f>
        <v>3109884.1500000004</v>
      </c>
      <c r="F14" s="81">
        <f>(E14*100)/D14</f>
        <v>50.696543475454135</v>
      </c>
    </row>
    <row r="15" spans="1:6" x14ac:dyDescent="0.2">
      <c r="A15" s="51" t="s">
        <v>84</v>
      </c>
      <c r="B15" s="52" t="s">
        <v>85</v>
      </c>
      <c r="C15" s="82">
        <f>C16+C19+C21</f>
        <v>4815541</v>
      </c>
      <c r="D15" s="82">
        <f>D16+D19+D21</f>
        <v>4815541</v>
      </c>
      <c r="E15" s="82">
        <f>E16+E19+E21</f>
        <v>2533199.92</v>
      </c>
      <c r="F15" s="81">
        <f>(E15*100)/D15</f>
        <v>52.604679723420482</v>
      </c>
    </row>
    <row r="16" spans="1:6" x14ac:dyDescent="0.2">
      <c r="A16" s="53" t="s">
        <v>86</v>
      </c>
      <c r="B16" s="54" t="s">
        <v>87</v>
      </c>
      <c r="C16" s="83">
        <f>C17+C18</f>
        <v>4005500</v>
      </c>
      <c r="D16" s="83">
        <f>D17+D18</f>
        <v>4005500</v>
      </c>
      <c r="E16" s="83">
        <f>E17+E18</f>
        <v>2082726.97</v>
      </c>
      <c r="F16" s="83">
        <f>(E16*100)/D16</f>
        <v>51.996678816627139</v>
      </c>
    </row>
    <row r="17" spans="1:6" x14ac:dyDescent="0.2">
      <c r="A17" s="55" t="s">
        <v>88</v>
      </c>
      <c r="B17" s="56" t="s">
        <v>89</v>
      </c>
      <c r="C17" s="84">
        <v>3999500</v>
      </c>
      <c r="D17" s="84">
        <v>3999500</v>
      </c>
      <c r="E17" s="84">
        <v>2075328.79</v>
      </c>
      <c r="F17" s="84"/>
    </row>
    <row r="18" spans="1:6" x14ac:dyDescent="0.2">
      <c r="A18" s="55" t="s">
        <v>90</v>
      </c>
      <c r="B18" s="56" t="s">
        <v>91</v>
      </c>
      <c r="C18" s="84">
        <v>6000</v>
      </c>
      <c r="D18" s="84">
        <v>6000</v>
      </c>
      <c r="E18" s="84">
        <v>7398.18</v>
      </c>
      <c r="F18" s="84"/>
    </row>
    <row r="19" spans="1:6" x14ac:dyDescent="0.2">
      <c r="A19" s="53" t="s">
        <v>92</v>
      </c>
      <c r="B19" s="54" t="s">
        <v>93</v>
      </c>
      <c r="C19" s="83">
        <f>C20</f>
        <v>192041</v>
      </c>
      <c r="D19" s="83">
        <f>D20</f>
        <v>192041</v>
      </c>
      <c r="E19" s="83">
        <f>E20</f>
        <v>114868.47</v>
      </c>
      <c r="F19" s="83">
        <f>(E19*100)/D19</f>
        <v>59.81455522518629</v>
      </c>
    </row>
    <row r="20" spans="1:6" x14ac:dyDescent="0.2">
      <c r="A20" s="55" t="s">
        <v>94</v>
      </c>
      <c r="B20" s="56" t="s">
        <v>93</v>
      </c>
      <c r="C20" s="84">
        <v>192041</v>
      </c>
      <c r="D20" s="84">
        <v>192041</v>
      </c>
      <c r="E20" s="84">
        <v>114868.47</v>
      </c>
      <c r="F20" s="84"/>
    </row>
    <row r="21" spans="1:6" x14ac:dyDescent="0.2">
      <c r="A21" s="53" t="s">
        <v>95</v>
      </c>
      <c r="B21" s="54" t="s">
        <v>96</v>
      </c>
      <c r="C21" s="83">
        <f>C22</f>
        <v>618000</v>
      </c>
      <c r="D21" s="83">
        <f>D22</f>
        <v>618000</v>
      </c>
      <c r="E21" s="83">
        <f>E22</f>
        <v>335604.47999999998</v>
      </c>
      <c r="F21" s="83">
        <f>(E21*100)/D21</f>
        <v>54.304932038834949</v>
      </c>
    </row>
    <row r="22" spans="1:6" x14ac:dyDescent="0.2">
      <c r="A22" s="55" t="s">
        <v>97</v>
      </c>
      <c r="B22" s="56" t="s">
        <v>98</v>
      </c>
      <c r="C22" s="84">
        <v>618000</v>
      </c>
      <c r="D22" s="84">
        <v>618000</v>
      </c>
      <c r="E22" s="84">
        <v>335604.47999999998</v>
      </c>
      <c r="F22" s="84"/>
    </row>
    <row r="23" spans="1:6" x14ac:dyDescent="0.2">
      <c r="A23" s="51" t="s">
        <v>99</v>
      </c>
      <c r="B23" s="52" t="s">
        <v>100</v>
      </c>
      <c r="C23" s="82">
        <f>C24+C28+C33+C41+C43</f>
        <v>1311697</v>
      </c>
      <c r="D23" s="82">
        <f>D24+D28+D33+D41+D43</f>
        <v>1311697</v>
      </c>
      <c r="E23" s="82">
        <f>E24+E28+E33+E41+E43</f>
        <v>573281.53</v>
      </c>
      <c r="F23" s="81">
        <f>(E23*100)/D23</f>
        <v>43.705332100325002</v>
      </c>
    </row>
    <row r="24" spans="1:6" x14ac:dyDescent="0.2">
      <c r="A24" s="53" t="s">
        <v>101</v>
      </c>
      <c r="B24" s="54" t="s">
        <v>102</v>
      </c>
      <c r="C24" s="83">
        <f>C25+C26+C27</f>
        <v>177000</v>
      </c>
      <c r="D24" s="83">
        <f>D25+D26+D27</f>
        <v>177000</v>
      </c>
      <c r="E24" s="83">
        <f>E25+E26+E27</f>
        <v>72781.42</v>
      </c>
      <c r="F24" s="83">
        <f>(E24*100)/D24</f>
        <v>41.119446327683619</v>
      </c>
    </row>
    <row r="25" spans="1:6" x14ac:dyDescent="0.2">
      <c r="A25" s="55" t="s">
        <v>103</v>
      </c>
      <c r="B25" s="56" t="s">
        <v>104</v>
      </c>
      <c r="C25" s="84">
        <v>13000</v>
      </c>
      <c r="D25" s="84">
        <v>13000</v>
      </c>
      <c r="E25" s="84">
        <v>3615.4</v>
      </c>
      <c r="F25" s="84"/>
    </row>
    <row r="26" spans="1:6" ht="25.5" x14ac:dyDescent="0.2">
      <c r="A26" s="55" t="s">
        <v>105</v>
      </c>
      <c r="B26" s="56" t="s">
        <v>106</v>
      </c>
      <c r="C26" s="84">
        <v>161000</v>
      </c>
      <c r="D26" s="84">
        <v>161000</v>
      </c>
      <c r="E26" s="84">
        <v>68815.44</v>
      </c>
      <c r="F26" s="84"/>
    </row>
    <row r="27" spans="1:6" x14ac:dyDescent="0.2">
      <c r="A27" s="55" t="s">
        <v>107</v>
      </c>
      <c r="B27" s="56" t="s">
        <v>108</v>
      </c>
      <c r="C27" s="84">
        <v>3000</v>
      </c>
      <c r="D27" s="84">
        <v>3000</v>
      </c>
      <c r="E27" s="84">
        <v>350.58</v>
      </c>
      <c r="F27" s="84"/>
    </row>
    <row r="28" spans="1:6" x14ac:dyDescent="0.2">
      <c r="A28" s="53" t="s">
        <v>109</v>
      </c>
      <c r="B28" s="54" t="s">
        <v>110</v>
      </c>
      <c r="C28" s="83">
        <f>C29+C30+C31+C32</f>
        <v>235197</v>
      </c>
      <c r="D28" s="83">
        <f>D29+D30+D31+D32</f>
        <v>235197</v>
      </c>
      <c r="E28" s="83">
        <f>E29+E30+E31+E32</f>
        <v>58204.959999999999</v>
      </c>
      <c r="F28" s="83">
        <f>(E28*100)/D28</f>
        <v>24.747322457344268</v>
      </c>
    </row>
    <row r="29" spans="1:6" x14ac:dyDescent="0.2">
      <c r="A29" s="55" t="s">
        <v>111</v>
      </c>
      <c r="B29" s="56" t="s">
        <v>112</v>
      </c>
      <c r="C29" s="84">
        <v>70000</v>
      </c>
      <c r="D29" s="84">
        <v>70000</v>
      </c>
      <c r="E29" s="84">
        <v>22196.42</v>
      </c>
      <c r="F29" s="84"/>
    </row>
    <row r="30" spans="1:6" x14ac:dyDescent="0.2">
      <c r="A30" s="55" t="s">
        <v>113</v>
      </c>
      <c r="B30" s="56" t="s">
        <v>114</v>
      </c>
      <c r="C30" s="84">
        <v>160000</v>
      </c>
      <c r="D30" s="84">
        <v>160000</v>
      </c>
      <c r="E30" s="84">
        <v>35547.21</v>
      </c>
      <c r="F30" s="84"/>
    </row>
    <row r="31" spans="1:6" x14ac:dyDescent="0.2">
      <c r="A31" s="55" t="s">
        <v>115</v>
      </c>
      <c r="B31" s="56" t="s">
        <v>116</v>
      </c>
      <c r="C31" s="84">
        <v>2197</v>
      </c>
      <c r="D31" s="84">
        <v>2197</v>
      </c>
      <c r="E31" s="84">
        <v>461.33</v>
      </c>
      <c r="F31" s="84"/>
    </row>
    <row r="32" spans="1:6" x14ac:dyDescent="0.2">
      <c r="A32" s="55" t="s">
        <v>117</v>
      </c>
      <c r="B32" s="56" t="s">
        <v>118</v>
      </c>
      <c r="C32" s="84">
        <v>3000</v>
      </c>
      <c r="D32" s="84">
        <v>3000</v>
      </c>
      <c r="E32" s="84">
        <v>0</v>
      </c>
      <c r="F32" s="84"/>
    </row>
    <row r="33" spans="1:6" x14ac:dyDescent="0.2">
      <c r="A33" s="53" t="s">
        <v>119</v>
      </c>
      <c r="B33" s="54" t="s">
        <v>120</v>
      </c>
      <c r="C33" s="83">
        <f>C34+C35+C36+C37+C38+C39+C40</f>
        <v>881500</v>
      </c>
      <c r="D33" s="83">
        <f>D34+D35+D36+D37+D38+D39+D40</f>
        <v>881500</v>
      </c>
      <c r="E33" s="83">
        <f>E34+E35+E36+E37+E38+E39+E40</f>
        <v>435660.48</v>
      </c>
      <c r="F33" s="83">
        <f>(E33*100)/D33</f>
        <v>49.422629608621669</v>
      </c>
    </row>
    <row r="34" spans="1:6" x14ac:dyDescent="0.2">
      <c r="A34" s="55" t="s">
        <v>121</v>
      </c>
      <c r="B34" s="56" t="s">
        <v>122</v>
      </c>
      <c r="C34" s="84">
        <v>330000</v>
      </c>
      <c r="D34" s="84">
        <v>330000</v>
      </c>
      <c r="E34" s="84">
        <v>173855.16</v>
      </c>
      <c r="F34" s="84"/>
    </row>
    <row r="35" spans="1:6" x14ac:dyDescent="0.2">
      <c r="A35" s="55" t="s">
        <v>123</v>
      </c>
      <c r="B35" s="56" t="s">
        <v>124</v>
      </c>
      <c r="C35" s="84">
        <v>30000</v>
      </c>
      <c r="D35" s="84">
        <v>30000</v>
      </c>
      <c r="E35" s="84">
        <v>12089.54</v>
      </c>
      <c r="F35" s="84"/>
    </row>
    <row r="36" spans="1:6" x14ac:dyDescent="0.2">
      <c r="A36" s="55" t="s">
        <v>125</v>
      </c>
      <c r="B36" s="56" t="s">
        <v>126</v>
      </c>
      <c r="C36" s="84">
        <v>6500</v>
      </c>
      <c r="D36" s="84">
        <v>6500</v>
      </c>
      <c r="E36" s="84">
        <v>5429.73</v>
      </c>
      <c r="F36" s="84"/>
    </row>
    <row r="37" spans="1:6" x14ac:dyDescent="0.2">
      <c r="A37" s="55" t="s">
        <v>127</v>
      </c>
      <c r="B37" s="56" t="s">
        <v>128</v>
      </c>
      <c r="C37" s="84">
        <v>30000</v>
      </c>
      <c r="D37" s="84">
        <v>30000</v>
      </c>
      <c r="E37" s="84">
        <v>12542.16</v>
      </c>
      <c r="F37" s="84"/>
    </row>
    <row r="38" spans="1:6" x14ac:dyDescent="0.2">
      <c r="A38" s="55" t="s">
        <v>129</v>
      </c>
      <c r="B38" s="56" t="s">
        <v>130</v>
      </c>
      <c r="C38" s="84">
        <v>20000</v>
      </c>
      <c r="D38" s="84">
        <v>20000</v>
      </c>
      <c r="E38" s="84">
        <v>9940</v>
      </c>
      <c r="F38" s="84"/>
    </row>
    <row r="39" spans="1:6" x14ac:dyDescent="0.2">
      <c r="A39" s="55" t="s">
        <v>131</v>
      </c>
      <c r="B39" s="56" t="s">
        <v>132</v>
      </c>
      <c r="C39" s="84">
        <v>460000</v>
      </c>
      <c r="D39" s="84">
        <v>460000</v>
      </c>
      <c r="E39" s="84">
        <v>219500.79</v>
      </c>
      <c r="F39" s="84"/>
    </row>
    <row r="40" spans="1:6" x14ac:dyDescent="0.2">
      <c r="A40" s="55" t="s">
        <v>133</v>
      </c>
      <c r="B40" s="56" t="s">
        <v>134</v>
      </c>
      <c r="C40" s="84">
        <v>5000</v>
      </c>
      <c r="D40" s="84">
        <v>5000</v>
      </c>
      <c r="E40" s="84">
        <v>2303.1</v>
      </c>
      <c r="F40" s="84"/>
    </row>
    <row r="41" spans="1:6" x14ac:dyDescent="0.2">
      <c r="A41" s="53" t="s">
        <v>135</v>
      </c>
      <c r="B41" s="54" t="s">
        <v>136</v>
      </c>
      <c r="C41" s="83">
        <f>C42</f>
        <v>12000</v>
      </c>
      <c r="D41" s="83">
        <f>D42</f>
        <v>12000</v>
      </c>
      <c r="E41" s="83">
        <f>E42</f>
        <v>3207.74</v>
      </c>
      <c r="F41" s="83">
        <f>(E41*100)/D41</f>
        <v>26.731166666666667</v>
      </c>
    </row>
    <row r="42" spans="1:6" ht="25.5" x14ac:dyDescent="0.2">
      <c r="A42" s="55" t="s">
        <v>137</v>
      </c>
      <c r="B42" s="56" t="s">
        <v>138</v>
      </c>
      <c r="C42" s="84">
        <v>12000</v>
      </c>
      <c r="D42" s="84">
        <v>12000</v>
      </c>
      <c r="E42" s="84">
        <v>3207.74</v>
      </c>
      <c r="F42" s="84"/>
    </row>
    <row r="43" spans="1:6" x14ac:dyDescent="0.2">
      <c r="A43" s="53" t="s">
        <v>139</v>
      </c>
      <c r="B43" s="54" t="s">
        <v>140</v>
      </c>
      <c r="C43" s="83">
        <f>C44+C45+C46</f>
        <v>6000</v>
      </c>
      <c r="D43" s="83">
        <f>D44+D45+D46</f>
        <v>6000</v>
      </c>
      <c r="E43" s="83">
        <f>E44+E45+E46</f>
        <v>3426.93</v>
      </c>
      <c r="F43" s="83">
        <f>(E43*100)/D43</f>
        <v>57.115499999999997</v>
      </c>
    </row>
    <row r="44" spans="1:6" x14ac:dyDescent="0.2">
      <c r="A44" s="55" t="s">
        <v>143</v>
      </c>
      <c r="B44" s="56" t="s">
        <v>144</v>
      </c>
      <c r="C44" s="84">
        <v>1000</v>
      </c>
      <c r="D44" s="84">
        <v>1000</v>
      </c>
      <c r="E44" s="84">
        <v>1000</v>
      </c>
      <c r="F44" s="84"/>
    </row>
    <row r="45" spans="1:6" x14ac:dyDescent="0.2">
      <c r="A45" s="55" t="s">
        <v>145</v>
      </c>
      <c r="B45" s="56" t="s">
        <v>146</v>
      </c>
      <c r="C45" s="84">
        <v>2000</v>
      </c>
      <c r="D45" s="84">
        <v>2000</v>
      </c>
      <c r="E45" s="84">
        <v>273</v>
      </c>
      <c r="F45" s="84"/>
    </row>
    <row r="46" spans="1:6" x14ac:dyDescent="0.2">
      <c r="A46" s="55" t="s">
        <v>149</v>
      </c>
      <c r="B46" s="56" t="s">
        <v>140</v>
      </c>
      <c r="C46" s="84">
        <v>3000</v>
      </c>
      <c r="D46" s="84">
        <v>3000</v>
      </c>
      <c r="E46" s="84">
        <v>2153.9299999999998</v>
      </c>
      <c r="F46" s="84"/>
    </row>
    <row r="47" spans="1:6" x14ac:dyDescent="0.2">
      <c r="A47" s="51" t="s">
        <v>150</v>
      </c>
      <c r="B47" s="52" t="s">
        <v>151</v>
      </c>
      <c r="C47" s="82">
        <f>C48+C50</f>
        <v>7074</v>
      </c>
      <c r="D47" s="82">
        <f>D48+D50</f>
        <v>7074</v>
      </c>
      <c r="E47" s="82">
        <f>E48+E50</f>
        <v>3402.7</v>
      </c>
      <c r="F47" s="81">
        <f>(E47*100)/D47</f>
        <v>48.101498445009895</v>
      </c>
    </row>
    <row r="48" spans="1:6" x14ac:dyDescent="0.2">
      <c r="A48" s="53" t="s">
        <v>152</v>
      </c>
      <c r="B48" s="54" t="s">
        <v>153</v>
      </c>
      <c r="C48" s="83">
        <f>C49</f>
        <v>600</v>
      </c>
      <c r="D48" s="83">
        <f>D49</f>
        <v>600</v>
      </c>
      <c r="E48" s="83">
        <f>E49</f>
        <v>212.7</v>
      </c>
      <c r="F48" s="83">
        <f>(E48*100)/D48</f>
        <v>35.450000000000003</v>
      </c>
    </row>
    <row r="49" spans="1:6" ht="25.5" x14ac:dyDescent="0.2">
      <c r="A49" s="55" t="s">
        <v>154</v>
      </c>
      <c r="B49" s="56" t="s">
        <v>155</v>
      </c>
      <c r="C49" s="84">
        <v>600</v>
      </c>
      <c r="D49" s="84">
        <v>600</v>
      </c>
      <c r="E49" s="84">
        <v>212.7</v>
      </c>
      <c r="F49" s="84"/>
    </row>
    <row r="50" spans="1:6" x14ac:dyDescent="0.2">
      <c r="A50" s="53" t="s">
        <v>156</v>
      </c>
      <c r="B50" s="54" t="s">
        <v>157</v>
      </c>
      <c r="C50" s="83">
        <f>C51</f>
        <v>6474</v>
      </c>
      <c r="D50" s="83">
        <f>D51</f>
        <v>6474</v>
      </c>
      <c r="E50" s="83">
        <f>E51</f>
        <v>3190</v>
      </c>
      <c r="F50" s="83">
        <f>(E50*100)/D50</f>
        <v>49.274019153537225</v>
      </c>
    </row>
    <row r="51" spans="1:6" x14ac:dyDescent="0.2">
      <c r="A51" s="55" t="s">
        <v>158</v>
      </c>
      <c r="B51" s="56" t="s">
        <v>159</v>
      </c>
      <c r="C51" s="84">
        <v>6474</v>
      </c>
      <c r="D51" s="84">
        <v>6474</v>
      </c>
      <c r="E51" s="84">
        <v>3190</v>
      </c>
      <c r="F51" s="84"/>
    </row>
    <row r="52" spans="1:6" x14ac:dyDescent="0.2">
      <c r="A52" s="49" t="s">
        <v>160</v>
      </c>
      <c r="B52" s="50" t="s">
        <v>161</v>
      </c>
      <c r="C52" s="80">
        <f>C53+C56</f>
        <v>64479</v>
      </c>
      <c r="D52" s="80">
        <f>D53+D56</f>
        <v>64479</v>
      </c>
      <c r="E52" s="80">
        <f>E53+E56</f>
        <v>10912.470000000001</v>
      </c>
      <c r="F52" s="81">
        <f>(E52*100)/D52</f>
        <v>16.924068301307404</v>
      </c>
    </row>
    <row r="53" spans="1:6" x14ac:dyDescent="0.2">
      <c r="A53" s="51" t="s">
        <v>162</v>
      </c>
      <c r="B53" s="52" t="s">
        <v>163</v>
      </c>
      <c r="C53" s="82">
        <f t="shared" ref="C53:E54" si="0">C54</f>
        <v>3716</v>
      </c>
      <c r="D53" s="82">
        <f t="shared" si="0"/>
        <v>3716</v>
      </c>
      <c r="E53" s="82">
        <f t="shared" si="0"/>
        <v>1792.04</v>
      </c>
      <c r="F53" s="81">
        <f>(E53*100)/D53</f>
        <v>48.224973089343379</v>
      </c>
    </row>
    <row r="54" spans="1:6" x14ac:dyDescent="0.2">
      <c r="A54" s="53" t="s">
        <v>164</v>
      </c>
      <c r="B54" s="54" t="s">
        <v>165</v>
      </c>
      <c r="C54" s="83">
        <f t="shared" si="0"/>
        <v>3716</v>
      </c>
      <c r="D54" s="83">
        <f t="shared" si="0"/>
        <v>3716</v>
      </c>
      <c r="E54" s="83">
        <f t="shared" si="0"/>
        <v>1792.04</v>
      </c>
      <c r="F54" s="83">
        <f>(E54*100)/D54</f>
        <v>48.224973089343379</v>
      </c>
    </row>
    <row r="55" spans="1:6" x14ac:dyDescent="0.2">
      <c r="A55" s="55" t="s">
        <v>166</v>
      </c>
      <c r="B55" s="56" t="s">
        <v>167</v>
      </c>
      <c r="C55" s="84">
        <v>3716</v>
      </c>
      <c r="D55" s="84">
        <v>3716</v>
      </c>
      <c r="E55" s="84">
        <v>1792.04</v>
      </c>
      <c r="F55" s="84"/>
    </row>
    <row r="56" spans="1:6" x14ac:dyDescent="0.2">
      <c r="A56" s="51" t="s">
        <v>168</v>
      </c>
      <c r="B56" s="52" t="s">
        <v>169</v>
      </c>
      <c r="C56" s="82">
        <f t="shared" ref="C56:E57" si="1">C57</f>
        <v>60763</v>
      </c>
      <c r="D56" s="82">
        <f t="shared" si="1"/>
        <v>60763</v>
      </c>
      <c r="E56" s="82">
        <f t="shared" si="1"/>
        <v>9120.43</v>
      </c>
      <c r="F56" s="81">
        <f>(E56*100)/D56</f>
        <v>15.009841515395882</v>
      </c>
    </row>
    <row r="57" spans="1:6" ht="25.5" x14ac:dyDescent="0.2">
      <c r="A57" s="53" t="s">
        <v>170</v>
      </c>
      <c r="B57" s="54" t="s">
        <v>171</v>
      </c>
      <c r="C57" s="83">
        <f t="shared" si="1"/>
        <v>60763</v>
      </c>
      <c r="D57" s="83">
        <f t="shared" si="1"/>
        <v>60763</v>
      </c>
      <c r="E57" s="83">
        <f t="shared" si="1"/>
        <v>9120.43</v>
      </c>
      <c r="F57" s="83">
        <f>(E57*100)/D57</f>
        <v>15.009841515395882</v>
      </c>
    </row>
    <row r="58" spans="1:6" x14ac:dyDescent="0.2">
      <c r="A58" s="55" t="s">
        <v>172</v>
      </c>
      <c r="B58" s="56" t="s">
        <v>171</v>
      </c>
      <c r="C58" s="84">
        <v>60763</v>
      </c>
      <c r="D58" s="84">
        <v>60763</v>
      </c>
      <c r="E58" s="84">
        <v>9120.43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2">C60</f>
        <v>6198791</v>
      </c>
      <c r="D59" s="80">
        <f t="shared" si="2"/>
        <v>6198791</v>
      </c>
      <c r="E59" s="80">
        <f t="shared" si="2"/>
        <v>3120796.62</v>
      </c>
      <c r="F59" s="81">
        <f>(E59*100)/D59</f>
        <v>50.345246677940906</v>
      </c>
    </row>
    <row r="60" spans="1:6" x14ac:dyDescent="0.2">
      <c r="A60" s="51" t="s">
        <v>74</v>
      </c>
      <c r="B60" s="52" t="s">
        <v>75</v>
      </c>
      <c r="C60" s="82">
        <f t="shared" si="2"/>
        <v>6198791</v>
      </c>
      <c r="D60" s="82">
        <f t="shared" si="2"/>
        <v>6198791</v>
      </c>
      <c r="E60" s="82">
        <f t="shared" si="2"/>
        <v>3120796.62</v>
      </c>
      <c r="F60" s="81">
        <f>(E60*100)/D60</f>
        <v>50.345246677940906</v>
      </c>
    </row>
    <row r="61" spans="1:6" ht="25.5" x14ac:dyDescent="0.2">
      <c r="A61" s="53" t="s">
        <v>76</v>
      </c>
      <c r="B61" s="54" t="s">
        <v>77</v>
      </c>
      <c r="C61" s="83">
        <f>C62+C63</f>
        <v>6198791</v>
      </c>
      <c r="D61" s="83">
        <f>D62+D63</f>
        <v>6198791</v>
      </c>
      <c r="E61" s="83">
        <f>E62+E63</f>
        <v>3120796.62</v>
      </c>
      <c r="F61" s="83">
        <f>(E61*100)/D61</f>
        <v>50.345246677940906</v>
      </c>
    </row>
    <row r="62" spans="1:6" x14ac:dyDescent="0.2">
      <c r="A62" s="55" t="s">
        <v>78</v>
      </c>
      <c r="B62" s="56" t="s">
        <v>79</v>
      </c>
      <c r="C62" s="84">
        <v>6134312</v>
      </c>
      <c r="D62" s="84">
        <v>6134312</v>
      </c>
      <c r="E62" s="84">
        <v>3109884.15</v>
      </c>
      <c r="F62" s="84"/>
    </row>
    <row r="63" spans="1:6" ht="25.5" x14ac:dyDescent="0.2">
      <c r="A63" s="55" t="s">
        <v>80</v>
      </c>
      <c r="B63" s="56" t="s">
        <v>81</v>
      </c>
      <c r="C63" s="84">
        <v>64479</v>
      </c>
      <c r="D63" s="84">
        <v>64479</v>
      </c>
      <c r="E63" s="84">
        <v>10912.47</v>
      </c>
      <c r="F63" s="84"/>
    </row>
    <row r="64" spans="1:6" x14ac:dyDescent="0.2">
      <c r="A64" s="48" t="s">
        <v>84</v>
      </c>
      <c r="B64" s="48" t="s">
        <v>196</v>
      </c>
      <c r="C64" s="78">
        <f t="shared" ref="C64:E67" si="3">C65</f>
        <v>500</v>
      </c>
      <c r="D64" s="78">
        <f t="shared" si="3"/>
        <v>500</v>
      </c>
      <c r="E64" s="78">
        <f t="shared" si="3"/>
        <v>0</v>
      </c>
      <c r="F64" s="79">
        <f>(E64*100)/D64</f>
        <v>0</v>
      </c>
    </row>
    <row r="65" spans="1:6" x14ac:dyDescent="0.2">
      <c r="A65" s="49" t="s">
        <v>82</v>
      </c>
      <c r="B65" s="50" t="s">
        <v>83</v>
      </c>
      <c r="C65" s="80">
        <f t="shared" si="3"/>
        <v>500</v>
      </c>
      <c r="D65" s="80">
        <f t="shared" si="3"/>
        <v>500</v>
      </c>
      <c r="E65" s="80">
        <f t="shared" si="3"/>
        <v>0</v>
      </c>
      <c r="F65" s="81">
        <f>(E65*100)/D65</f>
        <v>0</v>
      </c>
    </row>
    <row r="66" spans="1:6" x14ac:dyDescent="0.2">
      <c r="A66" s="51" t="s">
        <v>99</v>
      </c>
      <c r="B66" s="52" t="s">
        <v>100</v>
      </c>
      <c r="C66" s="82">
        <f t="shared" si="3"/>
        <v>500</v>
      </c>
      <c r="D66" s="82">
        <f t="shared" si="3"/>
        <v>500</v>
      </c>
      <c r="E66" s="82">
        <f t="shared" si="3"/>
        <v>0</v>
      </c>
      <c r="F66" s="81">
        <f>(E66*100)/D66</f>
        <v>0</v>
      </c>
    </row>
    <row r="67" spans="1:6" x14ac:dyDescent="0.2">
      <c r="A67" s="53" t="s">
        <v>119</v>
      </c>
      <c r="B67" s="54" t="s">
        <v>120</v>
      </c>
      <c r="C67" s="83">
        <f t="shared" si="3"/>
        <v>500</v>
      </c>
      <c r="D67" s="83">
        <f t="shared" si="3"/>
        <v>500</v>
      </c>
      <c r="E67" s="83">
        <f t="shared" si="3"/>
        <v>0</v>
      </c>
      <c r="F67" s="83">
        <f>(E67*100)/D67</f>
        <v>0</v>
      </c>
    </row>
    <row r="68" spans="1:6" x14ac:dyDescent="0.2">
      <c r="A68" s="55" t="s">
        <v>123</v>
      </c>
      <c r="B68" s="56" t="s">
        <v>124</v>
      </c>
      <c r="C68" s="84">
        <v>500</v>
      </c>
      <c r="D68" s="84">
        <v>500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4">C70</f>
        <v>500</v>
      </c>
      <c r="D69" s="80">
        <f t="shared" si="4"/>
        <v>500</v>
      </c>
      <c r="E69" s="80">
        <f t="shared" si="4"/>
        <v>0</v>
      </c>
      <c r="F69" s="81">
        <f>(E69*100)/D69</f>
        <v>0</v>
      </c>
    </row>
    <row r="70" spans="1:6" x14ac:dyDescent="0.2">
      <c r="A70" s="51" t="s">
        <v>68</v>
      </c>
      <c r="B70" s="52" t="s">
        <v>69</v>
      </c>
      <c r="C70" s="82">
        <f t="shared" si="4"/>
        <v>500</v>
      </c>
      <c r="D70" s="82">
        <f t="shared" si="4"/>
        <v>500</v>
      </c>
      <c r="E70" s="82">
        <f t="shared" si="4"/>
        <v>0</v>
      </c>
      <c r="F70" s="81">
        <f>(E70*100)/D70</f>
        <v>0</v>
      </c>
    </row>
    <row r="71" spans="1:6" x14ac:dyDescent="0.2">
      <c r="A71" s="53" t="s">
        <v>70</v>
      </c>
      <c r="B71" s="54" t="s">
        <v>71</v>
      </c>
      <c r="C71" s="83">
        <f t="shared" si="4"/>
        <v>500</v>
      </c>
      <c r="D71" s="83">
        <f t="shared" si="4"/>
        <v>500</v>
      </c>
      <c r="E71" s="83">
        <f t="shared" si="4"/>
        <v>0</v>
      </c>
      <c r="F71" s="83">
        <f>(E71*100)/D71</f>
        <v>0</v>
      </c>
    </row>
    <row r="72" spans="1:6" x14ac:dyDescent="0.2">
      <c r="A72" s="55" t="s">
        <v>72</v>
      </c>
      <c r="B72" s="56" t="s">
        <v>73</v>
      </c>
      <c r="C72" s="84">
        <v>500</v>
      </c>
      <c r="D72" s="84">
        <v>500</v>
      </c>
      <c r="E72" s="84">
        <v>0</v>
      </c>
      <c r="F72" s="84"/>
    </row>
    <row r="73" spans="1:6" x14ac:dyDescent="0.2">
      <c r="A73" s="48" t="s">
        <v>188</v>
      </c>
      <c r="B73" s="48" t="s">
        <v>197</v>
      </c>
      <c r="C73" s="78">
        <f t="shared" ref="C73:E76" si="5">C74</f>
        <v>30</v>
      </c>
      <c r="D73" s="78">
        <f t="shared" si="5"/>
        <v>30</v>
      </c>
      <c r="E73" s="78">
        <f t="shared" si="5"/>
        <v>0</v>
      </c>
      <c r="F73" s="79">
        <f>(E73*100)/D73</f>
        <v>0</v>
      </c>
    </row>
    <row r="74" spans="1:6" x14ac:dyDescent="0.2">
      <c r="A74" s="49" t="s">
        <v>82</v>
      </c>
      <c r="B74" s="50" t="s">
        <v>83</v>
      </c>
      <c r="C74" s="80">
        <f t="shared" si="5"/>
        <v>30</v>
      </c>
      <c r="D74" s="80">
        <f t="shared" si="5"/>
        <v>30</v>
      </c>
      <c r="E74" s="80">
        <f t="shared" si="5"/>
        <v>0</v>
      </c>
      <c r="F74" s="81">
        <f>(E74*100)/D74</f>
        <v>0</v>
      </c>
    </row>
    <row r="75" spans="1:6" x14ac:dyDescent="0.2">
      <c r="A75" s="51" t="s">
        <v>99</v>
      </c>
      <c r="B75" s="52" t="s">
        <v>100</v>
      </c>
      <c r="C75" s="82">
        <f t="shared" si="5"/>
        <v>30</v>
      </c>
      <c r="D75" s="82">
        <f t="shared" si="5"/>
        <v>30</v>
      </c>
      <c r="E75" s="82">
        <f t="shared" si="5"/>
        <v>0</v>
      </c>
      <c r="F75" s="81">
        <f>(E75*100)/D75</f>
        <v>0</v>
      </c>
    </row>
    <row r="76" spans="1:6" x14ac:dyDescent="0.2">
      <c r="A76" s="53" t="s">
        <v>119</v>
      </c>
      <c r="B76" s="54" t="s">
        <v>120</v>
      </c>
      <c r="C76" s="83">
        <f t="shared" si="5"/>
        <v>30</v>
      </c>
      <c r="D76" s="83">
        <f t="shared" si="5"/>
        <v>30</v>
      </c>
      <c r="E76" s="83">
        <f t="shared" si="5"/>
        <v>0</v>
      </c>
      <c r="F76" s="83">
        <f>(E76*100)/D76</f>
        <v>0</v>
      </c>
    </row>
    <row r="77" spans="1:6" x14ac:dyDescent="0.2">
      <c r="A77" s="55" t="s">
        <v>129</v>
      </c>
      <c r="B77" s="56" t="s">
        <v>130</v>
      </c>
      <c r="C77" s="84">
        <v>30</v>
      </c>
      <c r="D77" s="84">
        <v>30</v>
      </c>
      <c r="E77" s="84">
        <v>0</v>
      </c>
      <c r="F77" s="84"/>
    </row>
    <row r="78" spans="1:6" x14ac:dyDescent="0.2">
      <c r="A78" s="49" t="s">
        <v>50</v>
      </c>
      <c r="B78" s="50" t="s">
        <v>51</v>
      </c>
      <c r="C78" s="80">
        <f t="shared" ref="C78:E80" si="6">C79</f>
        <v>30</v>
      </c>
      <c r="D78" s="80">
        <f t="shared" si="6"/>
        <v>30</v>
      </c>
      <c r="E78" s="80">
        <f t="shared" si="6"/>
        <v>0</v>
      </c>
      <c r="F78" s="81">
        <f>(E78*100)/D78</f>
        <v>0</v>
      </c>
    </row>
    <row r="79" spans="1:6" x14ac:dyDescent="0.2">
      <c r="A79" s="51" t="s">
        <v>62</v>
      </c>
      <c r="B79" s="52" t="s">
        <v>63</v>
      </c>
      <c r="C79" s="82">
        <f t="shared" si="6"/>
        <v>30</v>
      </c>
      <c r="D79" s="82">
        <f t="shared" si="6"/>
        <v>30</v>
      </c>
      <c r="E79" s="82">
        <f t="shared" si="6"/>
        <v>0</v>
      </c>
      <c r="F79" s="81">
        <f>(E79*100)/D79</f>
        <v>0</v>
      </c>
    </row>
    <row r="80" spans="1:6" x14ac:dyDescent="0.2">
      <c r="A80" s="53" t="s">
        <v>64</v>
      </c>
      <c r="B80" s="54" t="s">
        <v>65</v>
      </c>
      <c r="C80" s="83">
        <f t="shared" si="6"/>
        <v>30</v>
      </c>
      <c r="D80" s="83">
        <f t="shared" si="6"/>
        <v>30</v>
      </c>
      <c r="E80" s="83">
        <f t="shared" si="6"/>
        <v>0</v>
      </c>
      <c r="F80" s="83">
        <f>(E80*100)/D80</f>
        <v>0</v>
      </c>
    </row>
    <row r="81" spans="1:6" x14ac:dyDescent="0.2">
      <c r="A81" s="55" t="s">
        <v>66</v>
      </c>
      <c r="B81" s="56" t="s">
        <v>67</v>
      </c>
      <c r="C81" s="84">
        <v>30</v>
      </c>
      <c r="D81" s="84">
        <v>30</v>
      </c>
      <c r="E81" s="84">
        <v>0</v>
      </c>
      <c r="F81" s="84"/>
    </row>
    <row r="82" spans="1:6" x14ac:dyDescent="0.2">
      <c r="A82" s="48" t="s">
        <v>189</v>
      </c>
      <c r="B82" s="48" t="s">
        <v>198</v>
      </c>
      <c r="C82" s="78">
        <f t="shared" ref="C82:E85" si="7">C83</f>
        <v>17315</v>
      </c>
      <c r="D82" s="78">
        <f t="shared" si="7"/>
        <v>17315</v>
      </c>
      <c r="E82" s="78">
        <f t="shared" si="7"/>
        <v>16291.84</v>
      </c>
      <c r="F82" s="79">
        <f>(E82*100)/D82</f>
        <v>94.090903840600632</v>
      </c>
    </row>
    <row r="83" spans="1:6" x14ac:dyDescent="0.2">
      <c r="A83" s="49" t="s">
        <v>82</v>
      </c>
      <c r="B83" s="50" t="s">
        <v>83</v>
      </c>
      <c r="C83" s="80">
        <f t="shared" si="7"/>
        <v>17315</v>
      </c>
      <c r="D83" s="80">
        <f t="shared" si="7"/>
        <v>17315</v>
      </c>
      <c r="E83" s="80">
        <f t="shared" si="7"/>
        <v>16291.84</v>
      </c>
      <c r="F83" s="81">
        <f>(E83*100)/D83</f>
        <v>94.090903840600632</v>
      </c>
    </row>
    <row r="84" spans="1:6" x14ac:dyDescent="0.2">
      <c r="A84" s="51" t="s">
        <v>99</v>
      </c>
      <c r="B84" s="52" t="s">
        <v>100</v>
      </c>
      <c r="C84" s="82">
        <f t="shared" si="7"/>
        <v>17315</v>
      </c>
      <c r="D84" s="82">
        <f t="shared" si="7"/>
        <v>17315</v>
      </c>
      <c r="E84" s="82">
        <f t="shared" si="7"/>
        <v>16291.84</v>
      </c>
      <c r="F84" s="81">
        <f>(E84*100)/D84</f>
        <v>94.090903840600632</v>
      </c>
    </row>
    <row r="85" spans="1:6" x14ac:dyDescent="0.2">
      <c r="A85" s="53" t="s">
        <v>139</v>
      </c>
      <c r="B85" s="54" t="s">
        <v>140</v>
      </c>
      <c r="C85" s="83">
        <f t="shared" si="7"/>
        <v>17315</v>
      </c>
      <c r="D85" s="83">
        <f t="shared" si="7"/>
        <v>17315</v>
      </c>
      <c r="E85" s="83">
        <f t="shared" si="7"/>
        <v>16291.84</v>
      </c>
      <c r="F85" s="83">
        <f>(E85*100)/D85</f>
        <v>94.090903840600632</v>
      </c>
    </row>
    <row r="86" spans="1:6" x14ac:dyDescent="0.2">
      <c r="A86" s="55" t="s">
        <v>141</v>
      </c>
      <c r="B86" s="56" t="s">
        <v>142</v>
      </c>
      <c r="C86" s="84">
        <v>17315</v>
      </c>
      <c r="D86" s="84">
        <v>17315</v>
      </c>
      <c r="E86" s="84">
        <v>16291.84</v>
      </c>
      <c r="F86" s="84"/>
    </row>
    <row r="87" spans="1:6" x14ac:dyDescent="0.2">
      <c r="A87" s="49" t="s">
        <v>50</v>
      </c>
      <c r="B87" s="50" t="s">
        <v>51</v>
      </c>
      <c r="C87" s="80">
        <f t="shared" ref="C87:E89" si="8">C88</f>
        <v>17315</v>
      </c>
      <c r="D87" s="80">
        <f t="shared" si="8"/>
        <v>17315</v>
      </c>
      <c r="E87" s="80">
        <f t="shared" si="8"/>
        <v>14431.84</v>
      </c>
      <c r="F87" s="81">
        <f>(E87*100)/D87</f>
        <v>83.348772740398502</v>
      </c>
    </row>
    <row r="88" spans="1:6" x14ac:dyDescent="0.2">
      <c r="A88" s="51" t="s">
        <v>52</v>
      </c>
      <c r="B88" s="52" t="s">
        <v>53</v>
      </c>
      <c r="C88" s="82">
        <f t="shared" si="8"/>
        <v>17315</v>
      </c>
      <c r="D88" s="82">
        <f t="shared" si="8"/>
        <v>17315</v>
      </c>
      <c r="E88" s="82">
        <f t="shared" si="8"/>
        <v>14431.84</v>
      </c>
      <c r="F88" s="81">
        <f>(E88*100)/D88</f>
        <v>83.348772740398502</v>
      </c>
    </row>
    <row r="89" spans="1:6" ht="25.5" x14ac:dyDescent="0.2">
      <c r="A89" s="53" t="s">
        <v>54</v>
      </c>
      <c r="B89" s="54" t="s">
        <v>55</v>
      </c>
      <c r="C89" s="83">
        <f t="shared" si="8"/>
        <v>17315</v>
      </c>
      <c r="D89" s="83">
        <f t="shared" si="8"/>
        <v>17315</v>
      </c>
      <c r="E89" s="83">
        <f t="shared" si="8"/>
        <v>14431.84</v>
      </c>
      <c r="F89" s="83">
        <f>(E89*100)/D89</f>
        <v>83.348772740398502</v>
      </c>
    </row>
    <row r="90" spans="1:6" ht="25.5" x14ac:dyDescent="0.2">
      <c r="A90" s="55" t="s">
        <v>56</v>
      </c>
      <c r="B90" s="56" t="s">
        <v>57</v>
      </c>
      <c r="C90" s="84">
        <v>17315</v>
      </c>
      <c r="D90" s="84">
        <v>17315</v>
      </c>
      <c r="E90" s="84">
        <v>14431.84</v>
      </c>
      <c r="F90" s="84"/>
    </row>
    <row r="91" spans="1:6" ht="38.25" x14ac:dyDescent="0.2">
      <c r="A91" s="47" t="s">
        <v>199</v>
      </c>
      <c r="B91" s="47" t="s">
        <v>200</v>
      </c>
      <c r="C91" s="47" t="s">
        <v>43</v>
      </c>
      <c r="D91" s="47" t="s">
        <v>192</v>
      </c>
      <c r="E91" s="47" t="s">
        <v>193</v>
      </c>
      <c r="F91" s="47" t="s">
        <v>194</v>
      </c>
    </row>
    <row r="92" spans="1:6" x14ac:dyDescent="0.2">
      <c r="A92" s="48" t="s">
        <v>187</v>
      </c>
      <c r="B92" s="48" t="s">
        <v>195</v>
      </c>
      <c r="C92" s="78">
        <f t="shared" ref="C92:E95" si="9">C93</f>
        <v>1000</v>
      </c>
      <c r="D92" s="78">
        <f t="shared" si="9"/>
        <v>1000</v>
      </c>
      <c r="E92" s="78">
        <f t="shared" si="9"/>
        <v>0</v>
      </c>
      <c r="F92" s="79">
        <f>(E92*100)/D92</f>
        <v>0</v>
      </c>
    </row>
    <row r="93" spans="1:6" x14ac:dyDescent="0.2">
      <c r="A93" s="49" t="s">
        <v>82</v>
      </c>
      <c r="B93" s="50" t="s">
        <v>83</v>
      </c>
      <c r="C93" s="80">
        <f t="shared" si="9"/>
        <v>1000</v>
      </c>
      <c r="D93" s="80">
        <f t="shared" si="9"/>
        <v>1000</v>
      </c>
      <c r="E93" s="80">
        <f t="shared" si="9"/>
        <v>0</v>
      </c>
      <c r="F93" s="81">
        <f>(E93*100)/D93</f>
        <v>0</v>
      </c>
    </row>
    <row r="94" spans="1:6" x14ac:dyDescent="0.2">
      <c r="A94" s="51" t="s">
        <v>99</v>
      </c>
      <c r="B94" s="52" t="s">
        <v>100</v>
      </c>
      <c r="C94" s="82">
        <f t="shared" si="9"/>
        <v>1000</v>
      </c>
      <c r="D94" s="82">
        <f t="shared" si="9"/>
        <v>1000</v>
      </c>
      <c r="E94" s="82">
        <f t="shared" si="9"/>
        <v>0</v>
      </c>
      <c r="F94" s="81">
        <f>(E94*100)/D94</f>
        <v>0</v>
      </c>
    </row>
    <row r="95" spans="1:6" x14ac:dyDescent="0.2">
      <c r="A95" s="53" t="s">
        <v>119</v>
      </c>
      <c r="B95" s="54" t="s">
        <v>120</v>
      </c>
      <c r="C95" s="83">
        <f t="shared" si="9"/>
        <v>1000</v>
      </c>
      <c r="D95" s="83">
        <f t="shared" si="9"/>
        <v>1000</v>
      </c>
      <c r="E95" s="83">
        <f t="shared" si="9"/>
        <v>0</v>
      </c>
      <c r="F95" s="83">
        <f>(E95*100)/D95</f>
        <v>0</v>
      </c>
    </row>
    <row r="96" spans="1:6" x14ac:dyDescent="0.2">
      <c r="A96" s="55" t="s">
        <v>121</v>
      </c>
      <c r="B96" s="56" t="s">
        <v>122</v>
      </c>
      <c r="C96" s="84">
        <v>1000</v>
      </c>
      <c r="D96" s="84">
        <v>1000</v>
      </c>
      <c r="E96" s="84">
        <v>0</v>
      </c>
      <c r="F96" s="84"/>
    </row>
    <row r="97" spans="1:6" x14ac:dyDescent="0.2">
      <c r="A97" s="49" t="s">
        <v>50</v>
      </c>
      <c r="B97" s="50" t="s">
        <v>51</v>
      </c>
      <c r="C97" s="80">
        <f t="shared" ref="C97:E99" si="10">C98</f>
        <v>1000</v>
      </c>
      <c r="D97" s="80">
        <f t="shared" si="10"/>
        <v>1000</v>
      </c>
      <c r="E97" s="80">
        <f t="shared" si="10"/>
        <v>0</v>
      </c>
      <c r="F97" s="81">
        <f>(E97*100)/D97</f>
        <v>0</v>
      </c>
    </row>
    <row r="98" spans="1:6" x14ac:dyDescent="0.2">
      <c r="A98" s="51" t="s">
        <v>74</v>
      </c>
      <c r="B98" s="52" t="s">
        <v>75</v>
      </c>
      <c r="C98" s="82">
        <f t="shared" si="10"/>
        <v>1000</v>
      </c>
      <c r="D98" s="82">
        <f t="shared" si="10"/>
        <v>1000</v>
      </c>
      <c r="E98" s="82">
        <f t="shared" si="10"/>
        <v>0</v>
      </c>
      <c r="F98" s="81">
        <f>(E98*100)/D98</f>
        <v>0</v>
      </c>
    </row>
    <row r="99" spans="1:6" ht="25.5" x14ac:dyDescent="0.2">
      <c r="A99" s="53" t="s">
        <v>76</v>
      </c>
      <c r="B99" s="54" t="s">
        <v>77</v>
      </c>
      <c r="C99" s="83">
        <f t="shared" si="10"/>
        <v>1000</v>
      </c>
      <c r="D99" s="83">
        <f t="shared" si="10"/>
        <v>1000</v>
      </c>
      <c r="E99" s="83">
        <f t="shared" si="10"/>
        <v>0</v>
      </c>
      <c r="F99" s="83">
        <f>(E99*100)/D99</f>
        <v>0</v>
      </c>
    </row>
    <row r="100" spans="1:6" x14ac:dyDescent="0.2">
      <c r="A100" s="55" t="s">
        <v>78</v>
      </c>
      <c r="B100" s="56" t="s">
        <v>79</v>
      </c>
      <c r="C100" s="84">
        <v>1000</v>
      </c>
      <c r="D100" s="84">
        <v>1000</v>
      </c>
      <c r="E100" s="84">
        <v>0</v>
      </c>
      <c r="F100" s="84"/>
    </row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Danijel Fridl</cp:lastModifiedBy>
  <cp:lastPrinted>2023-07-24T12:33:14Z</cp:lastPrinted>
  <dcterms:created xsi:type="dcterms:W3CDTF">2022-08-12T12:51:27Z</dcterms:created>
  <dcterms:modified xsi:type="dcterms:W3CDTF">2024-07-16T08:28:48Z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