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herceg\Desktop\FINANCIJSKI IZVJEŠTAJI\Polugodišnje izvršenje financijskog plana\Izvještaj o izvršenju polugodišnjeg proračuna 2023\OSME\2024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rashoda'!$B$2:$L$24,' Račun prihoda i rashoda'!$B$26:$L$83</definedName>
    <definedName name="_xlnm.Print_Area" localSheetId="6">'Posebni dio'!$A$1:$F$104</definedName>
    <definedName name="_xlnm.Print_Area" localSheetId="5">'Račun fin prema izvorima f'!$B$2:$H$12</definedName>
    <definedName name="_xlnm.Print_Area" localSheetId="4">'Račun financiranja'!$B$2:$L$11</definedName>
    <definedName name="_xlnm.Print_Area" localSheetId="3">'Rashodi prema funkcijskoj k '!$B$2:$H$8</definedName>
    <definedName name="_xlnm.Print_Area" localSheetId="2">'Rashodi prema izvorima finan'!$B$2:$H$21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K16" i="1" s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100" i="15"/>
  <c r="F97" i="15"/>
  <c r="E97" i="15"/>
  <c r="D97" i="15"/>
  <c r="C97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0" i="15"/>
  <c r="E90" i="15"/>
  <c r="D90" i="15"/>
  <c r="C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G16" i="5" s="1"/>
  <c r="H15" i="5"/>
  <c r="F15" i="5"/>
  <c r="E15" i="5"/>
  <c r="D15" i="5"/>
  <c r="C15" i="5"/>
  <c r="G15" i="5" s="1"/>
  <c r="H14" i="5"/>
  <c r="G14" i="5"/>
  <c r="F13" i="5"/>
  <c r="H13" i="5" s="1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G7" i="5" s="1"/>
  <c r="E6" i="5"/>
  <c r="D6" i="5"/>
  <c r="C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J45" i="3"/>
  <c r="I45" i="3"/>
  <c r="H45" i="3"/>
  <c r="G45" i="3"/>
  <c r="K45" i="3" s="1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K37" i="3"/>
  <c r="J37" i="3"/>
  <c r="I37" i="3"/>
  <c r="H37" i="3"/>
  <c r="G37" i="3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K32" i="3" s="1"/>
  <c r="L31" i="3"/>
  <c r="J31" i="3"/>
  <c r="I31" i="3"/>
  <c r="H31" i="3"/>
  <c r="G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L21" i="3"/>
  <c r="J21" i="3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J13" i="3"/>
  <c r="L13" i="3" s="1"/>
  <c r="I13" i="3"/>
  <c r="H13" i="3"/>
  <c r="G13" i="3"/>
  <c r="I12" i="3"/>
  <c r="H12" i="3"/>
  <c r="G12" i="3"/>
  <c r="I11" i="3"/>
  <c r="H11" i="3"/>
  <c r="I10" i="3"/>
  <c r="H10" i="3"/>
  <c r="F6" i="5" l="1"/>
  <c r="H6" i="5" s="1"/>
  <c r="G13" i="5"/>
  <c r="K12" i="3"/>
  <c r="J12" i="3"/>
  <c r="K13" i="3"/>
  <c r="G7" i="8"/>
  <c r="K40" i="3"/>
  <c r="G30" i="3"/>
  <c r="G29" i="3"/>
  <c r="K29" i="3" s="1"/>
  <c r="K30" i="3"/>
  <c r="K31" i="3"/>
  <c r="K21" i="3"/>
  <c r="G11" i="3"/>
  <c r="K22" i="3"/>
  <c r="G6" i="5" l="1"/>
  <c r="J11" i="3"/>
  <c r="L12" i="3"/>
  <c r="K11" i="3"/>
  <c r="G10" i="3"/>
  <c r="K10" i="3" l="1"/>
  <c r="L11" i="3"/>
  <c r="J10" i="3"/>
  <c r="L10" i="3" s="1"/>
</calcChain>
</file>

<file path=xl/sharedStrings.xml><?xml version="1.0" encoding="utf-8"?>
<sst xmlns="http://schemas.openxmlformats.org/spreadsheetml/2006/main" count="464" uniqueCount="209">
  <si>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</si>
  <si>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</si>
  <si>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</si>
  <si>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</si>
  <si>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</si>
  <si>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</si>
  <si>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</si>
  <si>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</si>
  <si>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</si>
  <si>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</si>
  <si>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</si>
  <si>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</si>
  <si>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</si>
  <si>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</si>
  <si>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</si>
  <si>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</si>
  <si>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</si>
  <si>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</si>
  <si>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</si>
  <si>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</si>
  <si>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</si>
  <si>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</si>
  <si>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</si>
  <si>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</si>
  <si>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</si>
  <si>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</si>
  <si>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</si>
  <si>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</si>
  <si>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</si>
  <si>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</si>
  <si>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</si>
  <si>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</si>
  <si>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</si>
  <si>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</si>
  <si>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</si>
  <si>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</si>
  <si>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</si>
  <si>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</si>
  <si>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</si>
  <si>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</si>
  <si>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</si>
  <si>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</si>
  <si>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</si>
  <si>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</si>
  <si>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</si>
  <si>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</si>
  <si>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</si>
  <si>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</si>
  <si>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</si>
  <si>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</si>
  <si>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</si>
  <si>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</si>
  <si>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</si>
  <si>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</si>
  <si>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</si>
  <si>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</si>
  <si>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</si>
  <si>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</si>
  <si>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</si>
  <si>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</si>
  <si>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</si>
  <si>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</si>
  <si>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</si>
  <si>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</si>
  <si>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</si>
  <si>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</si>
  <si>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</si>
  <si>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</si>
  <si>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</si>
  <si>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</si>
  <si>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</si>
  <si>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</si>
  <si>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</si>
  <si>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</si>
  <si>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</si>
  <si>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</si>
  <si>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</si>
  <si>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</si>
  <si>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</si>
  <si>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</si>
  <si>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</si>
  <si>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</si>
  <si>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</si>
  <si>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</si>
  <si>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</si>
  <si>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</si>
  <si>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</si>
  <si>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</si>
  <si>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</si>
  <si>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</si>
  <si>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</si>
  <si>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</si>
  <si>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</si>
  <si>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</si>
  <si>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</si>
  <si>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</si>
  <si>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</si>
  <si>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</si>
  <si>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</si>
  <si>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</si>
  <si>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</si>
  <si>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</si>
  <si>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</si>
  <si>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</si>
  <si>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</si>
  <si>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</si>
  <si>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</si>
  <si>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</si>
  <si>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</si>
  <si>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</si>
  <si>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</si>
  <si>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</si>
  <si>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</si>
  <si>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</si>
  <si>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</si>
  <si>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</si>
  <si>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</si>
  <si>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</si>
  <si>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</si>
  <si>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</si>
  <si>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</si>
  <si>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</si>
  <si>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</si>
  <si>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</si>
  <si>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</si>
  <si>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</si>
  <si>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</si>
  <si>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</si>
  <si>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</si>
  <si>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</si>
  <si>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</si>
  <si>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</si>
  <si>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</si>
  <si>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</si>
  <si>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</si>
  <si>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</si>
  <si>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</si>
  <si>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</si>
  <si>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</si>
  <si>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</si>
  <si>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</si>
  <si>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</si>
  <si>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</si>
  <si>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</si>
  <si>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</si>
  <si>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</si>
  <si>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</si>
  <si>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</si>
  <si>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</si>
  <si>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</si>
  <si>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</si>
  <si>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</si>
  <si>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</si>
  <si>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</si>
  <si>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</si>
  <si>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</si>
  <si>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</si>
  <si>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</si>
  <si>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</si>
  <si>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</si>
  <si>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</si>
  <si>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</si>
  <si>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</si>
  <si>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</si>
  <si>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</si>
  <si>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</si>
  <si>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</si>
  <si>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</si>
  <si>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</si>
  <si>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</si>
  <si>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</si>
  <si>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</si>
  <si>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</si>
  <si>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</si>
  <si>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</si>
  <si>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</si>
  <si>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</si>
  <si>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</si>
  <si>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</si>
  <si>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</si>
  <si>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</si>
  <si>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</si>
  <si>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</si>
  <si>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</si>
  <si>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</si>
  <si>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</si>
  <si>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</si>
  <si>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</si>
  <si>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</si>
  <si>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</si>
  <si>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</si>
  <si>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</si>
  <si>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</si>
  <si>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50555 METKOVIĆ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</si>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</sst>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B1" sqref="B1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684769.28000000003</v>
      </c>
      <c r="H10" s="86">
        <v>1943655</v>
      </c>
      <c r="I10" s="86">
        <v>1943655</v>
      </c>
      <c r="J10" s="86">
        <v>995021.47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684769.28000000003</v>
      </c>
      <c r="H12" s="87">
        <f t="shared" ref="H12:J12" si="0">H10+H11</f>
        <v>1943655</v>
      </c>
      <c r="I12" s="87">
        <f t="shared" si="0"/>
        <v>1943655</v>
      </c>
      <c r="J12" s="87">
        <f t="shared" si="0"/>
        <v>995021.47</v>
      </c>
      <c r="K12" s="88">
        <f>J12/G12*100</f>
        <v>145.30755088779682</v>
      </c>
      <c r="L12" s="88">
        <f>J12/I12*100</f>
        <v>51.193317229652379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685559.8</v>
      </c>
      <c r="H13" s="86">
        <v>1933846</v>
      </c>
      <c r="I13" s="86">
        <v>1933846</v>
      </c>
      <c r="J13" s="86">
        <v>997548.01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1644.48</v>
      </c>
      <c r="H14" s="86">
        <v>9809</v>
      </c>
      <c r="I14" s="86">
        <v>9809</v>
      </c>
      <c r="J14" s="86">
        <v>3880.25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687204.28</v>
      </c>
      <c r="H15" s="87">
        <f t="shared" ref="H15:J15" si="1">H13+H14</f>
        <v>1943655</v>
      </c>
      <c r="I15" s="87">
        <f t="shared" si="1"/>
        <v>1943655</v>
      </c>
      <c r="J15" s="87">
        <f t="shared" si="1"/>
        <v>1001428.26</v>
      </c>
      <c r="K15" s="88">
        <f>J15/G15*100</f>
        <v>145.72497423910107</v>
      </c>
      <c r="L15" s="88">
        <f>J15/I15*100</f>
        <v>51.522943114904599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-2435</v>
      </c>
      <c r="H16" s="90">
        <f t="shared" ref="H16:J16" si="2">H12-H15</f>
        <v>0</v>
      </c>
      <c r="I16" s="90">
        <f t="shared" si="2"/>
        <v>0</v>
      </c>
      <c r="J16" s="90">
        <f t="shared" si="2"/>
        <v>-6406.7900000000373</v>
      </c>
      <c r="K16" s="88">
        <f>J16/G16*100</f>
        <v>263.11252566735266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-2435</v>
      </c>
      <c r="H27" s="94">
        <f t="shared" ref="H27:J27" si="5">H16+H26</f>
        <v>0</v>
      </c>
      <c r="I27" s="94">
        <f t="shared" si="5"/>
        <v>0</v>
      </c>
      <c r="J27" s="94">
        <f t="shared" si="5"/>
        <v>-6406.7900000000373</v>
      </c>
      <c r="K27" s="93">
        <f>J27/G27*100</f>
        <v>263.11252566735266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3"/>
  <sheetViews>
    <sheetView topLeftCell="A8" zoomScale="90" zoomScaleNormal="90" workbookViewId="0">
      <selection activeCell="B26" sqref="B26:L8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684769.28000000003</v>
      </c>
      <c r="H10" s="65">
        <f>H11</f>
        <v>1943655</v>
      </c>
      <c r="I10" s="65">
        <f>I11</f>
        <v>1943655</v>
      </c>
      <c r="J10" s="65">
        <f>J11</f>
        <v>995021.47</v>
      </c>
      <c r="K10" s="69">
        <f t="shared" ref="K10:K24" si="0">(J10*100)/G10</f>
        <v>145.30755088779682</v>
      </c>
      <c r="L10" s="69">
        <f t="shared" ref="L10:L24" si="1">(J10*100)/I10</f>
        <v>51.193317229652379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684769.28000000003</v>
      </c>
      <c r="H11" s="65">
        <f>H12+H15+H18+H21</f>
        <v>1943655</v>
      </c>
      <c r="I11" s="65">
        <f>I12+I15+I18+I21</f>
        <v>1943655</v>
      </c>
      <c r="J11" s="65">
        <f>J12+J15+J18+J21</f>
        <v>995021.47</v>
      </c>
      <c r="K11" s="65">
        <f t="shared" si="0"/>
        <v>145.30755088779682</v>
      </c>
      <c r="L11" s="65">
        <f t="shared" si="1"/>
        <v>51.193317229652379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9954</v>
      </c>
      <c r="I12" s="65">
        <f t="shared" si="2"/>
        <v>9954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9954</v>
      </c>
      <c r="I13" s="65">
        <f t="shared" si="2"/>
        <v>9954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9954</v>
      </c>
      <c r="I14" s="66">
        <v>9954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133</v>
      </c>
      <c r="I18" s="65">
        <f t="shared" si="4"/>
        <v>133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133</v>
      </c>
      <c r="I19" s="65">
        <f t="shared" si="4"/>
        <v>133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133</v>
      </c>
      <c r="I20" s="66">
        <v>133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684769.28000000003</v>
      </c>
      <c r="H21" s="65">
        <f>H22</f>
        <v>1933568</v>
      </c>
      <c r="I21" s="65">
        <f>I22</f>
        <v>1933568</v>
      </c>
      <c r="J21" s="65">
        <f>J22</f>
        <v>995021.47</v>
      </c>
      <c r="K21" s="65">
        <f t="shared" si="0"/>
        <v>145.30755088779682</v>
      </c>
      <c r="L21" s="65">
        <f t="shared" si="1"/>
        <v>51.460381533000131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684769.28000000003</v>
      </c>
      <c r="H22" s="65">
        <f>H23+H24</f>
        <v>1933568</v>
      </c>
      <c r="I22" s="65">
        <f>I23+I24</f>
        <v>1933568</v>
      </c>
      <c r="J22" s="65">
        <f>J23+J24</f>
        <v>995021.47</v>
      </c>
      <c r="K22" s="65">
        <f t="shared" si="0"/>
        <v>145.30755088779682</v>
      </c>
      <c r="L22" s="65">
        <f t="shared" si="1"/>
        <v>51.460381533000131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683124.8</v>
      </c>
      <c r="H23" s="66">
        <v>1923759</v>
      </c>
      <c r="I23" s="66">
        <v>1923759</v>
      </c>
      <c r="J23" s="66">
        <v>991141.22</v>
      </c>
      <c r="K23" s="66">
        <f t="shared" si="0"/>
        <v>145.08933360346455</v>
      </c>
      <c r="L23" s="66">
        <f t="shared" si="1"/>
        <v>51.521069946911233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1644.48</v>
      </c>
      <c r="H24" s="66">
        <v>9809</v>
      </c>
      <c r="I24" s="66">
        <v>9809</v>
      </c>
      <c r="J24" s="66">
        <v>3880.25</v>
      </c>
      <c r="K24" s="66">
        <f t="shared" si="0"/>
        <v>235.95604689628331</v>
      </c>
      <c r="L24" s="66">
        <f t="shared" si="1"/>
        <v>39.558058925476601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687204.28</v>
      </c>
      <c r="H29" s="65">
        <f>H30+H73</f>
        <v>1943655</v>
      </c>
      <c r="I29" s="65">
        <f>I30+I73</f>
        <v>1943655</v>
      </c>
      <c r="J29" s="65">
        <f>J30+J73</f>
        <v>1001428.2599999999</v>
      </c>
      <c r="K29" s="70">
        <f t="shared" ref="K29:K60" si="5">(J29*100)/G29</f>
        <v>145.72497423910104</v>
      </c>
      <c r="L29" s="70">
        <f t="shared" ref="L29:L60" si="6">(J29*100)/I29</f>
        <v>51.522943114904649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685559.8</v>
      </c>
      <c r="H30" s="65">
        <f>H31+H39+H68</f>
        <v>1933846</v>
      </c>
      <c r="I30" s="65">
        <f>I31+I39+I68</f>
        <v>1933846</v>
      </c>
      <c r="J30" s="65">
        <f>J31+J39+J68</f>
        <v>997548.00999999989</v>
      </c>
      <c r="K30" s="65">
        <f t="shared" si="5"/>
        <v>145.5085333183188</v>
      </c>
      <c r="L30" s="65">
        <f t="shared" si="6"/>
        <v>51.583632305778224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541528.42000000004</v>
      </c>
      <c r="H31" s="65">
        <f>H32+H35+H37</f>
        <v>1536820</v>
      </c>
      <c r="I31" s="65">
        <f>I32+I35+I37</f>
        <v>1536820</v>
      </c>
      <c r="J31" s="65">
        <f>J32+J35+J37</f>
        <v>807341.21999999986</v>
      </c>
      <c r="K31" s="65">
        <f t="shared" si="5"/>
        <v>149.0856601764317</v>
      </c>
      <c r="L31" s="65">
        <f t="shared" si="6"/>
        <v>52.533232258820163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448329.85</v>
      </c>
      <c r="H32" s="65">
        <f>H33+H34</f>
        <v>1284020</v>
      </c>
      <c r="I32" s="65">
        <f>I33+I34</f>
        <v>1284020</v>
      </c>
      <c r="J32" s="65">
        <f>J33+J34</f>
        <v>669814.56999999995</v>
      </c>
      <c r="K32" s="65">
        <f t="shared" si="5"/>
        <v>149.40218011359269</v>
      </c>
      <c r="L32" s="65">
        <f t="shared" si="6"/>
        <v>52.16543122381271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447355.22</v>
      </c>
      <c r="H33" s="66">
        <v>1280500</v>
      </c>
      <c r="I33" s="66">
        <v>1280500</v>
      </c>
      <c r="J33" s="66">
        <v>666290.68999999994</v>
      </c>
      <c r="K33" s="66">
        <f t="shared" si="5"/>
        <v>148.93996095541257</v>
      </c>
      <c r="L33" s="66">
        <f t="shared" si="6"/>
        <v>52.033634517766501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974.63</v>
      </c>
      <c r="H34" s="66">
        <v>3520</v>
      </c>
      <c r="I34" s="66">
        <v>3520</v>
      </c>
      <c r="J34" s="66">
        <v>3523.88</v>
      </c>
      <c r="K34" s="66">
        <f t="shared" si="5"/>
        <v>361.56079743081989</v>
      </c>
      <c r="L34" s="66">
        <f t="shared" si="6"/>
        <v>100.11022727272727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19224.09</v>
      </c>
      <c r="H35" s="65">
        <f>H36</f>
        <v>48800</v>
      </c>
      <c r="I35" s="65">
        <f>I36</f>
        <v>48800</v>
      </c>
      <c r="J35" s="65">
        <f>J36</f>
        <v>26928.95</v>
      </c>
      <c r="K35" s="65">
        <f t="shared" si="5"/>
        <v>140.07919230507139</v>
      </c>
      <c r="L35" s="65">
        <f t="shared" si="6"/>
        <v>55.182274590163935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19224.09</v>
      </c>
      <c r="H36" s="66">
        <v>48800</v>
      </c>
      <c r="I36" s="66">
        <v>48800</v>
      </c>
      <c r="J36" s="66">
        <v>26928.95</v>
      </c>
      <c r="K36" s="66">
        <f t="shared" si="5"/>
        <v>140.07919230507139</v>
      </c>
      <c r="L36" s="66">
        <f t="shared" si="6"/>
        <v>55.182274590163935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73974.48</v>
      </c>
      <c r="H37" s="65">
        <f>H38</f>
        <v>204000</v>
      </c>
      <c r="I37" s="65">
        <f>I38</f>
        <v>204000</v>
      </c>
      <c r="J37" s="65">
        <f>J38</f>
        <v>110597.7</v>
      </c>
      <c r="K37" s="65">
        <f t="shared" si="5"/>
        <v>149.50791137700463</v>
      </c>
      <c r="L37" s="65">
        <f t="shared" si="6"/>
        <v>54.214558823529408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73974.48</v>
      </c>
      <c r="H38" s="66">
        <v>204000</v>
      </c>
      <c r="I38" s="66">
        <v>204000</v>
      </c>
      <c r="J38" s="66">
        <v>110597.7</v>
      </c>
      <c r="K38" s="66">
        <f t="shared" si="5"/>
        <v>149.50791137700463</v>
      </c>
      <c r="L38" s="66">
        <f t="shared" si="6"/>
        <v>54.214558823529408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143018.85999999999</v>
      </c>
      <c r="H39" s="65">
        <f>H40+H45+H50+H60+H62</f>
        <v>395168</v>
      </c>
      <c r="I39" s="65">
        <f>I40+I45+I50+I60+I62</f>
        <v>395168</v>
      </c>
      <c r="J39" s="65">
        <f>J40+J45+J50+J60+J62</f>
        <v>188936.11000000002</v>
      </c>
      <c r="K39" s="65">
        <f t="shared" si="5"/>
        <v>132.10573067076609</v>
      </c>
      <c r="L39" s="65">
        <f t="shared" si="6"/>
        <v>47.811591525629609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24679.32</v>
      </c>
      <c r="H40" s="65">
        <f>H41+H42+H43+H44</f>
        <v>57090</v>
      </c>
      <c r="I40" s="65">
        <f>I41+I42+I43+I44</f>
        <v>57090</v>
      </c>
      <c r="J40" s="65">
        <f>J41+J42+J43+J44</f>
        <v>29341.62</v>
      </c>
      <c r="K40" s="65">
        <f t="shared" si="5"/>
        <v>118.89152537428097</v>
      </c>
      <c r="L40" s="65">
        <f t="shared" si="6"/>
        <v>51.395375722543349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1400</v>
      </c>
      <c r="H41" s="66">
        <v>9290</v>
      </c>
      <c r="I41" s="66">
        <v>9290</v>
      </c>
      <c r="J41" s="66">
        <v>3500</v>
      </c>
      <c r="K41" s="66">
        <f t="shared" si="5"/>
        <v>250</v>
      </c>
      <c r="L41" s="66">
        <f t="shared" si="6"/>
        <v>37.674919268030138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22759.77</v>
      </c>
      <c r="H42" s="66">
        <v>45000</v>
      </c>
      <c r="I42" s="66">
        <v>45000</v>
      </c>
      <c r="J42" s="66">
        <v>25561.62</v>
      </c>
      <c r="K42" s="66">
        <f t="shared" si="5"/>
        <v>112.31053740876995</v>
      </c>
      <c r="L42" s="66">
        <f t="shared" si="6"/>
        <v>56.803600000000003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519.54999999999995</v>
      </c>
      <c r="H43" s="66">
        <v>1400</v>
      </c>
      <c r="I43" s="66">
        <v>1400</v>
      </c>
      <c r="J43" s="66">
        <v>280</v>
      </c>
      <c r="K43" s="66">
        <f t="shared" si="5"/>
        <v>53.892791839091529</v>
      </c>
      <c r="L43" s="66">
        <f t="shared" si="6"/>
        <v>20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1400</v>
      </c>
      <c r="I44" s="66">
        <v>1400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30512.030000000002</v>
      </c>
      <c r="H45" s="65">
        <f>H46+H47+H48+H49</f>
        <v>115733</v>
      </c>
      <c r="I45" s="65">
        <f>I46+I47+I48+I49</f>
        <v>115733</v>
      </c>
      <c r="J45" s="65">
        <f>J46+J47+J48+J49</f>
        <v>25834.760000000002</v>
      </c>
      <c r="K45" s="65">
        <f t="shared" si="5"/>
        <v>84.670734788868515</v>
      </c>
      <c r="L45" s="65">
        <f t="shared" si="6"/>
        <v>22.322725583887049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14859.76</v>
      </c>
      <c r="H46" s="66">
        <v>47769</v>
      </c>
      <c r="I46" s="66">
        <v>47769</v>
      </c>
      <c r="J46" s="66">
        <v>12096.73</v>
      </c>
      <c r="K46" s="66">
        <f t="shared" si="5"/>
        <v>81.405958104303167</v>
      </c>
      <c r="L46" s="66">
        <f t="shared" si="6"/>
        <v>25.323389646004731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15200</v>
      </c>
      <c r="H47" s="66">
        <v>65164</v>
      </c>
      <c r="I47" s="66">
        <v>65164</v>
      </c>
      <c r="J47" s="66">
        <v>13577.67</v>
      </c>
      <c r="K47" s="66">
        <f t="shared" si="5"/>
        <v>89.326776315789473</v>
      </c>
      <c r="L47" s="66">
        <f t="shared" si="6"/>
        <v>20.836151862991837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152.27000000000001</v>
      </c>
      <c r="H48" s="66">
        <v>1400</v>
      </c>
      <c r="I48" s="66">
        <v>1400</v>
      </c>
      <c r="J48" s="66">
        <v>104.11</v>
      </c>
      <c r="K48" s="66">
        <f t="shared" si="5"/>
        <v>68.371970841268791</v>
      </c>
      <c r="L48" s="66">
        <f t="shared" si="6"/>
        <v>7.4364285714285714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300</v>
      </c>
      <c r="H49" s="66">
        <v>1400</v>
      </c>
      <c r="I49" s="66">
        <v>1400</v>
      </c>
      <c r="J49" s="66">
        <v>56.25</v>
      </c>
      <c r="K49" s="66">
        <f t="shared" si="5"/>
        <v>18.75</v>
      </c>
      <c r="L49" s="66">
        <f t="shared" si="6"/>
        <v>4.0178571428571432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86471.77</v>
      </c>
      <c r="H50" s="65">
        <f>H51+H52+H53+H54+H55+H56+H57+H58+H59</f>
        <v>218000</v>
      </c>
      <c r="I50" s="65">
        <f>I51+I52+I53+I54+I55+I56+I57+I58+I59</f>
        <v>218000</v>
      </c>
      <c r="J50" s="65">
        <f>J51+J52+J53+J54+J55+J56+J57+J58+J59</f>
        <v>127134.56999999999</v>
      </c>
      <c r="K50" s="65">
        <f t="shared" si="5"/>
        <v>147.02436413641121</v>
      </c>
      <c r="L50" s="65">
        <f t="shared" si="6"/>
        <v>58.318610091743118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37900</v>
      </c>
      <c r="H51" s="66">
        <v>95000</v>
      </c>
      <c r="I51" s="66">
        <v>95000</v>
      </c>
      <c r="J51" s="66">
        <v>43116.84</v>
      </c>
      <c r="K51" s="66">
        <f t="shared" si="5"/>
        <v>113.76474934036939</v>
      </c>
      <c r="L51" s="66">
        <f t="shared" si="6"/>
        <v>45.386147368421049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3400</v>
      </c>
      <c r="H52" s="66">
        <v>9000</v>
      </c>
      <c r="I52" s="66">
        <v>9000</v>
      </c>
      <c r="J52" s="66">
        <v>8255.68</v>
      </c>
      <c r="K52" s="66">
        <f t="shared" si="5"/>
        <v>242.81411764705882</v>
      </c>
      <c r="L52" s="66">
        <f t="shared" si="6"/>
        <v>91.729777777777784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4000</v>
      </c>
      <c r="I53" s="66">
        <v>4000</v>
      </c>
      <c r="J53" s="66">
        <v>780</v>
      </c>
      <c r="K53" s="66" t="e">
        <f t="shared" si="5"/>
        <v>#DIV/0!</v>
      </c>
      <c r="L53" s="66">
        <f t="shared" si="6"/>
        <v>19.5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12900</v>
      </c>
      <c r="H54" s="66">
        <v>25000</v>
      </c>
      <c r="I54" s="66">
        <v>25000</v>
      </c>
      <c r="J54" s="66">
        <v>22129.38</v>
      </c>
      <c r="K54" s="66">
        <f t="shared" si="5"/>
        <v>171.54558139534885</v>
      </c>
      <c r="L54" s="66">
        <f t="shared" si="6"/>
        <v>88.517520000000005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5366.5</v>
      </c>
      <c r="H55" s="66">
        <v>15000</v>
      </c>
      <c r="I55" s="66">
        <v>15000</v>
      </c>
      <c r="J55" s="66">
        <v>5104.7299999999996</v>
      </c>
      <c r="K55" s="66">
        <f t="shared" si="5"/>
        <v>95.122146650517095</v>
      </c>
      <c r="L55" s="66">
        <f t="shared" si="6"/>
        <v>34.031533333333336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53.63</v>
      </c>
      <c r="H56" s="66">
        <v>5000</v>
      </c>
      <c r="I56" s="66">
        <v>5000</v>
      </c>
      <c r="J56" s="66">
        <v>0</v>
      </c>
      <c r="K56" s="66">
        <f t="shared" si="5"/>
        <v>0</v>
      </c>
      <c r="L56" s="66">
        <f t="shared" si="6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26700</v>
      </c>
      <c r="H57" s="66">
        <v>62000</v>
      </c>
      <c r="I57" s="66">
        <v>62000</v>
      </c>
      <c r="J57" s="66">
        <v>47637.89</v>
      </c>
      <c r="K57" s="66">
        <f t="shared" si="5"/>
        <v>178.41906367041199</v>
      </c>
      <c r="L57" s="66">
        <f t="shared" si="6"/>
        <v>76.835306451612908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29.98</v>
      </c>
      <c r="H58" s="66">
        <v>1000</v>
      </c>
      <c r="I58" s="66">
        <v>1000</v>
      </c>
      <c r="J58" s="66">
        <v>9.9600000000000009</v>
      </c>
      <c r="K58" s="66">
        <f t="shared" si="5"/>
        <v>33.22214809873249</v>
      </c>
      <c r="L58" s="66">
        <f t="shared" si="6"/>
        <v>0.996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121.66</v>
      </c>
      <c r="H59" s="66">
        <v>2000</v>
      </c>
      <c r="I59" s="66">
        <v>2000</v>
      </c>
      <c r="J59" s="66">
        <v>100.09</v>
      </c>
      <c r="K59" s="66">
        <f t="shared" si="5"/>
        <v>82.270261384185432</v>
      </c>
      <c r="L59" s="66">
        <f t="shared" si="6"/>
        <v>5.0045000000000002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66.36</v>
      </c>
      <c r="H60" s="65">
        <f>H61</f>
        <v>1000</v>
      </c>
      <c r="I60" s="65">
        <f>I61</f>
        <v>1000</v>
      </c>
      <c r="J60" s="65">
        <f>J61</f>
        <v>223.45</v>
      </c>
      <c r="K60" s="65">
        <f t="shared" si="5"/>
        <v>336.72393007836047</v>
      </c>
      <c r="L60" s="65">
        <f t="shared" si="6"/>
        <v>22.344999999999999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66.36</v>
      </c>
      <c r="H61" s="66">
        <v>1000</v>
      </c>
      <c r="I61" s="66">
        <v>1000</v>
      </c>
      <c r="J61" s="66">
        <v>223.45</v>
      </c>
      <c r="K61" s="66">
        <f t="shared" ref="K61:K82" si="7">(J61*100)/G61</f>
        <v>336.72393007836047</v>
      </c>
      <c r="L61" s="66">
        <f t="shared" ref="L61:L82" si="8">(J61*100)/I61</f>
        <v>22.344999999999999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1289.3800000000001</v>
      </c>
      <c r="H62" s="65">
        <f>H63+H64+H65+H66+H67</f>
        <v>3345</v>
      </c>
      <c r="I62" s="65">
        <f>I63+I64+I65+I66+I67</f>
        <v>3345</v>
      </c>
      <c r="J62" s="65">
        <f>J63+J64+J65+J66+J67</f>
        <v>6401.71</v>
      </c>
      <c r="K62" s="65">
        <f t="shared" si="7"/>
        <v>496.49521475437803</v>
      </c>
      <c r="L62" s="65">
        <f t="shared" si="8"/>
        <v>191.38146487294469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1175.24</v>
      </c>
      <c r="H63" s="66">
        <v>0</v>
      </c>
      <c r="I63" s="66">
        <v>0</v>
      </c>
      <c r="J63" s="66">
        <v>6272.31</v>
      </c>
      <c r="K63" s="66">
        <f t="shared" si="7"/>
        <v>533.70460501684761</v>
      </c>
      <c r="L63" s="66" t="e">
        <f t="shared" si="8"/>
        <v>#DIV/0!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1327</v>
      </c>
      <c r="I64" s="66">
        <v>1327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114.14</v>
      </c>
      <c r="H65" s="66">
        <v>150</v>
      </c>
      <c r="I65" s="66">
        <v>150</v>
      </c>
      <c r="J65" s="66">
        <v>0</v>
      </c>
      <c r="K65" s="66">
        <f t="shared" si="7"/>
        <v>0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868</v>
      </c>
      <c r="I66" s="66">
        <v>868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0</v>
      </c>
      <c r="H67" s="66">
        <v>1000</v>
      </c>
      <c r="I67" s="66">
        <v>1000</v>
      </c>
      <c r="J67" s="66">
        <v>129.4</v>
      </c>
      <c r="K67" s="66" t="e">
        <f t="shared" si="7"/>
        <v>#DIV/0!</v>
      </c>
      <c r="L67" s="66">
        <f t="shared" si="8"/>
        <v>12.94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1012.52</v>
      </c>
      <c r="H68" s="65">
        <f>H69+H71</f>
        <v>1858</v>
      </c>
      <c r="I68" s="65">
        <f>I69+I71</f>
        <v>1858</v>
      </c>
      <c r="J68" s="65">
        <f>J69+J71</f>
        <v>1270.68</v>
      </c>
      <c r="K68" s="65">
        <f t="shared" si="7"/>
        <v>125.49678031051239</v>
      </c>
      <c r="L68" s="65">
        <f t="shared" si="8"/>
        <v>68.389666307857908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345.36</v>
      </c>
      <c r="H69" s="65">
        <f>H70</f>
        <v>531</v>
      </c>
      <c r="I69" s="65">
        <f>I70</f>
        <v>531</v>
      </c>
      <c r="J69" s="65">
        <f>J70</f>
        <v>270.68</v>
      </c>
      <c r="K69" s="65">
        <f t="shared" si="7"/>
        <v>78.376187167014123</v>
      </c>
      <c r="L69" s="65">
        <f t="shared" si="8"/>
        <v>50.975517890772132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345.36</v>
      </c>
      <c r="H70" s="66">
        <v>531</v>
      </c>
      <c r="I70" s="66">
        <v>531</v>
      </c>
      <c r="J70" s="66">
        <v>270.68</v>
      </c>
      <c r="K70" s="66">
        <f t="shared" si="7"/>
        <v>78.376187167014123</v>
      </c>
      <c r="L70" s="66">
        <f t="shared" si="8"/>
        <v>50.975517890772132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667.16</v>
      </c>
      <c r="H71" s="65">
        <f>H72</f>
        <v>1327</v>
      </c>
      <c r="I71" s="65">
        <f>I72</f>
        <v>1327</v>
      </c>
      <c r="J71" s="65">
        <f>J72</f>
        <v>1000</v>
      </c>
      <c r="K71" s="65">
        <f t="shared" si="7"/>
        <v>149.88908207926136</v>
      </c>
      <c r="L71" s="65">
        <f t="shared" si="8"/>
        <v>75.357950263752826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667.16</v>
      </c>
      <c r="H72" s="66">
        <v>1327</v>
      </c>
      <c r="I72" s="66">
        <v>1327</v>
      </c>
      <c r="J72" s="66">
        <v>1000</v>
      </c>
      <c r="K72" s="66">
        <f t="shared" si="7"/>
        <v>149.88908207926136</v>
      </c>
      <c r="L72" s="66">
        <f t="shared" si="8"/>
        <v>75.357950263752826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G74+G80</f>
        <v>1644.48</v>
      </c>
      <c r="H73" s="65">
        <f>H74+H80</f>
        <v>9809</v>
      </c>
      <c r="I73" s="65">
        <f>I74+I80</f>
        <v>9809</v>
      </c>
      <c r="J73" s="65">
        <f>J74+J80</f>
        <v>3880.25</v>
      </c>
      <c r="K73" s="65">
        <f t="shared" si="7"/>
        <v>235.95604689628331</v>
      </c>
      <c r="L73" s="65">
        <f t="shared" si="8"/>
        <v>39.558058925476601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G75+G78</f>
        <v>1644.48</v>
      </c>
      <c r="H74" s="65">
        <f>H75+H78</f>
        <v>9809</v>
      </c>
      <c r="I74" s="65">
        <f>I75+I78</f>
        <v>9809</v>
      </c>
      <c r="J74" s="65">
        <f>J75+J78</f>
        <v>3880.25</v>
      </c>
      <c r="K74" s="65">
        <f t="shared" si="7"/>
        <v>235.95604689628331</v>
      </c>
      <c r="L74" s="65">
        <f t="shared" si="8"/>
        <v>39.558058925476601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</f>
        <v>0</v>
      </c>
      <c r="H75" s="65">
        <f>H76+H77</f>
        <v>6318</v>
      </c>
      <c r="I75" s="65">
        <f>I76+I77</f>
        <v>6318</v>
      </c>
      <c r="J75" s="65">
        <f>J76+J77</f>
        <v>2161.09</v>
      </c>
      <c r="K75" s="65" t="e">
        <f t="shared" si="7"/>
        <v>#DIV/0!</v>
      </c>
      <c r="L75" s="65">
        <f t="shared" si="8"/>
        <v>34.205286483064263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3318</v>
      </c>
      <c r="I76" s="66">
        <v>3318</v>
      </c>
      <c r="J76" s="66">
        <v>2161.09</v>
      </c>
      <c r="K76" s="66" t="e">
        <f t="shared" si="7"/>
        <v>#DIV/0!</v>
      </c>
      <c r="L76" s="66">
        <f t="shared" si="8"/>
        <v>65.132308619650388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3000</v>
      </c>
      <c r="I77" s="66">
        <v>3000</v>
      </c>
      <c r="J77" s="66">
        <v>0</v>
      </c>
      <c r="K77" s="66" t="e">
        <f t="shared" si="7"/>
        <v>#DIV/0!</v>
      </c>
      <c r="L77" s="66">
        <f t="shared" si="8"/>
        <v>0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1644.48</v>
      </c>
      <c r="H78" s="65">
        <f>H79</f>
        <v>3491</v>
      </c>
      <c r="I78" s="65">
        <f>I79</f>
        <v>3491</v>
      </c>
      <c r="J78" s="65">
        <f>J79</f>
        <v>1719.16</v>
      </c>
      <c r="K78" s="65">
        <f t="shared" si="7"/>
        <v>104.5412531620938</v>
      </c>
      <c r="L78" s="65">
        <f t="shared" si="8"/>
        <v>49.245488398739617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1644.48</v>
      </c>
      <c r="H79" s="66">
        <v>3491</v>
      </c>
      <c r="I79" s="66">
        <v>3491</v>
      </c>
      <c r="J79" s="66">
        <v>1719.16</v>
      </c>
      <c r="K79" s="66">
        <f t="shared" si="7"/>
        <v>104.5412531620938</v>
      </c>
      <c r="L79" s="66">
        <f t="shared" si="8"/>
        <v>49.245488398739617</v>
      </c>
    </row>
    <row r="80" spans="2:12" x14ac:dyDescent="0.25">
      <c r="B80" s="65"/>
      <c r="C80" s="65" t="s">
        <v>176</v>
      </c>
      <c r="D80" s="65"/>
      <c r="E80" s="65"/>
      <c r="F80" s="65" t="s">
        <v>177</v>
      </c>
      <c r="G80" s="65">
        <f t="shared" ref="G80:J81" si="9">G81</f>
        <v>0</v>
      </c>
      <c r="H80" s="65">
        <f t="shared" si="9"/>
        <v>0</v>
      </c>
      <c r="I80" s="65">
        <f t="shared" si="9"/>
        <v>0</v>
      </c>
      <c r="J80" s="65">
        <f t="shared" si="9"/>
        <v>0</v>
      </c>
      <c r="K80" s="65" t="e">
        <f t="shared" si="7"/>
        <v>#DIV/0!</v>
      </c>
      <c r="L80" s="65" t="e">
        <f t="shared" si="8"/>
        <v>#DIV/0!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 t="shared" si="9"/>
        <v>0</v>
      </c>
      <c r="H81" s="65">
        <f t="shared" si="9"/>
        <v>0</v>
      </c>
      <c r="I81" s="65">
        <f t="shared" si="9"/>
        <v>0</v>
      </c>
      <c r="J81" s="65">
        <f t="shared" si="9"/>
        <v>0</v>
      </c>
      <c r="K81" s="65" t="e">
        <f t="shared" si="7"/>
        <v>#DIV/0!</v>
      </c>
      <c r="L81" s="65" t="e">
        <f t="shared" si="8"/>
        <v>#DIV/0!</v>
      </c>
    </row>
    <row r="82" spans="2:12" x14ac:dyDescent="0.25">
      <c r="B82" s="66"/>
      <c r="C82" s="66"/>
      <c r="D82" s="66"/>
      <c r="E82" s="66" t="s">
        <v>180</v>
      </c>
      <c r="F82" s="66" t="s">
        <v>179</v>
      </c>
      <c r="G82" s="66">
        <v>0</v>
      </c>
      <c r="H82" s="66">
        <v>0</v>
      </c>
      <c r="I82" s="66">
        <v>0</v>
      </c>
      <c r="J82" s="66">
        <v>0</v>
      </c>
      <c r="K82" s="66" t="e">
        <f t="shared" si="7"/>
        <v>#DIV/0!</v>
      </c>
      <c r="L82" s="66" t="e">
        <f t="shared" si="8"/>
        <v>#DIV/0!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B2" sqref="B2:H2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684769.28000000003</v>
      </c>
      <c r="D6" s="71">
        <f>D7+D9+D11+D13</f>
        <v>1943655</v>
      </c>
      <c r="E6" s="71">
        <f>E7+E9+E11+E13</f>
        <v>1943655</v>
      </c>
      <c r="F6" s="71">
        <f>F7+F9+F11+F13</f>
        <v>995021.47</v>
      </c>
      <c r="G6" s="72">
        <f t="shared" ref="G6:G21" si="0">(F6*100)/C6</f>
        <v>145.30755088779682</v>
      </c>
      <c r="H6" s="72">
        <f t="shared" ref="H6:H21" si="1">(F6*100)/E6</f>
        <v>51.193317229652379</v>
      </c>
    </row>
    <row r="7" spans="1:8" x14ac:dyDescent="0.25">
      <c r="A7"/>
      <c r="B7" s="8" t="s">
        <v>181</v>
      </c>
      <c r="C7" s="71">
        <f>C8</f>
        <v>684769.28000000003</v>
      </c>
      <c r="D7" s="71">
        <f>D8</f>
        <v>1933568</v>
      </c>
      <c r="E7" s="71">
        <f>E8</f>
        <v>1933568</v>
      </c>
      <c r="F7" s="71">
        <f>F8</f>
        <v>995021.47</v>
      </c>
      <c r="G7" s="72">
        <f t="shared" si="0"/>
        <v>145.30755088779682</v>
      </c>
      <c r="H7" s="72">
        <f t="shared" si="1"/>
        <v>51.460381533000131</v>
      </c>
    </row>
    <row r="8" spans="1:8" x14ac:dyDescent="0.25">
      <c r="A8"/>
      <c r="B8" s="16" t="s">
        <v>182</v>
      </c>
      <c r="C8" s="73">
        <v>684769.28000000003</v>
      </c>
      <c r="D8" s="73">
        <v>1933568</v>
      </c>
      <c r="E8" s="73">
        <v>1933568</v>
      </c>
      <c r="F8" s="74">
        <v>995021.47</v>
      </c>
      <c r="G8" s="70">
        <f t="shared" si="0"/>
        <v>145.30755088779682</v>
      </c>
      <c r="H8" s="70">
        <f t="shared" si="1"/>
        <v>51.460381533000131</v>
      </c>
    </row>
    <row r="9" spans="1:8" x14ac:dyDescent="0.25">
      <c r="A9"/>
      <c r="B9" s="8" t="s">
        <v>183</v>
      </c>
      <c r="C9" s="71">
        <f>C10</f>
        <v>0</v>
      </c>
      <c r="D9" s="71">
        <f>D10</f>
        <v>133</v>
      </c>
      <c r="E9" s="71">
        <f>E10</f>
        <v>133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184</v>
      </c>
      <c r="C10" s="73">
        <v>0</v>
      </c>
      <c r="D10" s="73">
        <v>133</v>
      </c>
      <c r="E10" s="73">
        <v>133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185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186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187</v>
      </c>
      <c r="C13" s="71">
        <f>C14</f>
        <v>0</v>
      </c>
      <c r="D13" s="71">
        <f>D14</f>
        <v>9954</v>
      </c>
      <c r="E13" s="71">
        <f>E14</f>
        <v>9954</v>
      </c>
      <c r="F13" s="71">
        <f>F14</f>
        <v>0</v>
      </c>
      <c r="G13" s="72" t="e">
        <f t="shared" si="0"/>
        <v>#DIV/0!</v>
      </c>
      <c r="H13" s="72">
        <f t="shared" si="1"/>
        <v>0</v>
      </c>
    </row>
    <row r="14" spans="1:8" x14ac:dyDescent="0.25">
      <c r="A14"/>
      <c r="B14" s="16" t="s">
        <v>188</v>
      </c>
      <c r="C14" s="73">
        <v>0</v>
      </c>
      <c r="D14" s="73">
        <v>9954</v>
      </c>
      <c r="E14" s="73">
        <v>9954</v>
      </c>
      <c r="F14" s="74">
        <v>0</v>
      </c>
      <c r="G14" s="70" t="e">
        <f t="shared" si="0"/>
        <v>#DIV/0!</v>
      </c>
      <c r="H14" s="70">
        <f t="shared" si="1"/>
        <v>0</v>
      </c>
    </row>
    <row r="15" spans="1:8" x14ac:dyDescent="0.25">
      <c r="B15" s="8" t="s">
        <v>32</v>
      </c>
      <c r="C15" s="75">
        <f>C16+C18+C20</f>
        <v>687204.28</v>
      </c>
      <c r="D15" s="75">
        <f>D16+D18+D20</f>
        <v>1943655</v>
      </c>
      <c r="E15" s="75">
        <f>E16+E18+E20</f>
        <v>1943655</v>
      </c>
      <c r="F15" s="75">
        <f>F16+F18+F20</f>
        <v>1001428.26</v>
      </c>
      <c r="G15" s="72">
        <f t="shared" si="0"/>
        <v>145.72497423910107</v>
      </c>
      <c r="H15" s="72">
        <f t="shared" si="1"/>
        <v>51.522943114904649</v>
      </c>
    </row>
    <row r="16" spans="1:8" x14ac:dyDescent="0.25">
      <c r="A16"/>
      <c r="B16" s="8" t="s">
        <v>181</v>
      </c>
      <c r="C16" s="75">
        <f>C17</f>
        <v>684769.28000000003</v>
      </c>
      <c r="D16" s="75">
        <f>D17</f>
        <v>1933568</v>
      </c>
      <c r="E16" s="75">
        <f>E17</f>
        <v>1933568</v>
      </c>
      <c r="F16" s="75">
        <f>F17</f>
        <v>995021.47</v>
      </c>
      <c r="G16" s="72">
        <f t="shared" si="0"/>
        <v>145.30755088779682</v>
      </c>
      <c r="H16" s="72">
        <f t="shared" si="1"/>
        <v>51.460381533000131</v>
      </c>
    </row>
    <row r="17" spans="1:8" x14ac:dyDescent="0.25">
      <c r="A17"/>
      <c r="B17" s="16" t="s">
        <v>182</v>
      </c>
      <c r="C17" s="73">
        <v>684769.28000000003</v>
      </c>
      <c r="D17" s="73">
        <v>1933568</v>
      </c>
      <c r="E17" s="76">
        <v>1933568</v>
      </c>
      <c r="F17" s="74">
        <v>995021.47</v>
      </c>
      <c r="G17" s="70">
        <f t="shared" si="0"/>
        <v>145.30755088779682</v>
      </c>
      <c r="H17" s="70">
        <f t="shared" si="1"/>
        <v>51.460381533000131</v>
      </c>
    </row>
    <row r="18" spans="1:8" x14ac:dyDescent="0.25">
      <c r="A18"/>
      <c r="B18" s="8" t="s">
        <v>183</v>
      </c>
      <c r="C18" s="75">
        <f>C19</f>
        <v>0</v>
      </c>
      <c r="D18" s="75">
        <f>D19</f>
        <v>133</v>
      </c>
      <c r="E18" s="75">
        <f>E19</f>
        <v>133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184</v>
      </c>
      <c r="C19" s="73">
        <v>0</v>
      </c>
      <c r="D19" s="73">
        <v>133</v>
      </c>
      <c r="E19" s="76">
        <v>133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187</v>
      </c>
      <c r="C20" s="75">
        <f>C21</f>
        <v>2435</v>
      </c>
      <c r="D20" s="75">
        <f>D21</f>
        <v>9954</v>
      </c>
      <c r="E20" s="75">
        <f>E21</f>
        <v>9954</v>
      </c>
      <c r="F20" s="75">
        <f>F21</f>
        <v>6406.79</v>
      </c>
      <c r="G20" s="72">
        <f t="shared" si="0"/>
        <v>263.11252566735112</v>
      </c>
      <c r="H20" s="72">
        <f t="shared" si="1"/>
        <v>64.363974281695803</v>
      </c>
    </row>
    <row r="21" spans="1:8" x14ac:dyDescent="0.25">
      <c r="A21"/>
      <c r="B21" s="16" t="s">
        <v>188</v>
      </c>
      <c r="C21" s="73">
        <v>2435</v>
      </c>
      <c r="D21" s="73">
        <v>9954</v>
      </c>
      <c r="E21" s="76">
        <v>9954</v>
      </c>
      <c r="F21" s="74">
        <v>6406.79</v>
      </c>
      <c r="G21" s="70">
        <f t="shared" si="0"/>
        <v>263.11252566735112</v>
      </c>
      <c r="H21" s="70">
        <f t="shared" si="1"/>
        <v>64.363974281695803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687204.28</v>
      </c>
      <c r="D6" s="75">
        <f t="shared" si="0"/>
        <v>1943655</v>
      </c>
      <c r="E6" s="75">
        <f t="shared" si="0"/>
        <v>1943655</v>
      </c>
      <c r="F6" s="75">
        <f t="shared" si="0"/>
        <v>1001428.26</v>
      </c>
      <c r="G6" s="70">
        <f>(F6*100)/C6</f>
        <v>145.72497423910107</v>
      </c>
      <c r="H6" s="70">
        <f>(F6*100)/E6</f>
        <v>51.522943114904649</v>
      </c>
    </row>
    <row r="7" spans="2:8" x14ac:dyDescent="0.25">
      <c r="B7" s="8" t="s">
        <v>189</v>
      </c>
      <c r="C7" s="75">
        <f t="shared" si="0"/>
        <v>687204.28</v>
      </c>
      <c r="D7" s="75">
        <f t="shared" si="0"/>
        <v>1943655</v>
      </c>
      <c r="E7" s="75">
        <f t="shared" si="0"/>
        <v>1943655</v>
      </c>
      <c r="F7" s="75">
        <f t="shared" si="0"/>
        <v>1001428.26</v>
      </c>
      <c r="G7" s="70">
        <f>(F7*100)/C7</f>
        <v>145.72497423910107</v>
      </c>
      <c r="H7" s="70">
        <f>(F7*100)/E7</f>
        <v>51.522943114904649</v>
      </c>
    </row>
    <row r="8" spans="2:8" x14ac:dyDescent="0.25">
      <c r="B8" s="11" t="s">
        <v>190</v>
      </c>
      <c r="C8" s="73">
        <v>687204.28</v>
      </c>
      <c r="D8" s="73">
        <v>1943655</v>
      </c>
      <c r="E8" s="73">
        <v>1943655</v>
      </c>
      <c r="F8" s="74">
        <v>1001428.26</v>
      </c>
      <c r="G8" s="70">
        <f>(F8*100)/C8</f>
        <v>145.72497423910107</v>
      </c>
      <c r="H8" s="70">
        <f>(F8*100)/E8</f>
        <v>51.522943114904649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B2" sqref="B2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2" sqref="B2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0"/>
  <sheetViews>
    <sheetView zoomScaleNormal="100" workbookViewId="0">
      <selection activeCell="E99" sqref="E9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191</v>
      </c>
      <c r="C1" s="39"/>
    </row>
    <row r="2" spans="1:6" ht="15" customHeight="1" x14ac:dyDescent="0.2">
      <c r="A2" s="41" t="s">
        <v>34</v>
      </c>
      <c r="B2" s="42" t="s">
        <v>192</v>
      </c>
      <c r="C2" s="39"/>
    </row>
    <row r="3" spans="1:6" s="39" customFormat="1" ht="43.5" customHeight="1" x14ac:dyDescent="0.2">
      <c r="A3" s="43" t="s">
        <v>35</v>
      </c>
      <c r="B3" s="37" t="s">
        <v>193</v>
      </c>
    </row>
    <row r="4" spans="1:6" s="39" customFormat="1" x14ac:dyDescent="0.2">
      <c r="A4" s="43" t="s">
        <v>36</v>
      </c>
      <c r="B4" s="44" t="s">
        <v>194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195</v>
      </c>
      <c r="B7" s="46"/>
      <c r="C7" s="77">
        <f>C13+C100</f>
        <v>1933568</v>
      </c>
      <c r="D7" s="77">
        <f>D13+D100</f>
        <v>1933568</v>
      </c>
      <c r="E7" s="77">
        <f>E13+E100</f>
        <v>995021.46999999986</v>
      </c>
      <c r="F7" s="77">
        <f>(E7*100)/D7</f>
        <v>51.460381533000131</v>
      </c>
    </row>
    <row r="8" spans="1:6" x14ac:dyDescent="0.2">
      <c r="A8" s="47" t="s">
        <v>80</v>
      </c>
      <c r="B8" s="46"/>
      <c r="C8" s="77">
        <f>C71</f>
        <v>133</v>
      </c>
      <c r="D8" s="77">
        <f>D71</f>
        <v>133</v>
      </c>
      <c r="E8" s="77">
        <f>E71</f>
        <v>0</v>
      </c>
      <c r="F8" s="77">
        <f>(E8*100)/D8</f>
        <v>0</v>
      </c>
    </row>
    <row r="9" spans="1:6" x14ac:dyDescent="0.2">
      <c r="A9" s="47" t="s">
        <v>196</v>
      </c>
      <c r="B9" s="46"/>
      <c r="C9" s="77">
        <f>C80</f>
        <v>0</v>
      </c>
      <c r="D9" s="77">
        <f>D80</f>
        <v>0</v>
      </c>
      <c r="E9" s="77">
        <f>E80</f>
        <v>0</v>
      </c>
      <c r="F9" s="77" t="e">
        <f>(E9*100)/D9</f>
        <v>#DIV/0!</v>
      </c>
    </row>
    <row r="10" spans="1:6" x14ac:dyDescent="0.2">
      <c r="A10" s="47" t="s">
        <v>197</v>
      </c>
      <c r="B10" s="46"/>
      <c r="C10" s="77">
        <f>C85</f>
        <v>9954</v>
      </c>
      <c r="D10" s="77">
        <f>D85</f>
        <v>9954</v>
      </c>
      <c r="E10" s="77">
        <f>E85</f>
        <v>6406.79</v>
      </c>
      <c r="F10" s="77">
        <f>(E10*100)/D10</f>
        <v>64.363974281695803</v>
      </c>
    </row>
    <row r="11" spans="1:6" s="57" customFormat="1" x14ac:dyDescent="0.2"/>
    <row r="12" spans="1:6" ht="38.25" x14ac:dyDescent="0.2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x14ac:dyDescent="0.2">
      <c r="A13" s="48" t="s">
        <v>195</v>
      </c>
      <c r="B13" s="48" t="s">
        <v>203</v>
      </c>
      <c r="C13" s="78">
        <f>C14+C56</f>
        <v>1933568</v>
      </c>
      <c r="D13" s="78">
        <f>D14+D56</f>
        <v>1933568</v>
      </c>
      <c r="E13" s="78">
        <f>E14+E56</f>
        <v>995021.46999999986</v>
      </c>
      <c r="F13" s="79">
        <f>(E13*100)/D13</f>
        <v>51.460381533000131</v>
      </c>
    </row>
    <row r="14" spans="1:6" x14ac:dyDescent="0.2">
      <c r="A14" s="49" t="s">
        <v>78</v>
      </c>
      <c r="B14" s="50" t="s">
        <v>79</v>
      </c>
      <c r="C14" s="80">
        <f>C15+C23+C51</f>
        <v>1923759</v>
      </c>
      <c r="D14" s="80">
        <f>D15+D23+D51</f>
        <v>1923759</v>
      </c>
      <c r="E14" s="80">
        <f>E15+E23+E51</f>
        <v>991141.21999999986</v>
      </c>
      <c r="F14" s="81">
        <f>(E14*100)/D14</f>
        <v>51.521069946911233</v>
      </c>
    </row>
    <row r="15" spans="1:6" x14ac:dyDescent="0.2">
      <c r="A15" s="51" t="s">
        <v>80</v>
      </c>
      <c r="B15" s="52" t="s">
        <v>81</v>
      </c>
      <c r="C15" s="82">
        <f>C16+C19+C21</f>
        <v>1536820</v>
      </c>
      <c r="D15" s="82">
        <f>D16+D19+D21</f>
        <v>1536820</v>
      </c>
      <c r="E15" s="82">
        <f>E16+E19+E21</f>
        <v>807341.21999999986</v>
      </c>
      <c r="F15" s="81">
        <f>(E15*100)/D15</f>
        <v>52.533232258820163</v>
      </c>
    </row>
    <row r="16" spans="1:6" x14ac:dyDescent="0.2">
      <c r="A16" s="53" t="s">
        <v>82</v>
      </c>
      <c r="B16" s="54" t="s">
        <v>83</v>
      </c>
      <c r="C16" s="83">
        <f>C17+C18</f>
        <v>1284020</v>
      </c>
      <c r="D16" s="83">
        <f>D17+D18</f>
        <v>1284020</v>
      </c>
      <c r="E16" s="83">
        <f>E17+E18</f>
        <v>669814.56999999995</v>
      </c>
      <c r="F16" s="83">
        <f>(E16*100)/D16</f>
        <v>52.16543122381271</v>
      </c>
    </row>
    <row r="17" spans="1:6" x14ac:dyDescent="0.2">
      <c r="A17" s="55" t="s">
        <v>84</v>
      </c>
      <c r="B17" s="56" t="s">
        <v>85</v>
      </c>
      <c r="C17" s="84">
        <v>1280500</v>
      </c>
      <c r="D17" s="84">
        <v>1280500</v>
      </c>
      <c r="E17" s="84">
        <v>666290.68999999994</v>
      </c>
      <c r="F17" s="84"/>
    </row>
    <row r="18" spans="1:6" x14ac:dyDescent="0.2">
      <c r="A18" s="55" t="s">
        <v>86</v>
      </c>
      <c r="B18" s="56" t="s">
        <v>87</v>
      </c>
      <c r="C18" s="84">
        <v>3520</v>
      </c>
      <c r="D18" s="84">
        <v>3520</v>
      </c>
      <c r="E18" s="84">
        <v>3523.88</v>
      </c>
      <c r="F18" s="84"/>
    </row>
    <row r="19" spans="1:6" x14ac:dyDescent="0.2">
      <c r="A19" s="53" t="s">
        <v>88</v>
      </c>
      <c r="B19" s="54" t="s">
        <v>89</v>
      </c>
      <c r="C19" s="83">
        <f>C20</f>
        <v>48800</v>
      </c>
      <c r="D19" s="83">
        <f>D20</f>
        <v>48800</v>
      </c>
      <c r="E19" s="83">
        <f>E20</f>
        <v>26928.95</v>
      </c>
      <c r="F19" s="83">
        <f>(E19*100)/D19</f>
        <v>55.182274590163935</v>
      </c>
    </row>
    <row r="20" spans="1:6" x14ac:dyDescent="0.2">
      <c r="A20" s="55" t="s">
        <v>90</v>
      </c>
      <c r="B20" s="56" t="s">
        <v>89</v>
      </c>
      <c r="C20" s="84">
        <v>48800</v>
      </c>
      <c r="D20" s="84">
        <v>48800</v>
      </c>
      <c r="E20" s="84">
        <v>26928.95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204000</v>
      </c>
      <c r="D21" s="83">
        <f>D22</f>
        <v>204000</v>
      </c>
      <c r="E21" s="83">
        <f>E22</f>
        <v>110597.7</v>
      </c>
      <c r="F21" s="83">
        <f>(E21*100)/D21</f>
        <v>54.214558823529408</v>
      </c>
    </row>
    <row r="22" spans="1:6" x14ac:dyDescent="0.2">
      <c r="A22" s="55" t="s">
        <v>93</v>
      </c>
      <c r="B22" s="56" t="s">
        <v>94</v>
      </c>
      <c r="C22" s="84">
        <v>204000</v>
      </c>
      <c r="D22" s="84">
        <v>204000</v>
      </c>
      <c r="E22" s="84">
        <v>110597.7</v>
      </c>
      <c r="F22" s="84"/>
    </row>
    <row r="23" spans="1:6" x14ac:dyDescent="0.2">
      <c r="A23" s="51" t="s">
        <v>95</v>
      </c>
      <c r="B23" s="52" t="s">
        <v>96</v>
      </c>
      <c r="C23" s="82">
        <f>C24+C29+C34+C44+C46</f>
        <v>385081</v>
      </c>
      <c r="D23" s="82">
        <f>D24+D29+D34+D44+D46</f>
        <v>385081</v>
      </c>
      <c r="E23" s="82">
        <f>E24+E29+E34+E44+E46</f>
        <v>182529.31999999998</v>
      </c>
      <c r="F23" s="81">
        <f>(E23*100)/D23</f>
        <v>47.400240468888363</v>
      </c>
    </row>
    <row r="24" spans="1:6" x14ac:dyDescent="0.2">
      <c r="A24" s="53" t="s">
        <v>97</v>
      </c>
      <c r="B24" s="54" t="s">
        <v>98</v>
      </c>
      <c r="C24" s="83">
        <f>C25+C26+C27+C28</f>
        <v>54436</v>
      </c>
      <c r="D24" s="83">
        <f>D25+D26+D27+D28</f>
        <v>54436</v>
      </c>
      <c r="E24" s="83">
        <f>E25+E26+E27+E28</f>
        <v>29341.62</v>
      </c>
      <c r="F24" s="83">
        <f>(E24*100)/D24</f>
        <v>53.901131604085535</v>
      </c>
    </row>
    <row r="25" spans="1:6" x14ac:dyDescent="0.2">
      <c r="A25" s="55" t="s">
        <v>99</v>
      </c>
      <c r="B25" s="56" t="s">
        <v>100</v>
      </c>
      <c r="C25" s="84">
        <v>6636</v>
      </c>
      <c r="D25" s="84">
        <v>6636</v>
      </c>
      <c r="E25" s="84">
        <v>3500</v>
      </c>
      <c r="F25" s="84"/>
    </row>
    <row r="26" spans="1:6" ht="25.5" x14ac:dyDescent="0.2">
      <c r="A26" s="55" t="s">
        <v>101</v>
      </c>
      <c r="B26" s="56" t="s">
        <v>102</v>
      </c>
      <c r="C26" s="84">
        <v>45000</v>
      </c>
      <c r="D26" s="84">
        <v>45000</v>
      </c>
      <c r="E26" s="84">
        <v>25561.62</v>
      </c>
      <c r="F26" s="84"/>
    </row>
    <row r="27" spans="1:6" x14ac:dyDescent="0.2">
      <c r="A27" s="55" t="s">
        <v>103</v>
      </c>
      <c r="B27" s="56" t="s">
        <v>104</v>
      </c>
      <c r="C27" s="84">
        <v>1400</v>
      </c>
      <c r="D27" s="84">
        <v>1400</v>
      </c>
      <c r="E27" s="84">
        <v>280</v>
      </c>
      <c r="F27" s="84"/>
    </row>
    <row r="28" spans="1:6" x14ac:dyDescent="0.2">
      <c r="A28" s="55" t="s">
        <v>105</v>
      </c>
      <c r="B28" s="56" t="s">
        <v>106</v>
      </c>
      <c r="C28" s="84">
        <v>1400</v>
      </c>
      <c r="D28" s="84">
        <v>1400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108300</v>
      </c>
      <c r="D29" s="83">
        <f>D30+D31+D32+D33</f>
        <v>108300</v>
      </c>
      <c r="E29" s="83">
        <f>E30+E31+E32+E33</f>
        <v>25700.28</v>
      </c>
      <c r="F29" s="83">
        <f>(E29*100)/D29</f>
        <v>23.730637119113574</v>
      </c>
    </row>
    <row r="30" spans="1:6" x14ac:dyDescent="0.2">
      <c r="A30" s="55" t="s">
        <v>109</v>
      </c>
      <c r="B30" s="56" t="s">
        <v>110</v>
      </c>
      <c r="C30" s="84">
        <v>41000</v>
      </c>
      <c r="D30" s="84">
        <v>41000</v>
      </c>
      <c r="E30" s="84">
        <v>11962.25</v>
      </c>
      <c r="F30" s="84"/>
    </row>
    <row r="31" spans="1:6" x14ac:dyDescent="0.2">
      <c r="A31" s="55" t="s">
        <v>111</v>
      </c>
      <c r="B31" s="56" t="s">
        <v>112</v>
      </c>
      <c r="C31" s="84">
        <v>64500</v>
      </c>
      <c r="D31" s="84">
        <v>64500</v>
      </c>
      <c r="E31" s="84">
        <v>13577.67</v>
      </c>
      <c r="F31" s="84"/>
    </row>
    <row r="32" spans="1:6" x14ac:dyDescent="0.2">
      <c r="A32" s="55" t="s">
        <v>113</v>
      </c>
      <c r="B32" s="56" t="s">
        <v>114</v>
      </c>
      <c r="C32" s="84">
        <v>1400</v>
      </c>
      <c r="D32" s="84">
        <v>1400</v>
      </c>
      <c r="E32" s="84">
        <v>104.11</v>
      </c>
      <c r="F32" s="84"/>
    </row>
    <row r="33" spans="1:6" x14ac:dyDescent="0.2">
      <c r="A33" s="55" t="s">
        <v>115</v>
      </c>
      <c r="B33" s="56" t="s">
        <v>116</v>
      </c>
      <c r="C33" s="84">
        <v>1400</v>
      </c>
      <c r="D33" s="84">
        <v>1400</v>
      </c>
      <c r="E33" s="84">
        <v>56.25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218000</v>
      </c>
      <c r="D34" s="83">
        <f>D35+D36+D37+D38+D39+D40+D41+D42+D43</f>
        <v>218000</v>
      </c>
      <c r="E34" s="83">
        <f>E35+E36+E37+E38+E39+E40+E41+E42+E43</f>
        <v>127134.56999999999</v>
      </c>
      <c r="F34" s="83">
        <f>(E34*100)/D34</f>
        <v>58.318610091743118</v>
      </c>
    </row>
    <row r="35" spans="1:6" x14ac:dyDescent="0.2">
      <c r="A35" s="55" t="s">
        <v>119</v>
      </c>
      <c r="B35" s="56" t="s">
        <v>120</v>
      </c>
      <c r="C35" s="84">
        <v>95000</v>
      </c>
      <c r="D35" s="84">
        <v>95000</v>
      </c>
      <c r="E35" s="84">
        <v>43116.84</v>
      </c>
      <c r="F35" s="84"/>
    </row>
    <row r="36" spans="1:6" x14ac:dyDescent="0.2">
      <c r="A36" s="55" t="s">
        <v>121</v>
      </c>
      <c r="B36" s="56" t="s">
        <v>122</v>
      </c>
      <c r="C36" s="84">
        <v>9000</v>
      </c>
      <c r="D36" s="84">
        <v>9000</v>
      </c>
      <c r="E36" s="84">
        <v>8255.68</v>
      </c>
      <c r="F36" s="84"/>
    </row>
    <row r="37" spans="1:6" x14ac:dyDescent="0.2">
      <c r="A37" s="55" t="s">
        <v>123</v>
      </c>
      <c r="B37" s="56" t="s">
        <v>124</v>
      </c>
      <c r="C37" s="84">
        <v>4000</v>
      </c>
      <c r="D37" s="84">
        <v>4000</v>
      </c>
      <c r="E37" s="84">
        <v>780</v>
      </c>
      <c r="F37" s="84"/>
    </row>
    <row r="38" spans="1:6" x14ac:dyDescent="0.2">
      <c r="A38" s="55" t="s">
        <v>125</v>
      </c>
      <c r="B38" s="56" t="s">
        <v>126</v>
      </c>
      <c r="C38" s="84">
        <v>25000</v>
      </c>
      <c r="D38" s="84">
        <v>25000</v>
      </c>
      <c r="E38" s="84">
        <v>22129.38</v>
      </c>
      <c r="F38" s="84"/>
    </row>
    <row r="39" spans="1:6" x14ac:dyDescent="0.2">
      <c r="A39" s="55" t="s">
        <v>127</v>
      </c>
      <c r="B39" s="56" t="s">
        <v>128</v>
      </c>
      <c r="C39" s="84">
        <v>15000</v>
      </c>
      <c r="D39" s="84">
        <v>15000</v>
      </c>
      <c r="E39" s="84">
        <v>5104.7299999999996</v>
      </c>
      <c r="F39" s="84"/>
    </row>
    <row r="40" spans="1:6" x14ac:dyDescent="0.2">
      <c r="A40" s="55" t="s">
        <v>129</v>
      </c>
      <c r="B40" s="56" t="s">
        <v>130</v>
      </c>
      <c r="C40" s="84">
        <v>5000</v>
      </c>
      <c r="D40" s="84">
        <v>5000</v>
      </c>
      <c r="E40" s="84">
        <v>0</v>
      </c>
      <c r="F40" s="84"/>
    </row>
    <row r="41" spans="1:6" x14ac:dyDescent="0.2">
      <c r="A41" s="55" t="s">
        <v>131</v>
      </c>
      <c r="B41" s="56" t="s">
        <v>132</v>
      </c>
      <c r="C41" s="84">
        <v>62000</v>
      </c>
      <c r="D41" s="84">
        <v>62000</v>
      </c>
      <c r="E41" s="84">
        <v>47637.89</v>
      </c>
      <c r="F41" s="84"/>
    </row>
    <row r="42" spans="1:6" x14ac:dyDescent="0.2">
      <c r="A42" s="55" t="s">
        <v>133</v>
      </c>
      <c r="B42" s="56" t="s">
        <v>134</v>
      </c>
      <c r="C42" s="84">
        <v>1000</v>
      </c>
      <c r="D42" s="84">
        <v>1000</v>
      </c>
      <c r="E42" s="84">
        <v>9.9600000000000009</v>
      </c>
      <c r="F42" s="84"/>
    </row>
    <row r="43" spans="1:6" x14ac:dyDescent="0.2">
      <c r="A43" s="55" t="s">
        <v>135</v>
      </c>
      <c r="B43" s="56" t="s">
        <v>136</v>
      </c>
      <c r="C43" s="84">
        <v>2000</v>
      </c>
      <c r="D43" s="84">
        <v>2000</v>
      </c>
      <c r="E43" s="84">
        <v>100.09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1000</v>
      </c>
      <c r="D44" s="83">
        <f>D45</f>
        <v>1000</v>
      </c>
      <c r="E44" s="83">
        <f>E45</f>
        <v>223.45</v>
      </c>
      <c r="F44" s="83">
        <f>(E44*100)/D44</f>
        <v>22.344999999999999</v>
      </c>
    </row>
    <row r="45" spans="1:6" ht="25.5" x14ac:dyDescent="0.2">
      <c r="A45" s="55" t="s">
        <v>139</v>
      </c>
      <c r="B45" s="56" t="s">
        <v>140</v>
      </c>
      <c r="C45" s="84">
        <v>1000</v>
      </c>
      <c r="D45" s="84">
        <v>1000</v>
      </c>
      <c r="E45" s="84">
        <v>223.45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3345</v>
      </c>
      <c r="D46" s="83">
        <f>D47+D48+D49+D50</f>
        <v>3345</v>
      </c>
      <c r="E46" s="83">
        <f>E47+E48+E49+E50</f>
        <v>129.4</v>
      </c>
      <c r="F46" s="83">
        <f>(E46*100)/D46</f>
        <v>3.868460388639761</v>
      </c>
    </row>
    <row r="47" spans="1:6" x14ac:dyDescent="0.2">
      <c r="A47" s="55" t="s">
        <v>145</v>
      </c>
      <c r="B47" s="56" t="s">
        <v>146</v>
      </c>
      <c r="C47" s="84">
        <v>1327</v>
      </c>
      <c r="D47" s="84">
        <v>1327</v>
      </c>
      <c r="E47" s="84">
        <v>0</v>
      </c>
      <c r="F47" s="84"/>
    </row>
    <row r="48" spans="1:6" x14ac:dyDescent="0.2">
      <c r="A48" s="55" t="s">
        <v>147</v>
      </c>
      <c r="B48" s="56" t="s">
        <v>148</v>
      </c>
      <c r="C48" s="84">
        <v>150</v>
      </c>
      <c r="D48" s="84">
        <v>150</v>
      </c>
      <c r="E48" s="84">
        <v>0</v>
      </c>
      <c r="F48" s="84"/>
    </row>
    <row r="49" spans="1:6" x14ac:dyDescent="0.2">
      <c r="A49" s="55" t="s">
        <v>149</v>
      </c>
      <c r="B49" s="56" t="s">
        <v>150</v>
      </c>
      <c r="C49" s="84">
        <v>868</v>
      </c>
      <c r="D49" s="84">
        <v>868</v>
      </c>
      <c r="E49" s="84">
        <v>0</v>
      </c>
      <c r="F49" s="84"/>
    </row>
    <row r="50" spans="1:6" x14ac:dyDescent="0.2">
      <c r="A50" s="55" t="s">
        <v>151</v>
      </c>
      <c r="B50" s="56" t="s">
        <v>142</v>
      </c>
      <c r="C50" s="84">
        <v>1000</v>
      </c>
      <c r="D50" s="84">
        <v>1000</v>
      </c>
      <c r="E50" s="84">
        <v>129.4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1858</v>
      </c>
      <c r="D51" s="82">
        <f>D52+D54</f>
        <v>1858</v>
      </c>
      <c r="E51" s="82">
        <f>E52+E54</f>
        <v>1270.68</v>
      </c>
      <c r="F51" s="81">
        <f>(E51*100)/D51</f>
        <v>68.389666307857908</v>
      </c>
    </row>
    <row r="52" spans="1:6" x14ac:dyDescent="0.2">
      <c r="A52" s="53" t="s">
        <v>154</v>
      </c>
      <c r="B52" s="54" t="s">
        <v>155</v>
      </c>
      <c r="C52" s="83">
        <f>C53</f>
        <v>531</v>
      </c>
      <c r="D52" s="83">
        <f>D53</f>
        <v>531</v>
      </c>
      <c r="E52" s="83">
        <f>E53</f>
        <v>270.68</v>
      </c>
      <c r="F52" s="83">
        <f>(E52*100)/D52</f>
        <v>50.975517890772132</v>
      </c>
    </row>
    <row r="53" spans="1:6" ht="25.5" x14ac:dyDescent="0.2">
      <c r="A53" s="55" t="s">
        <v>156</v>
      </c>
      <c r="B53" s="56" t="s">
        <v>157</v>
      </c>
      <c r="C53" s="84">
        <v>531</v>
      </c>
      <c r="D53" s="84">
        <v>531</v>
      </c>
      <c r="E53" s="84">
        <v>270.68</v>
      </c>
      <c r="F53" s="84"/>
    </row>
    <row r="54" spans="1:6" x14ac:dyDescent="0.2">
      <c r="A54" s="53" t="s">
        <v>158</v>
      </c>
      <c r="B54" s="54" t="s">
        <v>159</v>
      </c>
      <c r="C54" s="83">
        <f>C55</f>
        <v>1327</v>
      </c>
      <c r="D54" s="83">
        <f>D55</f>
        <v>1327</v>
      </c>
      <c r="E54" s="83">
        <f>E55</f>
        <v>1000</v>
      </c>
      <c r="F54" s="83">
        <f>(E54*100)/D54</f>
        <v>75.357950263752826</v>
      </c>
    </row>
    <row r="55" spans="1:6" x14ac:dyDescent="0.2">
      <c r="A55" s="55" t="s">
        <v>160</v>
      </c>
      <c r="B55" s="56" t="s">
        <v>161</v>
      </c>
      <c r="C55" s="84">
        <v>1327</v>
      </c>
      <c r="D55" s="84">
        <v>1327</v>
      </c>
      <c r="E55" s="84">
        <v>1000</v>
      </c>
      <c r="F55" s="84"/>
    </row>
    <row r="56" spans="1:6" x14ac:dyDescent="0.2">
      <c r="A56" s="49" t="s">
        <v>162</v>
      </c>
      <c r="B56" s="50" t="s">
        <v>163</v>
      </c>
      <c r="C56" s="80">
        <f>C57+C63</f>
        <v>9809</v>
      </c>
      <c r="D56" s="80">
        <f>D57+D63</f>
        <v>9809</v>
      </c>
      <c r="E56" s="80">
        <f>E57+E63</f>
        <v>3880.25</v>
      </c>
      <c r="F56" s="81">
        <f>(E56*100)/D56</f>
        <v>39.558058925476601</v>
      </c>
    </row>
    <row r="57" spans="1:6" x14ac:dyDescent="0.2">
      <c r="A57" s="51" t="s">
        <v>164</v>
      </c>
      <c r="B57" s="52" t="s">
        <v>165</v>
      </c>
      <c r="C57" s="82">
        <f>C58+C61</f>
        <v>9809</v>
      </c>
      <c r="D57" s="82">
        <f>D58+D61</f>
        <v>9809</v>
      </c>
      <c r="E57" s="82">
        <f>E58+E61</f>
        <v>3880.25</v>
      </c>
      <c r="F57" s="81">
        <f>(E57*100)/D57</f>
        <v>39.558058925476601</v>
      </c>
    </row>
    <row r="58" spans="1:6" x14ac:dyDescent="0.2">
      <c r="A58" s="53" t="s">
        <v>166</v>
      </c>
      <c r="B58" s="54" t="s">
        <v>167</v>
      </c>
      <c r="C58" s="83">
        <f>C59+C60</f>
        <v>6318</v>
      </c>
      <c r="D58" s="83">
        <f>D59+D60</f>
        <v>6318</v>
      </c>
      <c r="E58" s="83">
        <f>E59+E60</f>
        <v>2161.09</v>
      </c>
      <c r="F58" s="83">
        <f>(E58*100)/D58</f>
        <v>34.205286483064263</v>
      </c>
    </row>
    <row r="59" spans="1:6" x14ac:dyDescent="0.2">
      <c r="A59" s="55" t="s">
        <v>168</v>
      </c>
      <c r="B59" s="56" t="s">
        <v>169</v>
      </c>
      <c r="C59" s="84">
        <v>3318</v>
      </c>
      <c r="D59" s="84">
        <v>3318</v>
      </c>
      <c r="E59" s="84">
        <v>2161.09</v>
      </c>
      <c r="F59" s="84"/>
    </row>
    <row r="60" spans="1:6" x14ac:dyDescent="0.2">
      <c r="A60" s="55" t="s">
        <v>170</v>
      </c>
      <c r="B60" s="56" t="s">
        <v>171</v>
      </c>
      <c r="C60" s="84">
        <v>3000</v>
      </c>
      <c r="D60" s="84">
        <v>3000</v>
      </c>
      <c r="E60" s="84">
        <v>0</v>
      </c>
      <c r="F60" s="84"/>
    </row>
    <row r="61" spans="1:6" x14ac:dyDescent="0.2">
      <c r="A61" s="53" t="s">
        <v>172</v>
      </c>
      <c r="B61" s="54" t="s">
        <v>173</v>
      </c>
      <c r="C61" s="83">
        <f>C62</f>
        <v>3491</v>
      </c>
      <c r="D61" s="83">
        <f>D62</f>
        <v>3491</v>
      </c>
      <c r="E61" s="83">
        <f>E62</f>
        <v>1719.16</v>
      </c>
      <c r="F61" s="83">
        <f>(E61*100)/D61</f>
        <v>49.245488398739617</v>
      </c>
    </row>
    <row r="62" spans="1:6" x14ac:dyDescent="0.2">
      <c r="A62" s="55" t="s">
        <v>174</v>
      </c>
      <c r="B62" s="56" t="s">
        <v>175</v>
      </c>
      <c r="C62" s="84">
        <v>3491</v>
      </c>
      <c r="D62" s="84">
        <v>3491</v>
      </c>
      <c r="E62" s="84">
        <v>1719.16</v>
      </c>
      <c r="F62" s="84"/>
    </row>
    <row r="63" spans="1:6" x14ac:dyDescent="0.2">
      <c r="A63" s="51" t="s">
        <v>176</v>
      </c>
      <c r="B63" s="52" t="s">
        <v>177</v>
      </c>
      <c r="C63" s="82">
        <f t="shared" ref="C63:E64" si="0">C64</f>
        <v>0</v>
      </c>
      <c r="D63" s="82">
        <f t="shared" si="0"/>
        <v>0</v>
      </c>
      <c r="E63" s="82">
        <f t="shared" si="0"/>
        <v>0</v>
      </c>
      <c r="F63" s="81" t="e">
        <f>(E63*100)/D63</f>
        <v>#DIV/0!</v>
      </c>
    </row>
    <row r="64" spans="1:6" ht="25.5" x14ac:dyDescent="0.2">
      <c r="A64" s="53" t="s">
        <v>178</v>
      </c>
      <c r="B64" s="54" t="s">
        <v>179</v>
      </c>
      <c r="C64" s="83">
        <f t="shared" si="0"/>
        <v>0</v>
      </c>
      <c r="D64" s="83">
        <f t="shared" si="0"/>
        <v>0</v>
      </c>
      <c r="E64" s="83">
        <f t="shared" si="0"/>
        <v>0</v>
      </c>
      <c r="F64" s="83" t="e">
        <f>(E64*100)/D64</f>
        <v>#DIV/0!</v>
      </c>
    </row>
    <row r="65" spans="1:6" x14ac:dyDescent="0.2">
      <c r="A65" s="55" t="s">
        <v>180</v>
      </c>
      <c r="B65" s="56" t="s">
        <v>179</v>
      </c>
      <c r="C65" s="84">
        <v>0</v>
      </c>
      <c r="D65" s="84">
        <v>0</v>
      </c>
      <c r="E65" s="84">
        <v>0</v>
      </c>
      <c r="F65" s="84"/>
    </row>
    <row r="66" spans="1:6" x14ac:dyDescent="0.2">
      <c r="A66" s="49" t="s">
        <v>50</v>
      </c>
      <c r="B66" s="50" t="s">
        <v>51</v>
      </c>
      <c r="C66" s="80">
        <f t="shared" ref="C66:E67" si="1">C67</f>
        <v>1933568</v>
      </c>
      <c r="D66" s="80">
        <f t="shared" si="1"/>
        <v>1933568</v>
      </c>
      <c r="E66" s="80">
        <f t="shared" si="1"/>
        <v>995021.47</v>
      </c>
      <c r="F66" s="81">
        <f>(E66*100)/D66</f>
        <v>51.460381533000131</v>
      </c>
    </row>
    <row r="67" spans="1:6" x14ac:dyDescent="0.2">
      <c r="A67" s="51" t="s">
        <v>70</v>
      </c>
      <c r="B67" s="52" t="s">
        <v>71</v>
      </c>
      <c r="C67" s="82">
        <f t="shared" si="1"/>
        <v>1933568</v>
      </c>
      <c r="D67" s="82">
        <f t="shared" si="1"/>
        <v>1933568</v>
      </c>
      <c r="E67" s="82">
        <f t="shared" si="1"/>
        <v>995021.47</v>
      </c>
      <c r="F67" s="81">
        <f>(E67*100)/D67</f>
        <v>51.460381533000131</v>
      </c>
    </row>
    <row r="68" spans="1:6" ht="25.5" x14ac:dyDescent="0.2">
      <c r="A68" s="53" t="s">
        <v>72</v>
      </c>
      <c r="B68" s="54" t="s">
        <v>73</v>
      </c>
      <c r="C68" s="83">
        <f>C69+C70</f>
        <v>1933568</v>
      </c>
      <c r="D68" s="83">
        <f>D69+D70</f>
        <v>1933568</v>
      </c>
      <c r="E68" s="83">
        <f>E69+E70</f>
        <v>995021.47</v>
      </c>
      <c r="F68" s="83">
        <f>(E68*100)/D68</f>
        <v>51.460381533000131</v>
      </c>
    </row>
    <row r="69" spans="1:6" x14ac:dyDescent="0.2">
      <c r="A69" s="55" t="s">
        <v>74</v>
      </c>
      <c r="B69" s="56" t="s">
        <v>75</v>
      </c>
      <c r="C69" s="84">
        <v>1923759</v>
      </c>
      <c r="D69" s="84">
        <v>1923759</v>
      </c>
      <c r="E69" s="84">
        <v>991141.22</v>
      </c>
      <c r="F69" s="84"/>
    </row>
    <row r="70" spans="1:6" ht="25.5" x14ac:dyDescent="0.2">
      <c r="A70" s="55" t="s">
        <v>76</v>
      </c>
      <c r="B70" s="56" t="s">
        <v>77</v>
      </c>
      <c r="C70" s="84">
        <v>9809</v>
      </c>
      <c r="D70" s="84">
        <v>9809</v>
      </c>
      <c r="E70" s="84">
        <v>3880.25</v>
      </c>
      <c r="F70" s="84"/>
    </row>
    <row r="71" spans="1:6" x14ac:dyDescent="0.2">
      <c r="A71" s="48" t="s">
        <v>80</v>
      </c>
      <c r="B71" s="48" t="s">
        <v>204</v>
      </c>
      <c r="C71" s="78">
        <f t="shared" ref="C71:E74" si="2">C72</f>
        <v>133</v>
      </c>
      <c r="D71" s="78">
        <f t="shared" si="2"/>
        <v>133</v>
      </c>
      <c r="E71" s="78">
        <f t="shared" si="2"/>
        <v>0</v>
      </c>
      <c r="F71" s="79">
        <f>(E71*100)/D71</f>
        <v>0</v>
      </c>
    </row>
    <row r="72" spans="1:6" x14ac:dyDescent="0.2">
      <c r="A72" s="49" t="s">
        <v>78</v>
      </c>
      <c r="B72" s="50" t="s">
        <v>79</v>
      </c>
      <c r="C72" s="80">
        <f t="shared" si="2"/>
        <v>133</v>
      </c>
      <c r="D72" s="80">
        <f t="shared" si="2"/>
        <v>133</v>
      </c>
      <c r="E72" s="80">
        <f t="shared" si="2"/>
        <v>0</v>
      </c>
      <c r="F72" s="81">
        <f>(E72*100)/D72</f>
        <v>0</v>
      </c>
    </row>
    <row r="73" spans="1:6" x14ac:dyDescent="0.2">
      <c r="A73" s="51" t="s">
        <v>95</v>
      </c>
      <c r="B73" s="52" t="s">
        <v>96</v>
      </c>
      <c r="C73" s="82">
        <f t="shared" si="2"/>
        <v>133</v>
      </c>
      <c r="D73" s="82">
        <f t="shared" si="2"/>
        <v>133</v>
      </c>
      <c r="E73" s="82">
        <f t="shared" si="2"/>
        <v>0</v>
      </c>
      <c r="F73" s="81">
        <f>(E73*100)/D73</f>
        <v>0</v>
      </c>
    </row>
    <row r="74" spans="1:6" x14ac:dyDescent="0.2">
      <c r="A74" s="53" t="s">
        <v>107</v>
      </c>
      <c r="B74" s="54" t="s">
        <v>108</v>
      </c>
      <c r="C74" s="83">
        <f t="shared" si="2"/>
        <v>133</v>
      </c>
      <c r="D74" s="83">
        <f t="shared" si="2"/>
        <v>133</v>
      </c>
      <c r="E74" s="83">
        <f t="shared" si="2"/>
        <v>0</v>
      </c>
      <c r="F74" s="83">
        <f>(E74*100)/D74</f>
        <v>0</v>
      </c>
    </row>
    <row r="75" spans="1:6" x14ac:dyDescent="0.2">
      <c r="A75" s="55" t="s">
        <v>109</v>
      </c>
      <c r="B75" s="56" t="s">
        <v>110</v>
      </c>
      <c r="C75" s="84">
        <v>133</v>
      </c>
      <c r="D75" s="84">
        <v>133</v>
      </c>
      <c r="E75" s="84">
        <v>0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133</v>
      </c>
      <c r="D76" s="80">
        <f t="shared" si="3"/>
        <v>133</v>
      </c>
      <c r="E76" s="80">
        <f t="shared" si="3"/>
        <v>0</v>
      </c>
      <c r="F76" s="81">
        <f>(E76*100)/D76</f>
        <v>0</v>
      </c>
    </row>
    <row r="77" spans="1:6" x14ac:dyDescent="0.2">
      <c r="A77" s="51" t="s">
        <v>64</v>
      </c>
      <c r="B77" s="52" t="s">
        <v>65</v>
      </c>
      <c r="C77" s="82">
        <f t="shared" si="3"/>
        <v>133</v>
      </c>
      <c r="D77" s="82">
        <f t="shared" si="3"/>
        <v>133</v>
      </c>
      <c r="E77" s="82">
        <f t="shared" si="3"/>
        <v>0</v>
      </c>
      <c r="F77" s="81">
        <f>(E77*100)/D77</f>
        <v>0</v>
      </c>
    </row>
    <row r="78" spans="1:6" x14ac:dyDescent="0.2">
      <c r="A78" s="53" t="s">
        <v>66</v>
      </c>
      <c r="B78" s="54" t="s">
        <v>67</v>
      </c>
      <c r="C78" s="83">
        <f t="shared" si="3"/>
        <v>133</v>
      </c>
      <c r="D78" s="83">
        <f t="shared" si="3"/>
        <v>133</v>
      </c>
      <c r="E78" s="83">
        <f t="shared" si="3"/>
        <v>0</v>
      </c>
      <c r="F78" s="83">
        <f>(E78*100)/D78</f>
        <v>0</v>
      </c>
    </row>
    <row r="79" spans="1:6" x14ac:dyDescent="0.2">
      <c r="A79" s="55" t="s">
        <v>68</v>
      </c>
      <c r="B79" s="56" t="s">
        <v>69</v>
      </c>
      <c r="C79" s="84">
        <v>133</v>
      </c>
      <c r="D79" s="84">
        <v>133</v>
      </c>
      <c r="E79" s="84">
        <v>0</v>
      </c>
      <c r="F79" s="84"/>
    </row>
    <row r="80" spans="1:6" x14ac:dyDescent="0.2">
      <c r="A80" s="48" t="s">
        <v>196</v>
      </c>
      <c r="B80" s="48" t="s">
        <v>205</v>
      </c>
      <c r="C80" s="78"/>
      <c r="D80" s="78"/>
      <c r="E80" s="78"/>
      <c r="F80" s="79" t="e">
        <f>(E80*100)/D80</f>
        <v>#DIV/0!</v>
      </c>
    </row>
    <row r="81" spans="1:6" x14ac:dyDescent="0.2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0</v>
      </c>
      <c r="F81" s="81" t="e">
        <f>(E81*100)/D81</f>
        <v>#DIV/0!</v>
      </c>
    </row>
    <row r="82" spans="1:6" x14ac:dyDescent="0.2">
      <c r="A82" s="51" t="s">
        <v>58</v>
      </c>
      <c r="B82" s="52" t="s">
        <v>59</v>
      </c>
      <c r="C82" s="82">
        <f t="shared" si="4"/>
        <v>0</v>
      </c>
      <c r="D82" s="82">
        <f t="shared" si="4"/>
        <v>0</v>
      </c>
      <c r="E82" s="82">
        <f t="shared" si="4"/>
        <v>0</v>
      </c>
      <c r="F82" s="81" t="e">
        <f>(E82*100)/D82</f>
        <v>#DIV/0!</v>
      </c>
    </row>
    <row r="83" spans="1:6" x14ac:dyDescent="0.2">
      <c r="A83" s="53" t="s">
        <v>60</v>
      </c>
      <c r="B83" s="54" t="s">
        <v>61</v>
      </c>
      <c r="C83" s="83">
        <f t="shared" si="4"/>
        <v>0</v>
      </c>
      <c r="D83" s="83">
        <f t="shared" si="4"/>
        <v>0</v>
      </c>
      <c r="E83" s="83">
        <f t="shared" si="4"/>
        <v>0</v>
      </c>
      <c r="F83" s="83" t="e">
        <f>(E83*100)/D83</f>
        <v>#DIV/0!</v>
      </c>
    </row>
    <row r="84" spans="1:6" x14ac:dyDescent="0.2">
      <c r="A84" s="55" t="s">
        <v>62</v>
      </c>
      <c r="B84" s="56" t="s">
        <v>63</v>
      </c>
      <c r="C84" s="84">
        <v>0</v>
      </c>
      <c r="D84" s="84">
        <v>0</v>
      </c>
      <c r="E84" s="84">
        <v>0</v>
      </c>
      <c r="F84" s="84"/>
    </row>
    <row r="85" spans="1:6" x14ac:dyDescent="0.2">
      <c r="A85" s="48" t="s">
        <v>197</v>
      </c>
      <c r="B85" s="48" t="s">
        <v>206</v>
      </c>
      <c r="C85" s="78">
        <f t="shared" ref="C85:E86" si="5">C86</f>
        <v>9954</v>
      </c>
      <c r="D85" s="78">
        <f t="shared" si="5"/>
        <v>9954</v>
      </c>
      <c r="E85" s="78">
        <f t="shared" si="5"/>
        <v>6406.79</v>
      </c>
      <c r="F85" s="79">
        <f>(E85*100)/D85</f>
        <v>64.363974281695803</v>
      </c>
    </row>
    <row r="86" spans="1:6" x14ac:dyDescent="0.2">
      <c r="A86" s="49" t="s">
        <v>78</v>
      </c>
      <c r="B86" s="50" t="s">
        <v>79</v>
      </c>
      <c r="C86" s="80">
        <f t="shared" si="5"/>
        <v>9954</v>
      </c>
      <c r="D86" s="80">
        <f t="shared" si="5"/>
        <v>9954</v>
      </c>
      <c r="E86" s="80">
        <f t="shared" si="5"/>
        <v>6406.79</v>
      </c>
      <c r="F86" s="81">
        <f>(E86*100)/D86</f>
        <v>64.363974281695803</v>
      </c>
    </row>
    <row r="87" spans="1:6" x14ac:dyDescent="0.2">
      <c r="A87" s="51" t="s">
        <v>95</v>
      </c>
      <c r="B87" s="52" t="s">
        <v>96</v>
      </c>
      <c r="C87" s="82">
        <f>C88+C90+C93</f>
        <v>9954</v>
      </c>
      <c r="D87" s="82">
        <f>D88+D90+D93</f>
        <v>9954</v>
      </c>
      <c r="E87" s="82">
        <f>E88+E90+E93</f>
        <v>6406.79</v>
      </c>
      <c r="F87" s="81">
        <f>(E87*100)/D87</f>
        <v>64.363974281695803</v>
      </c>
    </row>
    <row r="88" spans="1:6" x14ac:dyDescent="0.2">
      <c r="A88" s="53" t="s">
        <v>97</v>
      </c>
      <c r="B88" s="54" t="s">
        <v>98</v>
      </c>
      <c r="C88" s="83">
        <f>C89</f>
        <v>2654</v>
      </c>
      <c r="D88" s="83">
        <f>D89</f>
        <v>2654</v>
      </c>
      <c r="E88" s="83">
        <f>E89</f>
        <v>0</v>
      </c>
      <c r="F88" s="83">
        <f>(E88*100)/D88</f>
        <v>0</v>
      </c>
    </row>
    <row r="89" spans="1:6" x14ac:dyDescent="0.2">
      <c r="A89" s="55" t="s">
        <v>99</v>
      </c>
      <c r="B89" s="56" t="s">
        <v>100</v>
      </c>
      <c r="C89" s="84">
        <v>2654</v>
      </c>
      <c r="D89" s="84">
        <v>2654</v>
      </c>
      <c r="E89" s="84">
        <v>0</v>
      </c>
      <c r="F89" s="84"/>
    </row>
    <row r="90" spans="1:6" x14ac:dyDescent="0.2">
      <c r="A90" s="53" t="s">
        <v>107</v>
      </c>
      <c r="B90" s="54" t="s">
        <v>108</v>
      </c>
      <c r="C90" s="83">
        <f>C91+C92</f>
        <v>7300</v>
      </c>
      <c r="D90" s="83">
        <f>D91+D92</f>
        <v>7300</v>
      </c>
      <c r="E90" s="83">
        <f>E91+E92</f>
        <v>134.47999999999999</v>
      </c>
      <c r="F90" s="83">
        <f>(E90*100)/D90</f>
        <v>1.8421917808219177</v>
      </c>
    </row>
    <row r="91" spans="1:6" x14ac:dyDescent="0.2">
      <c r="A91" s="55" t="s">
        <v>109</v>
      </c>
      <c r="B91" s="56" t="s">
        <v>110</v>
      </c>
      <c r="C91" s="84">
        <v>6636</v>
      </c>
      <c r="D91" s="84">
        <v>6636</v>
      </c>
      <c r="E91" s="84">
        <v>134.47999999999999</v>
      </c>
      <c r="F91" s="84"/>
    </row>
    <row r="92" spans="1:6" x14ac:dyDescent="0.2">
      <c r="A92" s="55" t="s">
        <v>111</v>
      </c>
      <c r="B92" s="56" t="s">
        <v>112</v>
      </c>
      <c r="C92" s="84">
        <v>664</v>
      </c>
      <c r="D92" s="84">
        <v>664</v>
      </c>
      <c r="E92" s="84">
        <v>0</v>
      </c>
      <c r="F92" s="84"/>
    </row>
    <row r="93" spans="1:6" x14ac:dyDescent="0.2">
      <c r="A93" s="53" t="s">
        <v>141</v>
      </c>
      <c r="B93" s="54" t="s">
        <v>142</v>
      </c>
      <c r="C93" s="83">
        <f>C94</f>
        <v>0</v>
      </c>
      <c r="D93" s="83">
        <f>D94</f>
        <v>0</v>
      </c>
      <c r="E93" s="83">
        <f>E94</f>
        <v>6272.31</v>
      </c>
      <c r="F93" s="83" t="e">
        <f>(E93*100)/D93</f>
        <v>#DIV/0!</v>
      </c>
    </row>
    <row r="94" spans="1:6" x14ac:dyDescent="0.2">
      <c r="A94" s="55" t="s">
        <v>143</v>
      </c>
      <c r="B94" s="56" t="s">
        <v>144</v>
      </c>
      <c r="C94" s="84">
        <v>0</v>
      </c>
      <c r="D94" s="84">
        <v>0</v>
      </c>
      <c r="E94" s="84">
        <v>6272.31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6">C96</f>
        <v>9954</v>
      </c>
      <c r="D95" s="80">
        <f t="shared" si="6"/>
        <v>9954</v>
      </c>
      <c r="E95" s="80">
        <f t="shared" si="6"/>
        <v>6406.79</v>
      </c>
      <c r="F95" s="81">
        <f>(E95*100)/D95</f>
        <v>64.363974281695803</v>
      </c>
    </row>
    <row r="96" spans="1:6" x14ac:dyDescent="0.2">
      <c r="A96" s="51" t="s">
        <v>52</v>
      </c>
      <c r="B96" s="52" t="s">
        <v>53</v>
      </c>
      <c r="C96" s="82">
        <f t="shared" si="6"/>
        <v>9954</v>
      </c>
      <c r="D96" s="82">
        <f t="shared" si="6"/>
        <v>9954</v>
      </c>
      <c r="E96" s="82">
        <f t="shared" si="6"/>
        <v>6406.79</v>
      </c>
      <c r="F96" s="81">
        <f>(E96*100)/D96</f>
        <v>64.363974281695803</v>
      </c>
    </row>
    <row r="97" spans="1:6" ht="25.5" x14ac:dyDescent="0.2">
      <c r="A97" s="53" t="s">
        <v>54</v>
      </c>
      <c r="B97" s="54" t="s">
        <v>55</v>
      </c>
      <c r="C97" s="83">
        <f t="shared" si="6"/>
        <v>9954</v>
      </c>
      <c r="D97" s="83">
        <f t="shared" si="6"/>
        <v>9954</v>
      </c>
      <c r="E97" s="83">
        <f t="shared" si="6"/>
        <v>6406.79</v>
      </c>
      <c r="F97" s="83">
        <f>(E97*100)/D97</f>
        <v>64.363974281695803</v>
      </c>
    </row>
    <row r="98" spans="1:6" ht="25.5" x14ac:dyDescent="0.2">
      <c r="A98" s="55" t="s">
        <v>56</v>
      </c>
      <c r="B98" s="56" t="s">
        <v>57</v>
      </c>
      <c r="C98" s="84">
        <v>9954</v>
      </c>
      <c r="D98" s="84">
        <v>9954</v>
      </c>
      <c r="E98" s="84">
        <v>6406.79</v>
      </c>
      <c r="F98" s="84"/>
    </row>
    <row r="99" spans="1:6" ht="38.25" x14ac:dyDescent="0.2">
      <c r="A99" s="47" t="s">
        <v>207</v>
      </c>
      <c r="B99" s="47" t="s">
        <v>208</v>
      </c>
      <c r="C99" s="47" t="s">
        <v>43</v>
      </c>
      <c r="D99" s="47" t="s">
        <v>200</v>
      </c>
      <c r="E99" s="47" t="s">
        <v>201</v>
      </c>
      <c r="F99" s="47" t="s">
        <v>202</v>
      </c>
    </row>
    <row r="100" spans="1:6" x14ac:dyDescent="0.2">
      <c r="A100" s="48" t="s">
        <v>195</v>
      </c>
      <c r="B100" s="48" t="s">
        <v>203</v>
      </c>
      <c r="C100" s="78"/>
      <c r="D100" s="78"/>
      <c r="E100" s="78"/>
      <c r="F100" s="79" t="e">
        <f>(E100*100)/D100</f>
        <v>#DIV/0!</v>
      </c>
    </row>
    <row r="101" spans="1:6" x14ac:dyDescent="0.2">
      <c r="A101" s="49" t="s">
        <v>50</v>
      </c>
      <c r="B101" s="50" t="s">
        <v>51</v>
      </c>
      <c r="C101" s="80">
        <f t="shared" ref="C101:E103" si="7">C102</f>
        <v>0</v>
      </c>
      <c r="D101" s="80">
        <f t="shared" si="7"/>
        <v>0</v>
      </c>
      <c r="E101" s="80">
        <f t="shared" si="7"/>
        <v>0</v>
      </c>
      <c r="F101" s="81" t="e">
        <f>(E101*100)/D101</f>
        <v>#DIV/0!</v>
      </c>
    </row>
    <row r="102" spans="1:6" x14ac:dyDescent="0.2">
      <c r="A102" s="51" t="s">
        <v>70</v>
      </c>
      <c r="B102" s="52" t="s">
        <v>71</v>
      </c>
      <c r="C102" s="82">
        <f t="shared" si="7"/>
        <v>0</v>
      </c>
      <c r="D102" s="82">
        <f t="shared" si="7"/>
        <v>0</v>
      </c>
      <c r="E102" s="82">
        <f t="shared" si="7"/>
        <v>0</v>
      </c>
      <c r="F102" s="81" t="e">
        <f>(E102*100)/D102</f>
        <v>#DIV/0!</v>
      </c>
    </row>
    <row r="103" spans="1:6" ht="25.5" x14ac:dyDescent="0.2">
      <c r="A103" s="53" t="s">
        <v>72</v>
      </c>
      <c r="B103" s="54" t="s">
        <v>73</v>
      </c>
      <c r="C103" s="83">
        <f t="shared" si="7"/>
        <v>0</v>
      </c>
      <c r="D103" s="83">
        <f t="shared" si="7"/>
        <v>0</v>
      </c>
      <c r="E103" s="83">
        <f t="shared" si="7"/>
        <v>0</v>
      </c>
      <c r="F103" s="83" t="e">
        <f>(E103*100)/D103</f>
        <v>#DIV/0!</v>
      </c>
    </row>
    <row r="104" spans="1:6" x14ac:dyDescent="0.2">
      <c r="A104" s="55" t="s">
        <v>74</v>
      </c>
      <c r="B104" s="56" t="s">
        <v>75</v>
      </c>
      <c r="C104" s="84">
        <v>0</v>
      </c>
      <c r="D104" s="84">
        <v>0</v>
      </c>
      <c r="E104" s="84">
        <v>0</v>
      </c>
      <c r="F104" s="84"/>
    </row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'Račun fin prema izvorima f'!Podrucje_ispisa</vt:lpstr>
      <vt:lpstr>'Račun financiranja'!Podrucje_ispisa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Herceg</cp:lastModifiedBy>
  <cp:lastPrinted>2024-07-18T12:12:57Z</cp:lastPrinted>
  <dcterms:created xsi:type="dcterms:W3CDTF">2022-08-12T12:51:27Z</dcterms:created>
  <dcterms:modified xsi:type="dcterms:W3CDTF">2024-07-18T12:13:59Z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