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POLUGODIŠNJI IZVJEŠTAJ I - VI 2024\"/>
    </mc:Choice>
  </mc:AlternateContent>
  <xr:revisionPtr revIDLastSave="0" documentId="13_ncr:1_{3BF996EE-81FB-4944-94F1-EC1F5472F022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rashoda'!$B$1:$I$27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8" i="15"/>
  <c r="E98" i="15"/>
  <c r="D98" i="15"/>
  <c r="C98" i="15"/>
  <c r="F97" i="15"/>
  <c r="E97" i="15"/>
  <c r="D97" i="15"/>
  <c r="C97" i="15"/>
  <c r="F96" i="15"/>
  <c r="E96" i="15"/>
  <c r="D96" i="15"/>
  <c r="C96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C15" i="5" s="1"/>
  <c r="G15" i="5" s="1"/>
  <c r="H15" i="5"/>
  <c r="F15" i="5"/>
  <c r="E15" i="5"/>
  <c r="D15" i="5"/>
  <c r="H14" i="5"/>
  <c r="G14" i="5"/>
  <c r="H13" i="5"/>
  <c r="F13" i="5"/>
  <c r="E13" i="5"/>
  <c r="D13" i="5"/>
  <c r="C13" i="5"/>
  <c r="G13" i="5" s="1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F6" i="5"/>
  <c r="H6" i="5" s="1"/>
  <c r="E6" i="5"/>
  <c r="D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J41" i="3"/>
  <c r="I41" i="3"/>
  <c r="H41" i="3"/>
  <c r="G41" i="3"/>
  <c r="K41" i="3" s="1"/>
  <c r="L40" i="3"/>
  <c r="K40" i="3"/>
  <c r="L39" i="3"/>
  <c r="J39" i="3"/>
  <c r="I39" i="3"/>
  <c r="H39" i="3"/>
  <c r="G39" i="3"/>
  <c r="K39" i="3" s="1"/>
  <c r="L38" i="3"/>
  <c r="K38" i="3"/>
  <c r="L37" i="3"/>
  <c r="K37" i="3"/>
  <c r="J37" i="3"/>
  <c r="I37" i="3"/>
  <c r="H37" i="3"/>
  <c r="G37" i="3"/>
  <c r="L36" i="3"/>
  <c r="K36" i="3"/>
  <c r="L35" i="3"/>
  <c r="K35" i="3"/>
  <c r="L34" i="3"/>
  <c r="J34" i="3"/>
  <c r="I34" i="3"/>
  <c r="H34" i="3"/>
  <c r="G34" i="3"/>
  <c r="L33" i="3"/>
  <c r="J33" i="3"/>
  <c r="I33" i="3"/>
  <c r="H33" i="3"/>
  <c r="L32" i="3"/>
  <c r="J32" i="3"/>
  <c r="I32" i="3"/>
  <c r="H32" i="3"/>
  <c r="L31" i="3"/>
  <c r="J31" i="3"/>
  <c r="I31" i="3"/>
  <c r="H31" i="3"/>
  <c r="L26" i="3"/>
  <c r="K26" i="3"/>
  <c r="L25" i="3"/>
  <c r="K25" i="3"/>
  <c r="L24" i="3"/>
  <c r="J24" i="3"/>
  <c r="I24" i="3"/>
  <c r="H24" i="3"/>
  <c r="G24" i="3"/>
  <c r="G23" i="3" s="1"/>
  <c r="K23" i="3" s="1"/>
  <c r="L23" i="3"/>
  <c r="J23" i="3"/>
  <c r="I23" i="3"/>
  <c r="H23" i="3"/>
  <c r="L22" i="3"/>
  <c r="K22" i="3"/>
  <c r="J21" i="3"/>
  <c r="L21" i="3" s="1"/>
  <c r="I21" i="3"/>
  <c r="H21" i="3"/>
  <c r="G21" i="3"/>
  <c r="G20" i="3" s="1"/>
  <c r="I20" i="3"/>
  <c r="H20" i="3"/>
  <c r="L19" i="3"/>
  <c r="K19" i="3"/>
  <c r="L18" i="3"/>
  <c r="K18" i="3"/>
  <c r="J18" i="3"/>
  <c r="I18" i="3"/>
  <c r="H18" i="3"/>
  <c r="G18" i="3"/>
  <c r="L17" i="3"/>
  <c r="K17" i="3"/>
  <c r="J17" i="3"/>
  <c r="I17" i="3"/>
  <c r="H17" i="3"/>
  <c r="G17" i="3"/>
  <c r="L16" i="3"/>
  <c r="K16" i="3"/>
  <c r="L15" i="3"/>
  <c r="J15" i="3"/>
  <c r="I15" i="3"/>
  <c r="H15" i="3"/>
  <c r="G15" i="3"/>
  <c r="G12" i="3" s="1"/>
  <c r="L14" i="3"/>
  <c r="K14" i="3"/>
  <c r="L13" i="3"/>
  <c r="K13" i="3"/>
  <c r="J13" i="3"/>
  <c r="I13" i="3"/>
  <c r="H13" i="3"/>
  <c r="G13" i="3"/>
  <c r="L12" i="3"/>
  <c r="J12" i="3"/>
  <c r="I12" i="3"/>
  <c r="H12" i="3"/>
  <c r="I11" i="3"/>
  <c r="H11" i="3"/>
  <c r="I10" i="3"/>
  <c r="H10" i="3"/>
  <c r="G9" i="5" l="1"/>
  <c r="K27" i="1"/>
  <c r="K24" i="3"/>
  <c r="G16" i="5"/>
  <c r="C6" i="5"/>
  <c r="G6" i="5" s="1"/>
  <c r="G7" i="5"/>
  <c r="J20" i="3"/>
  <c r="K21" i="3"/>
  <c r="G33" i="3"/>
  <c r="K33" i="3"/>
  <c r="G32" i="3"/>
  <c r="K34" i="3"/>
  <c r="G11" i="3"/>
  <c r="K12" i="3"/>
  <c r="K15" i="3"/>
  <c r="J11" i="3" l="1"/>
  <c r="L20" i="3"/>
  <c r="K20" i="3"/>
  <c r="G31" i="3"/>
  <c r="K31" i="3" s="1"/>
  <c r="K32" i="3"/>
  <c r="K11" i="3"/>
  <c r="G10" i="3"/>
  <c r="J10" i="3" l="1"/>
  <c r="L10" i="3" s="1"/>
  <c r="L11" i="3"/>
  <c r="K10" i="3" l="1"/>
</calcChain>
</file>

<file path=xl/sharedStrings.xml><?xml version="1.0" encoding="utf-8"?>
<sst xmlns="http://schemas.openxmlformats.org/spreadsheetml/2006/main" count="458" uniqueCount="213">
  <si>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</si>
  <si>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</si>
  <si>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</si>
  <si>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</si>
  <si>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</si>
  <si>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</si>
  <si>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</si>
  <si>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</si>
  <si>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</si>
  <si>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</si>
  <si>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</si>
  <si>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</si>
  <si>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</si>
  <si>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</si>
  <si>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</si>
  <si>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</si>
  <si>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</si>
  <si>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</si>
  <si>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</si>
  <si>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</si>
  <si>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</si>
  <si>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</si>
  <si>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</si>
  <si>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</si>
  <si>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</si>
  <si>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</si>
  <si>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</si>
  <si>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</si>
  <si>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</si>
  <si>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</si>
  <si>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</si>
  <si>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</si>
  <si>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</si>
  <si>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</si>
  <si>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</si>
  <si>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</si>
  <si>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</si>
  <si>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</si>
  <si>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</si>
  <si>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</si>
  <si>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</si>
  <si>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</si>
  <si>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</si>
  <si>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</si>
  <si>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</si>
  <si>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</si>
  <si>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</si>
  <si>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</si>
  <si>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</si>
  <si>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</si>
  <si>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</si>
  <si>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</si>
  <si>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</si>
  <si>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</si>
  <si>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</si>
  <si>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</si>
  <si>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</si>
  <si>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</si>
  <si>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</si>
  <si>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</si>
  <si>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</si>
  <si>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</si>
  <si>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</si>
  <si>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</si>
  <si>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</si>
  <si>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</si>
  <si>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</si>
  <si>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</si>
  <si>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</si>
  <si>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</si>
  <si>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</si>
  <si>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</si>
  <si>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</si>
  <si>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</si>
  <si>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</si>
  <si>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</si>
  <si>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</si>
  <si>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</si>
  <si>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</si>
  <si>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</si>
  <si>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</si>
  <si>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</si>
  <si>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</si>
  <si>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</si>
  <si>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</si>
  <si>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</si>
  <si>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</si>
  <si>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</si>
  <si>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</si>
  <si>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</si>
  <si>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</si>
  <si>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</si>
  <si>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</si>
  <si>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</si>
  <si>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</si>
  <si>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</si>
  <si>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</si>
  <si>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</si>
  <si>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</si>
  <si>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</si>
  <si>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</si>
  <si>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</si>
  <si>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</si>
  <si>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</si>
  <si>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</si>
  <si>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</si>
  <si>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</si>
  <si>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</si>
  <si>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</si>
  <si>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</si>
  <si>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</si>
  <si>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</si>
  <si>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</si>
  <si>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</si>
  <si>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</si>
  <si>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</si>
  <si>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</si>
  <si>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</si>
  <si>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</si>
  <si>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</si>
  <si>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</si>
  <si>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</si>
  <si>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</si>
  <si>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</si>
  <si>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</si>
  <si>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</si>
  <si>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</si>
  <si>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</si>
  <si>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</si>
  <si>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</si>
  <si>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</si>
  <si>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</si>
  <si>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</si>
  <si>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</si>
  <si>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</si>
  <si>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</si>
  <si>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</si>
  <si>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</si>
  <si>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</si>
  <si>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</si>
  <si>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</si>
  <si>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</si>
  <si>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</si>
  <si>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</si>
  <si>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</si>
  <si>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</si>
  <si>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</si>
  <si>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</si>
  <si>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</si>
  <si>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</si>
  <si>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</si>
  <si>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</si>
  <si>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</si>
  <si>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</si>
  <si>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</si>
  <si>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</si>
  <si>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</si>
  <si>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</si>
  <si>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</si>
  <si>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</si>
  <si>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</si>
  <si>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</si>
  <si>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</si>
  <si>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</si>
  <si>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</si>
  <si>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</si>
  <si>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</si>
  <si>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</si>
  <si>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</si>
  <si>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</si>
  <si>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</si>
  <si>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</si>
  <si>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</si>
  <si>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</si>
  <si>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</si>
  <si>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</si>
  <si>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</si>
  <si>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</si>
  <si>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</si>
  <si>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</si>
  <si>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</si>
  <si>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</si>
  <si>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</si>
  <si>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</si>
  <si>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</si>
  <si>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</si>
  <si>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</si>
  <si>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</si>
  <si>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</si>
  <si>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</si>
  <si>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</si>
  <si>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</si>
  <si>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</si>
  <si>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</si>
  <si>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</si>
  <si>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</si>
  <si>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</si>
  <si>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50571 SESVETE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</si>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</sst>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37" sqref="J3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1576753.26</v>
      </c>
      <c r="H10" s="86">
        <v>3938812</v>
      </c>
      <c r="I10" s="86">
        <v>3938812</v>
      </c>
      <c r="J10" s="86">
        <v>2221372.46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1576753.26</v>
      </c>
      <c r="H12" s="87">
        <f t="shared" ref="H12:J12" si="0">H10+H11</f>
        <v>3938812</v>
      </c>
      <c r="I12" s="87">
        <f t="shared" si="0"/>
        <v>3938812</v>
      </c>
      <c r="J12" s="87">
        <f t="shared" si="0"/>
        <v>2221372.46</v>
      </c>
      <c r="K12" s="88">
        <f>J12/G12*100</f>
        <v>140.88269333909608</v>
      </c>
      <c r="L12" s="88">
        <f>J12/I12*100</f>
        <v>56.397016663907792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1575035.26</v>
      </c>
      <c r="H13" s="86">
        <v>3892098</v>
      </c>
      <c r="I13" s="86">
        <v>3892098</v>
      </c>
      <c r="J13" s="86">
        <v>2212004.52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2918</v>
      </c>
      <c r="H14" s="86">
        <v>46714</v>
      </c>
      <c r="I14" s="86">
        <v>46714</v>
      </c>
      <c r="J14" s="86">
        <v>9626.58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1577953.26</v>
      </c>
      <c r="H15" s="87">
        <f t="shared" ref="H15:J15" si="1">H13+H14</f>
        <v>3938812</v>
      </c>
      <c r="I15" s="87">
        <f t="shared" si="1"/>
        <v>3938812</v>
      </c>
      <c r="J15" s="87">
        <f t="shared" si="1"/>
        <v>2221631.1</v>
      </c>
      <c r="K15" s="88">
        <f>J15/G15*100</f>
        <v>140.79194589071668</v>
      </c>
      <c r="L15" s="88">
        <f>J15/I15*100</f>
        <v>56.403583110846597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-1200</v>
      </c>
      <c r="H16" s="90">
        <f t="shared" ref="H16:J16" si="2">H12-H15</f>
        <v>0</v>
      </c>
      <c r="I16" s="90">
        <f t="shared" si="2"/>
        <v>0</v>
      </c>
      <c r="J16" s="90">
        <f t="shared" si="2"/>
        <v>-258.64000000013039</v>
      </c>
      <c r="K16" s="88">
        <f>J16/G16*100</f>
        <v>21.553333333344199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-1200</v>
      </c>
      <c r="H27" s="94">
        <f t="shared" ref="H27:J27" si="5">H16+H26</f>
        <v>0</v>
      </c>
      <c r="I27" s="94">
        <f t="shared" si="5"/>
        <v>0</v>
      </c>
      <c r="J27" s="94">
        <f t="shared" si="5"/>
        <v>-258.64000000013039</v>
      </c>
      <c r="K27" s="93">
        <f>J27/G27*100</f>
        <v>21.553333333344199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zoomScale="90" zoomScaleNormal="90" workbookViewId="0">
      <selection activeCell="J31" sqref="J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1576753.26</v>
      </c>
      <c r="H10" s="65">
        <f>H11</f>
        <v>3938812</v>
      </c>
      <c r="I10" s="65">
        <f>I11</f>
        <v>3938812</v>
      </c>
      <c r="J10" s="65">
        <f>J11</f>
        <v>2221372.46</v>
      </c>
      <c r="K10" s="69">
        <f t="shared" ref="K10:K26" si="0">(J10*100)/G10</f>
        <v>140.88269333909605</v>
      </c>
      <c r="L10" s="69">
        <f t="shared" ref="L10:L26" si="1">(J10*100)/I10</f>
        <v>56.397016663907799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G12+G17+G20+G23</f>
        <v>1576753.26</v>
      </c>
      <c r="H11" s="65">
        <f>H12+H17+H20+H23</f>
        <v>3938812</v>
      </c>
      <c r="I11" s="65">
        <f>I12+I17+I20+I23</f>
        <v>3938812</v>
      </c>
      <c r="J11" s="65">
        <f>J12+J17+J20+J23</f>
        <v>2221372.46</v>
      </c>
      <c r="K11" s="65">
        <f t="shared" si="0"/>
        <v>140.88269333909605</v>
      </c>
      <c r="L11" s="65">
        <f t="shared" si="1"/>
        <v>56.397016663907799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G13+G15</f>
        <v>8811.27</v>
      </c>
      <c r="H12" s="65">
        <f>H13+H15</f>
        <v>0</v>
      </c>
      <c r="I12" s="65">
        <f>I13+I15</f>
        <v>0</v>
      </c>
      <c r="J12" s="65">
        <f>J13+J15</f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</f>
        <v>0</v>
      </c>
      <c r="H13" s="65">
        <f>H14</f>
        <v>0</v>
      </c>
      <c r="I13" s="65">
        <f>I14</f>
        <v>0</v>
      </c>
      <c r="J13" s="65">
        <f>J14</f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/>
      <c r="D15" s="65" t="s">
        <v>58</v>
      </c>
      <c r="E15" s="65"/>
      <c r="F15" s="65" t="s">
        <v>59</v>
      </c>
      <c r="G15" s="65">
        <f>G16</f>
        <v>8811.27</v>
      </c>
      <c r="H15" s="65">
        <f>H16</f>
        <v>0</v>
      </c>
      <c r="I15" s="65">
        <f>I16</f>
        <v>0</v>
      </c>
      <c r="J15" s="65">
        <f>J16</f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6"/>
      <c r="C16" s="66"/>
      <c r="D16" s="66"/>
      <c r="E16" s="66" t="s">
        <v>60</v>
      </c>
      <c r="F16" s="66" t="s">
        <v>61</v>
      </c>
      <c r="G16" s="66">
        <v>8811.27</v>
      </c>
      <c r="H16" s="66">
        <v>0</v>
      </c>
      <c r="I16" s="66">
        <v>0</v>
      </c>
      <c r="J16" s="66">
        <v>0</v>
      </c>
      <c r="K16" s="66">
        <f t="shared" si="0"/>
        <v>0</v>
      </c>
      <c r="L16" s="66" t="e">
        <f t="shared" si="1"/>
        <v>#DIV/0!</v>
      </c>
    </row>
    <row r="17" spans="2:12" x14ac:dyDescent="0.25">
      <c r="B17" s="65"/>
      <c r="C17" s="65" t="s">
        <v>62</v>
      </c>
      <c r="D17" s="65"/>
      <c r="E17" s="65"/>
      <c r="F17" s="65" t="s">
        <v>63</v>
      </c>
      <c r="G17" s="65">
        <f t="shared" ref="G17:J18" si="2">G18</f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25">
      <c r="B18" s="65"/>
      <c r="C18" s="65"/>
      <c r="D18" s="65" t="s">
        <v>64</v>
      </c>
      <c r="E18" s="65"/>
      <c r="F18" s="65" t="s">
        <v>65</v>
      </c>
      <c r="G18" s="65">
        <f t="shared" si="2"/>
        <v>0</v>
      </c>
      <c r="H18" s="65">
        <f t="shared" si="2"/>
        <v>0</v>
      </c>
      <c r="I18" s="65">
        <f t="shared" si="2"/>
        <v>0</v>
      </c>
      <c r="J18" s="65">
        <f t="shared" si="2"/>
        <v>0</v>
      </c>
      <c r="K18" s="65" t="e">
        <f t="shared" si="0"/>
        <v>#DIV/0!</v>
      </c>
      <c r="L18" s="65" t="e">
        <f t="shared" si="1"/>
        <v>#DIV/0!</v>
      </c>
    </row>
    <row r="19" spans="2:12" x14ac:dyDescent="0.25">
      <c r="B19" s="66"/>
      <c r="C19" s="66"/>
      <c r="D19" s="66"/>
      <c r="E19" s="66" t="s">
        <v>66</v>
      </c>
      <c r="F19" s="66" t="s">
        <v>67</v>
      </c>
      <c r="G19" s="66">
        <v>0</v>
      </c>
      <c r="H19" s="66">
        <v>0</v>
      </c>
      <c r="I19" s="66">
        <v>0</v>
      </c>
      <c r="J19" s="66">
        <v>0</v>
      </c>
      <c r="K19" s="66" t="e">
        <f t="shared" si="0"/>
        <v>#DIV/0!</v>
      </c>
      <c r="L19" s="66" t="e">
        <f t="shared" si="1"/>
        <v>#DIV/0!</v>
      </c>
    </row>
    <row r="20" spans="2:12" x14ac:dyDescent="0.25">
      <c r="B20" s="65"/>
      <c r="C20" s="65" t="s">
        <v>68</v>
      </c>
      <c r="D20" s="65"/>
      <c r="E20" s="65"/>
      <c r="F20" s="65" t="s">
        <v>69</v>
      </c>
      <c r="G20" s="65">
        <f t="shared" ref="G20:J21" si="3">G21</f>
        <v>0</v>
      </c>
      <c r="H20" s="65">
        <f t="shared" si="3"/>
        <v>2500</v>
      </c>
      <c r="I20" s="65">
        <f t="shared" si="3"/>
        <v>2500</v>
      </c>
      <c r="J20" s="65">
        <f t="shared" si="3"/>
        <v>0</v>
      </c>
      <c r="K20" s="65" t="e">
        <f t="shared" si="0"/>
        <v>#DIV/0!</v>
      </c>
      <c r="L20" s="65">
        <f t="shared" si="1"/>
        <v>0</v>
      </c>
    </row>
    <row r="21" spans="2:12" x14ac:dyDescent="0.25">
      <c r="B21" s="65"/>
      <c r="C21" s="65"/>
      <c r="D21" s="65" t="s">
        <v>70</v>
      </c>
      <c r="E21" s="65"/>
      <c r="F21" s="65" t="s">
        <v>71</v>
      </c>
      <c r="G21" s="65">
        <f t="shared" si="3"/>
        <v>0</v>
      </c>
      <c r="H21" s="65">
        <f t="shared" si="3"/>
        <v>2500</v>
      </c>
      <c r="I21" s="65">
        <f t="shared" si="3"/>
        <v>2500</v>
      </c>
      <c r="J21" s="65">
        <f t="shared" si="3"/>
        <v>0</v>
      </c>
      <c r="K21" s="65" t="e">
        <f t="shared" si="0"/>
        <v>#DIV/0!</v>
      </c>
      <c r="L21" s="65">
        <f t="shared" si="1"/>
        <v>0</v>
      </c>
    </row>
    <row r="22" spans="2:12" x14ac:dyDescent="0.25">
      <c r="B22" s="66"/>
      <c r="C22" s="66"/>
      <c r="D22" s="66"/>
      <c r="E22" s="66" t="s">
        <v>72</v>
      </c>
      <c r="F22" s="66" t="s">
        <v>73</v>
      </c>
      <c r="G22" s="66">
        <v>0</v>
      </c>
      <c r="H22" s="66">
        <v>2500</v>
      </c>
      <c r="I22" s="66">
        <v>2500</v>
      </c>
      <c r="J22" s="66">
        <v>0</v>
      </c>
      <c r="K22" s="66" t="e">
        <f t="shared" si="0"/>
        <v>#DIV/0!</v>
      </c>
      <c r="L22" s="66">
        <f t="shared" si="1"/>
        <v>0</v>
      </c>
    </row>
    <row r="23" spans="2:12" x14ac:dyDescent="0.25">
      <c r="B23" s="65"/>
      <c r="C23" s="65" t="s">
        <v>74</v>
      </c>
      <c r="D23" s="65"/>
      <c r="E23" s="65"/>
      <c r="F23" s="65" t="s">
        <v>75</v>
      </c>
      <c r="G23" s="65">
        <f>G24</f>
        <v>1567941.99</v>
      </c>
      <c r="H23" s="65">
        <f>H24</f>
        <v>3936312</v>
      </c>
      <c r="I23" s="65">
        <f>I24</f>
        <v>3936312</v>
      </c>
      <c r="J23" s="65">
        <f>J24</f>
        <v>2221372.46</v>
      </c>
      <c r="K23" s="65">
        <f t="shared" si="0"/>
        <v>141.67440340060031</v>
      </c>
      <c r="L23" s="65">
        <f t="shared" si="1"/>
        <v>56.432835100469681</v>
      </c>
    </row>
    <row r="24" spans="2:12" x14ac:dyDescent="0.25">
      <c r="B24" s="65"/>
      <c r="C24" s="65"/>
      <c r="D24" s="65" t="s">
        <v>76</v>
      </c>
      <c r="E24" s="65"/>
      <c r="F24" s="65" t="s">
        <v>77</v>
      </c>
      <c r="G24" s="65">
        <f>G25+G26</f>
        <v>1567941.99</v>
      </c>
      <c r="H24" s="65">
        <f>H25+H26</f>
        <v>3936312</v>
      </c>
      <c r="I24" s="65">
        <f>I25+I26</f>
        <v>3936312</v>
      </c>
      <c r="J24" s="65">
        <f>J25+J26</f>
        <v>2221372.46</v>
      </c>
      <c r="K24" s="65">
        <f t="shared" si="0"/>
        <v>141.67440340060031</v>
      </c>
      <c r="L24" s="65">
        <f t="shared" si="1"/>
        <v>56.432835100469681</v>
      </c>
    </row>
    <row r="25" spans="2:12" x14ac:dyDescent="0.25">
      <c r="B25" s="66"/>
      <c r="C25" s="66"/>
      <c r="D25" s="66"/>
      <c r="E25" s="66" t="s">
        <v>78</v>
      </c>
      <c r="F25" s="66" t="s">
        <v>79</v>
      </c>
      <c r="G25" s="66">
        <v>1566223.99</v>
      </c>
      <c r="H25" s="66">
        <v>3892098</v>
      </c>
      <c r="I25" s="66">
        <v>3892098</v>
      </c>
      <c r="J25" s="66">
        <v>2212004.52</v>
      </c>
      <c r="K25" s="66">
        <f t="shared" si="0"/>
        <v>141.23168423693983</v>
      </c>
      <c r="L25" s="66">
        <f t="shared" si="1"/>
        <v>56.833217457525478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66">
        <v>1718</v>
      </c>
      <c r="H26" s="66">
        <v>44214</v>
      </c>
      <c r="I26" s="66">
        <v>44214</v>
      </c>
      <c r="J26" s="66">
        <v>9367.94</v>
      </c>
      <c r="K26" s="66">
        <f t="shared" si="0"/>
        <v>545.28172293364378</v>
      </c>
      <c r="L26" s="66">
        <f t="shared" si="1"/>
        <v>21.187723345546658</v>
      </c>
    </row>
    <row r="27" spans="2:12" x14ac:dyDescent="0.25">
      <c r="F27" s="35"/>
    </row>
    <row r="28" spans="2:12" x14ac:dyDescent="0.25">
      <c r="F28" s="35"/>
    </row>
    <row r="29" spans="2:12" ht="36.75" customHeight="1" x14ac:dyDescent="0.25">
      <c r="B29" s="117" t="s">
        <v>3</v>
      </c>
      <c r="C29" s="118"/>
      <c r="D29" s="118"/>
      <c r="E29" s="118"/>
      <c r="F29" s="119"/>
      <c r="G29" s="28" t="s">
        <v>46</v>
      </c>
      <c r="H29" s="28" t="s">
        <v>43</v>
      </c>
      <c r="I29" s="28" t="s">
        <v>44</v>
      </c>
      <c r="J29" s="28" t="s">
        <v>47</v>
      </c>
      <c r="K29" s="28" t="s">
        <v>6</v>
      </c>
      <c r="L29" s="28" t="s">
        <v>22</v>
      </c>
    </row>
    <row r="30" spans="2:12" x14ac:dyDescent="0.25">
      <c r="B30" s="120">
        <v>1</v>
      </c>
      <c r="C30" s="121"/>
      <c r="D30" s="121"/>
      <c r="E30" s="121"/>
      <c r="F30" s="122"/>
      <c r="G30" s="30">
        <v>2</v>
      </c>
      <c r="H30" s="30">
        <v>3</v>
      </c>
      <c r="I30" s="30">
        <v>4</v>
      </c>
      <c r="J30" s="30">
        <v>5</v>
      </c>
      <c r="K30" s="30" t="s">
        <v>13</v>
      </c>
      <c r="L30" s="30" t="s">
        <v>14</v>
      </c>
    </row>
    <row r="31" spans="2:12" x14ac:dyDescent="0.25">
      <c r="B31" s="65"/>
      <c r="C31" s="66"/>
      <c r="D31" s="67"/>
      <c r="E31" s="68"/>
      <c r="F31" s="8" t="s">
        <v>21</v>
      </c>
      <c r="G31" s="65">
        <f>G32+G75</f>
        <v>1577953.26</v>
      </c>
      <c r="H31" s="65">
        <f>H32+H75</f>
        <v>3938812</v>
      </c>
      <c r="I31" s="65">
        <f>I32+I75</f>
        <v>3938812</v>
      </c>
      <c r="J31" s="65">
        <f>J32+J75</f>
        <v>2221631.1</v>
      </c>
      <c r="K31" s="70">
        <f t="shared" ref="K31:K62" si="4">(J31*100)/G31</f>
        <v>140.79194589071668</v>
      </c>
      <c r="L31" s="70">
        <f t="shared" ref="L31:L62" si="5">(J31*100)/I31</f>
        <v>56.403583110846618</v>
      </c>
    </row>
    <row r="32" spans="2:12" x14ac:dyDescent="0.25">
      <c r="B32" s="65" t="s">
        <v>82</v>
      </c>
      <c r="C32" s="65"/>
      <c r="D32" s="65"/>
      <c r="E32" s="65"/>
      <c r="F32" s="65" t="s">
        <v>83</v>
      </c>
      <c r="G32" s="65">
        <f>G33+G41+G70</f>
        <v>1575035.26</v>
      </c>
      <c r="H32" s="65">
        <f>H33+H41+H70</f>
        <v>3892098</v>
      </c>
      <c r="I32" s="65">
        <f>I33+I41+I70</f>
        <v>3892098</v>
      </c>
      <c r="J32" s="65">
        <f>J33+J41+J70</f>
        <v>2212004.52</v>
      </c>
      <c r="K32" s="65">
        <f t="shared" si="4"/>
        <v>140.44158732040069</v>
      </c>
      <c r="L32" s="65">
        <f t="shared" si="5"/>
        <v>56.833217457525478</v>
      </c>
    </row>
    <row r="33" spans="2:12" x14ac:dyDescent="0.25">
      <c r="B33" s="65"/>
      <c r="C33" s="65" t="s">
        <v>84</v>
      </c>
      <c r="D33" s="65"/>
      <c r="E33" s="65"/>
      <c r="F33" s="65" t="s">
        <v>85</v>
      </c>
      <c r="G33" s="65">
        <f>G34+G37+G39</f>
        <v>1302013.22</v>
      </c>
      <c r="H33" s="65">
        <f>H34+H37+H39</f>
        <v>3341430</v>
      </c>
      <c r="I33" s="65">
        <f>I34+I37+I39</f>
        <v>3341430</v>
      </c>
      <c r="J33" s="65">
        <f>J34+J37+J39</f>
        <v>1920343.1700000002</v>
      </c>
      <c r="K33" s="65">
        <f t="shared" si="4"/>
        <v>147.49029737194223</v>
      </c>
      <c r="L33" s="65">
        <f t="shared" si="5"/>
        <v>57.47069877268116</v>
      </c>
    </row>
    <row r="34" spans="2:12" x14ac:dyDescent="0.25">
      <c r="B34" s="65"/>
      <c r="C34" s="65"/>
      <c r="D34" s="65" t="s">
        <v>86</v>
      </c>
      <c r="E34" s="65"/>
      <c r="F34" s="65" t="s">
        <v>87</v>
      </c>
      <c r="G34" s="65">
        <f>G35+G36</f>
        <v>1070086.2</v>
      </c>
      <c r="H34" s="65">
        <f>H35+H36</f>
        <v>2781920</v>
      </c>
      <c r="I34" s="65">
        <f>I35+I36</f>
        <v>2781920</v>
      </c>
      <c r="J34" s="65">
        <f>J35+J36</f>
        <v>1574645.07</v>
      </c>
      <c r="K34" s="65">
        <f t="shared" si="4"/>
        <v>147.15123604061057</v>
      </c>
      <c r="L34" s="65">
        <f t="shared" si="5"/>
        <v>56.602816400184047</v>
      </c>
    </row>
    <row r="35" spans="2:12" x14ac:dyDescent="0.25">
      <c r="B35" s="66"/>
      <c r="C35" s="66"/>
      <c r="D35" s="66"/>
      <c r="E35" s="66" t="s">
        <v>88</v>
      </c>
      <c r="F35" s="66" t="s">
        <v>89</v>
      </c>
      <c r="G35" s="66">
        <v>1029865.94</v>
      </c>
      <c r="H35" s="66">
        <v>2691920</v>
      </c>
      <c r="I35" s="66">
        <v>2691920</v>
      </c>
      <c r="J35" s="66">
        <v>1529846.27</v>
      </c>
      <c r="K35" s="66">
        <f t="shared" si="4"/>
        <v>148.54809840589544</v>
      </c>
      <c r="L35" s="66">
        <f t="shared" si="5"/>
        <v>56.831045127641239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66">
        <v>40220.26</v>
      </c>
      <c r="H36" s="66">
        <v>90000</v>
      </c>
      <c r="I36" s="66">
        <v>90000</v>
      </c>
      <c r="J36" s="66">
        <v>44798.8</v>
      </c>
      <c r="K36" s="66">
        <f t="shared" si="4"/>
        <v>111.38366584402985</v>
      </c>
      <c r="L36" s="66">
        <f t="shared" si="5"/>
        <v>49.776444444444444</v>
      </c>
    </row>
    <row r="37" spans="2:12" x14ac:dyDescent="0.25">
      <c r="B37" s="65"/>
      <c r="C37" s="65"/>
      <c r="D37" s="65" t="s">
        <v>92</v>
      </c>
      <c r="E37" s="65"/>
      <c r="F37" s="65" t="s">
        <v>93</v>
      </c>
      <c r="G37" s="65">
        <f>G38</f>
        <v>57717.05</v>
      </c>
      <c r="H37" s="65">
        <f>H38</f>
        <v>130510</v>
      </c>
      <c r="I37" s="65">
        <f>I38</f>
        <v>130510</v>
      </c>
      <c r="J37" s="65">
        <f>J38</f>
        <v>87282.28</v>
      </c>
      <c r="K37" s="65">
        <f t="shared" si="4"/>
        <v>151.22443021602803</v>
      </c>
      <c r="L37" s="65">
        <f t="shared" si="5"/>
        <v>66.877848440732507</v>
      </c>
    </row>
    <row r="38" spans="2:12" x14ac:dyDescent="0.25">
      <c r="B38" s="66"/>
      <c r="C38" s="66"/>
      <c r="D38" s="66"/>
      <c r="E38" s="66" t="s">
        <v>94</v>
      </c>
      <c r="F38" s="66" t="s">
        <v>93</v>
      </c>
      <c r="G38" s="66">
        <v>57717.05</v>
      </c>
      <c r="H38" s="66">
        <v>130510</v>
      </c>
      <c r="I38" s="66">
        <v>130510</v>
      </c>
      <c r="J38" s="66">
        <v>87282.28</v>
      </c>
      <c r="K38" s="66">
        <f t="shared" si="4"/>
        <v>151.22443021602803</v>
      </c>
      <c r="L38" s="66">
        <f t="shared" si="5"/>
        <v>66.877848440732507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</f>
        <v>174209.97</v>
      </c>
      <c r="H39" s="65">
        <f>H40</f>
        <v>429000</v>
      </c>
      <c r="I39" s="65">
        <f>I40</f>
        <v>429000</v>
      </c>
      <c r="J39" s="65">
        <f>J40</f>
        <v>258415.82</v>
      </c>
      <c r="K39" s="65">
        <f t="shared" si="4"/>
        <v>148.33583864344848</v>
      </c>
      <c r="L39" s="65">
        <f t="shared" si="5"/>
        <v>60.236787878787879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174209.97</v>
      </c>
      <c r="H40" s="66">
        <v>429000</v>
      </c>
      <c r="I40" s="66">
        <v>429000</v>
      </c>
      <c r="J40" s="66">
        <v>258415.82</v>
      </c>
      <c r="K40" s="66">
        <f t="shared" si="4"/>
        <v>148.33583864344848</v>
      </c>
      <c r="L40" s="66">
        <f t="shared" si="5"/>
        <v>60.236787878787879</v>
      </c>
    </row>
    <row r="41" spans="2:12" x14ac:dyDescent="0.25">
      <c r="B41" s="65"/>
      <c r="C41" s="65" t="s">
        <v>99</v>
      </c>
      <c r="D41" s="65"/>
      <c r="E41" s="65"/>
      <c r="F41" s="65" t="s">
        <v>100</v>
      </c>
      <c r="G41" s="65">
        <f>G42+G47+G53+G63+G65</f>
        <v>271822.92</v>
      </c>
      <c r="H41" s="65">
        <f>H42+H47+H53+H63+H65</f>
        <v>545402</v>
      </c>
      <c r="I41" s="65">
        <f>I42+I47+I53+I63+I65</f>
        <v>545402</v>
      </c>
      <c r="J41" s="65">
        <f>J42+J47+J53+J63+J65</f>
        <v>289538.5</v>
      </c>
      <c r="K41" s="65">
        <f t="shared" si="4"/>
        <v>106.51732385186651</v>
      </c>
      <c r="L41" s="65">
        <f t="shared" si="5"/>
        <v>53.087172397607638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</f>
        <v>40814.11</v>
      </c>
      <c r="H42" s="65">
        <f>H43+H44+H45+H46</f>
        <v>92500</v>
      </c>
      <c r="I42" s="65">
        <f>I43+I44+I45+I46</f>
        <v>92500</v>
      </c>
      <c r="J42" s="65">
        <f>J43+J44+J45+J46</f>
        <v>43583.76</v>
      </c>
      <c r="K42" s="65">
        <f t="shared" si="4"/>
        <v>106.78601101432812</v>
      </c>
      <c r="L42" s="65">
        <f t="shared" si="5"/>
        <v>47.117578378378376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524</v>
      </c>
      <c r="H43" s="66">
        <v>3500</v>
      </c>
      <c r="I43" s="66">
        <v>3500</v>
      </c>
      <c r="J43" s="66">
        <v>980</v>
      </c>
      <c r="K43" s="66">
        <f t="shared" si="4"/>
        <v>187.02290076335879</v>
      </c>
      <c r="L43" s="66">
        <f t="shared" si="5"/>
        <v>28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40054.11</v>
      </c>
      <c r="H44" s="66">
        <v>86000</v>
      </c>
      <c r="I44" s="66">
        <v>86000</v>
      </c>
      <c r="J44" s="66">
        <v>42111.26</v>
      </c>
      <c r="K44" s="66">
        <f t="shared" si="4"/>
        <v>105.13592737424449</v>
      </c>
      <c r="L44" s="66">
        <f t="shared" si="5"/>
        <v>48.96658139534884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236</v>
      </c>
      <c r="H45" s="66">
        <v>3000</v>
      </c>
      <c r="I45" s="66">
        <v>3000</v>
      </c>
      <c r="J45" s="66">
        <v>492.5</v>
      </c>
      <c r="K45" s="66">
        <f t="shared" si="4"/>
        <v>208.68644067796609</v>
      </c>
      <c r="L45" s="66">
        <f t="shared" si="5"/>
        <v>16.416666666666668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0</v>
      </c>
      <c r="I46" s="66">
        <v>0</v>
      </c>
      <c r="J46" s="66">
        <v>0</v>
      </c>
      <c r="K46" s="66" t="e">
        <f t="shared" si="4"/>
        <v>#DIV/0!</v>
      </c>
      <c r="L46" s="66" t="e">
        <f t="shared" si="5"/>
        <v>#DIV/0!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</f>
        <v>71625.159999999989</v>
      </c>
      <c r="H47" s="65">
        <f>H48+H49+H50+H51+H52</f>
        <v>188500</v>
      </c>
      <c r="I47" s="65">
        <f>I48+I49+I50+I51+I52</f>
        <v>188500</v>
      </c>
      <c r="J47" s="65">
        <f>J48+J49+J50+J51+J52</f>
        <v>61679.810000000005</v>
      </c>
      <c r="K47" s="65">
        <f t="shared" si="4"/>
        <v>86.114725607593769</v>
      </c>
      <c r="L47" s="65">
        <f t="shared" si="5"/>
        <v>32.721384615384615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26975.439999999999</v>
      </c>
      <c r="H48" s="66">
        <v>65000</v>
      </c>
      <c r="I48" s="66">
        <v>65000</v>
      </c>
      <c r="J48" s="66">
        <v>34612.480000000003</v>
      </c>
      <c r="K48" s="66">
        <f t="shared" si="4"/>
        <v>128.31108593594766</v>
      </c>
      <c r="L48" s="66">
        <f t="shared" si="5"/>
        <v>53.249969230769231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43645.63</v>
      </c>
      <c r="H49" s="66">
        <v>120500</v>
      </c>
      <c r="I49" s="66">
        <v>120500</v>
      </c>
      <c r="J49" s="66">
        <v>25790.78</v>
      </c>
      <c r="K49" s="66">
        <f t="shared" si="4"/>
        <v>59.091322544777107</v>
      </c>
      <c r="L49" s="66">
        <f t="shared" si="5"/>
        <v>21.40313692946058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378</v>
      </c>
      <c r="H50" s="66">
        <v>1000</v>
      </c>
      <c r="I50" s="66">
        <v>1000</v>
      </c>
      <c r="J50" s="66">
        <v>552.94000000000005</v>
      </c>
      <c r="K50" s="66">
        <f t="shared" si="4"/>
        <v>146.28042328042329</v>
      </c>
      <c r="L50" s="66">
        <f t="shared" si="5"/>
        <v>55.293999999999997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626.09</v>
      </c>
      <c r="H51" s="66">
        <v>1000</v>
      </c>
      <c r="I51" s="66">
        <v>1000</v>
      </c>
      <c r="J51" s="66">
        <v>723.61</v>
      </c>
      <c r="K51" s="66">
        <f t="shared" si="4"/>
        <v>115.57603539427238</v>
      </c>
      <c r="L51" s="66">
        <f t="shared" si="5"/>
        <v>72.361000000000004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1000</v>
      </c>
      <c r="I52" s="66">
        <v>1000</v>
      </c>
      <c r="J52" s="66">
        <v>0</v>
      </c>
      <c r="K52" s="66" t="e">
        <f t="shared" si="4"/>
        <v>#DIV/0!</v>
      </c>
      <c r="L52" s="66">
        <f t="shared" si="5"/>
        <v>0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G54+G55+G56+G57+G58+G59+G60+G61+G62</f>
        <v>158378.11000000002</v>
      </c>
      <c r="H53" s="65">
        <f>H54+H55+H56+H57+H58+H59+H60+H61+H62</f>
        <v>259772</v>
      </c>
      <c r="I53" s="65">
        <f>I54+I55+I56+I57+I58+I59+I60+I61+I62</f>
        <v>259772</v>
      </c>
      <c r="J53" s="65">
        <f>J54+J55+J56+J57+J58+J59+J60+J61+J62</f>
        <v>182680.91</v>
      </c>
      <c r="K53" s="65">
        <f t="shared" si="4"/>
        <v>115.34479733341936</v>
      </c>
      <c r="L53" s="65">
        <f t="shared" si="5"/>
        <v>70.323556811357648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95874.75</v>
      </c>
      <c r="H54" s="66">
        <v>149000</v>
      </c>
      <c r="I54" s="66">
        <v>149000</v>
      </c>
      <c r="J54" s="66">
        <v>114864.08</v>
      </c>
      <c r="K54" s="66">
        <f t="shared" si="4"/>
        <v>119.80639323700974</v>
      </c>
      <c r="L54" s="66">
        <f t="shared" si="5"/>
        <v>77.089986577181207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13734.34</v>
      </c>
      <c r="H55" s="66">
        <v>25000</v>
      </c>
      <c r="I55" s="66">
        <v>25000</v>
      </c>
      <c r="J55" s="66">
        <v>10061.549999999999</v>
      </c>
      <c r="K55" s="66">
        <f t="shared" si="4"/>
        <v>73.258343684516333</v>
      </c>
      <c r="L55" s="66">
        <f t="shared" si="5"/>
        <v>40.246200000000002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1411.54</v>
      </c>
      <c r="H56" s="66">
        <v>5000</v>
      </c>
      <c r="I56" s="66">
        <v>5000</v>
      </c>
      <c r="J56" s="66">
        <v>839.46</v>
      </c>
      <c r="K56" s="66">
        <f t="shared" si="4"/>
        <v>59.471215835187103</v>
      </c>
      <c r="L56" s="66">
        <f t="shared" si="5"/>
        <v>16.789200000000001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6306.45</v>
      </c>
      <c r="H57" s="66">
        <v>19280</v>
      </c>
      <c r="I57" s="66">
        <v>19280</v>
      </c>
      <c r="J57" s="66">
        <v>6705.07</v>
      </c>
      <c r="K57" s="66">
        <f t="shared" si="4"/>
        <v>106.32083026108191</v>
      </c>
      <c r="L57" s="66">
        <f t="shared" si="5"/>
        <v>34.777334024896263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4534.05</v>
      </c>
      <c r="H58" s="66">
        <v>9118</v>
      </c>
      <c r="I58" s="66">
        <v>9118</v>
      </c>
      <c r="J58" s="66">
        <v>4533.66</v>
      </c>
      <c r="K58" s="66">
        <f t="shared" si="4"/>
        <v>99.991398418632343</v>
      </c>
      <c r="L58" s="66">
        <f t="shared" si="5"/>
        <v>49.722088177231846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7139.64</v>
      </c>
      <c r="H59" s="66">
        <v>11150</v>
      </c>
      <c r="I59" s="66">
        <v>11150</v>
      </c>
      <c r="J59" s="66">
        <v>10633.09</v>
      </c>
      <c r="K59" s="66">
        <f t="shared" si="4"/>
        <v>148.93033822433623</v>
      </c>
      <c r="L59" s="66">
        <f t="shared" si="5"/>
        <v>95.364035874439466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17530.7</v>
      </c>
      <c r="H60" s="66">
        <v>25000</v>
      </c>
      <c r="I60" s="66">
        <v>25000</v>
      </c>
      <c r="J60" s="66">
        <v>26053.29</v>
      </c>
      <c r="K60" s="66">
        <f t="shared" si="4"/>
        <v>148.61522928348555</v>
      </c>
      <c r="L60" s="66">
        <f t="shared" si="5"/>
        <v>104.21316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11.64</v>
      </c>
      <c r="H61" s="66">
        <v>40</v>
      </c>
      <c r="I61" s="66">
        <v>40</v>
      </c>
      <c r="J61" s="66">
        <v>9.9600000000000009</v>
      </c>
      <c r="K61" s="66">
        <f t="shared" si="4"/>
        <v>85.567010309278345</v>
      </c>
      <c r="L61" s="66">
        <f t="shared" si="5"/>
        <v>24.9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11835</v>
      </c>
      <c r="H62" s="66">
        <v>16184</v>
      </c>
      <c r="I62" s="66">
        <v>16184</v>
      </c>
      <c r="J62" s="66">
        <v>8980.75</v>
      </c>
      <c r="K62" s="66">
        <f t="shared" si="4"/>
        <v>75.882974228981837</v>
      </c>
      <c r="L62" s="66">
        <f t="shared" si="5"/>
        <v>55.491534849233808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</f>
        <v>0</v>
      </c>
      <c r="H63" s="65">
        <f>H64</f>
        <v>500</v>
      </c>
      <c r="I63" s="65">
        <f>I64</f>
        <v>500</v>
      </c>
      <c r="J63" s="65">
        <f>J64</f>
        <v>103.63</v>
      </c>
      <c r="K63" s="65" t="e">
        <f t="shared" ref="K63:K84" si="6">(J63*100)/G63</f>
        <v>#DIV/0!</v>
      </c>
      <c r="L63" s="65">
        <f t="shared" ref="L63:L84" si="7">(J63*100)/I63</f>
        <v>20.725999999999999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500</v>
      </c>
      <c r="I64" s="66">
        <v>500</v>
      </c>
      <c r="J64" s="66">
        <v>103.63</v>
      </c>
      <c r="K64" s="66" t="e">
        <f t="shared" si="6"/>
        <v>#DIV/0!</v>
      </c>
      <c r="L64" s="66">
        <f t="shared" si="7"/>
        <v>20.725999999999999</v>
      </c>
    </row>
    <row r="65" spans="2:12" x14ac:dyDescent="0.25">
      <c r="B65" s="65"/>
      <c r="C65" s="65"/>
      <c r="D65" s="65" t="s">
        <v>147</v>
      </c>
      <c r="E65" s="65"/>
      <c r="F65" s="65" t="s">
        <v>148</v>
      </c>
      <c r="G65" s="65">
        <f>G66+G67+G68+G69</f>
        <v>1005.54</v>
      </c>
      <c r="H65" s="65">
        <f>H66+H67+H68+H69</f>
        <v>4130</v>
      </c>
      <c r="I65" s="65">
        <f>I66+I67+I68+I69</f>
        <v>4130</v>
      </c>
      <c r="J65" s="65">
        <f>J66+J67+J68+J69</f>
        <v>1490.39</v>
      </c>
      <c r="K65" s="65">
        <f t="shared" si="6"/>
        <v>148.21787298367047</v>
      </c>
      <c r="L65" s="65">
        <f t="shared" si="7"/>
        <v>36.086924939467309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287.54000000000002</v>
      </c>
      <c r="H66" s="66">
        <v>1000</v>
      </c>
      <c r="I66" s="66">
        <v>1000</v>
      </c>
      <c r="J66" s="66">
        <v>232.92</v>
      </c>
      <c r="K66" s="66">
        <f t="shared" si="6"/>
        <v>81.004381999026222</v>
      </c>
      <c r="L66" s="66">
        <f t="shared" si="7"/>
        <v>23.292000000000002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200</v>
      </c>
      <c r="I67" s="66">
        <v>200</v>
      </c>
      <c r="J67" s="66">
        <v>0</v>
      </c>
      <c r="K67" s="66" t="e">
        <f t="shared" si="6"/>
        <v>#DIV/0!</v>
      </c>
      <c r="L67" s="66">
        <f t="shared" si="7"/>
        <v>0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561</v>
      </c>
      <c r="H68" s="66">
        <v>2400</v>
      </c>
      <c r="I68" s="66">
        <v>2400</v>
      </c>
      <c r="J68" s="66">
        <v>1008</v>
      </c>
      <c r="K68" s="66">
        <f t="shared" si="6"/>
        <v>179.67914438502675</v>
      </c>
      <c r="L68" s="66">
        <f t="shared" si="7"/>
        <v>42</v>
      </c>
    </row>
    <row r="69" spans="2:12" x14ac:dyDescent="0.25">
      <c r="B69" s="66"/>
      <c r="C69" s="66"/>
      <c r="D69" s="66"/>
      <c r="E69" s="66" t="s">
        <v>155</v>
      </c>
      <c r="F69" s="66" t="s">
        <v>148</v>
      </c>
      <c r="G69" s="66">
        <v>157</v>
      </c>
      <c r="H69" s="66">
        <v>530</v>
      </c>
      <c r="I69" s="66">
        <v>530</v>
      </c>
      <c r="J69" s="66">
        <v>249.47</v>
      </c>
      <c r="K69" s="66">
        <f t="shared" si="6"/>
        <v>158.89808917197453</v>
      </c>
      <c r="L69" s="66">
        <f t="shared" si="7"/>
        <v>47.069811320754717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G71+G73</f>
        <v>1199.1199999999999</v>
      </c>
      <c r="H70" s="65">
        <f>H71+H73</f>
        <v>5266</v>
      </c>
      <c r="I70" s="65">
        <f>I71+I73</f>
        <v>5266</v>
      </c>
      <c r="J70" s="65">
        <f>J71+J73</f>
        <v>2122.85</v>
      </c>
      <c r="K70" s="65">
        <f t="shared" si="6"/>
        <v>177.03399159383551</v>
      </c>
      <c r="L70" s="65">
        <f t="shared" si="7"/>
        <v>40.312381314090388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199.12</v>
      </c>
      <c r="H71" s="65">
        <f>H72</f>
        <v>1090</v>
      </c>
      <c r="I71" s="65">
        <f>I72</f>
        <v>1090</v>
      </c>
      <c r="J71" s="65">
        <f>J72</f>
        <v>572.85</v>
      </c>
      <c r="K71" s="65">
        <f t="shared" si="6"/>
        <v>287.69083969465646</v>
      </c>
      <c r="L71" s="65">
        <f t="shared" si="7"/>
        <v>52.555045871559635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199.12</v>
      </c>
      <c r="H72" s="66">
        <v>1090</v>
      </c>
      <c r="I72" s="66">
        <v>1090</v>
      </c>
      <c r="J72" s="66">
        <v>572.85</v>
      </c>
      <c r="K72" s="66">
        <f t="shared" si="6"/>
        <v>287.69083969465646</v>
      </c>
      <c r="L72" s="66">
        <f t="shared" si="7"/>
        <v>52.555045871559635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1000</v>
      </c>
      <c r="H73" s="65">
        <f>H74</f>
        <v>4176</v>
      </c>
      <c r="I73" s="65">
        <f>I74</f>
        <v>4176</v>
      </c>
      <c r="J73" s="65">
        <f>J74</f>
        <v>1550</v>
      </c>
      <c r="K73" s="65">
        <f t="shared" si="6"/>
        <v>155</v>
      </c>
      <c r="L73" s="65">
        <f t="shared" si="7"/>
        <v>37.116858237547895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1000</v>
      </c>
      <c r="H74" s="66">
        <v>4176</v>
      </c>
      <c r="I74" s="66">
        <v>4176</v>
      </c>
      <c r="J74" s="66">
        <v>1550</v>
      </c>
      <c r="K74" s="66">
        <f t="shared" si="6"/>
        <v>155</v>
      </c>
      <c r="L74" s="66">
        <f t="shared" si="7"/>
        <v>37.116858237547895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G76+G82</f>
        <v>2918</v>
      </c>
      <c r="H75" s="65">
        <f>H76+H82</f>
        <v>46714</v>
      </c>
      <c r="I75" s="65">
        <f>I76+I82</f>
        <v>46714</v>
      </c>
      <c r="J75" s="65">
        <f>J76+J82</f>
        <v>9626.58</v>
      </c>
      <c r="K75" s="65">
        <f t="shared" si="6"/>
        <v>329.90335846470185</v>
      </c>
      <c r="L75" s="65">
        <f t="shared" si="7"/>
        <v>20.607483837821636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G77+G80</f>
        <v>2918</v>
      </c>
      <c r="H76" s="65">
        <f>H77+H80</f>
        <v>16714</v>
      </c>
      <c r="I76" s="65">
        <f>I77+I80</f>
        <v>16714</v>
      </c>
      <c r="J76" s="65">
        <f>J77+J80</f>
        <v>3501.58</v>
      </c>
      <c r="K76" s="65">
        <f t="shared" si="6"/>
        <v>119.99931459904045</v>
      </c>
      <c r="L76" s="65">
        <f t="shared" si="7"/>
        <v>20.94998205097523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G78+G79</f>
        <v>1200</v>
      </c>
      <c r="H77" s="65">
        <f>H78+H79</f>
        <v>9874</v>
      </c>
      <c r="I77" s="65">
        <f>I78+I79</f>
        <v>9874</v>
      </c>
      <c r="J77" s="65">
        <f>J78+J79</f>
        <v>258.64</v>
      </c>
      <c r="K77" s="65">
        <f t="shared" si="6"/>
        <v>21.553333333333335</v>
      </c>
      <c r="L77" s="65">
        <f t="shared" si="7"/>
        <v>2.6194044966578893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9874</v>
      </c>
      <c r="I78" s="66">
        <v>9874</v>
      </c>
      <c r="J78" s="66">
        <v>258.64</v>
      </c>
      <c r="K78" s="66" t="e">
        <f t="shared" si="6"/>
        <v>#DIV/0!</v>
      </c>
      <c r="L78" s="66">
        <f t="shared" si="7"/>
        <v>2.6194044966578893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1200</v>
      </c>
      <c r="H79" s="66">
        <v>0</v>
      </c>
      <c r="I79" s="66">
        <v>0</v>
      </c>
      <c r="J79" s="66">
        <v>0</v>
      </c>
      <c r="K79" s="66">
        <f t="shared" si="6"/>
        <v>0</v>
      </c>
      <c r="L79" s="66" t="e">
        <f t="shared" si="7"/>
        <v>#DIV/0!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1718</v>
      </c>
      <c r="H80" s="65">
        <f>H81</f>
        <v>6840</v>
      </c>
      <c r="I80" s="65">
        <f>I81</f>
        <v>6840</v>
      </c>
      <c r="J80" s="65">
        <f>J81</f>
        <v>3242.94</v>
      </c>
      <c r="K80" s="65">
        <f t="shared" si="6"/>
        <v>188.76251455180443</v>
      </c>
      <c r="L80" s="65">
        <f t="shared" si="7"/>
        <v>47.411403508771933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1718</v>
      </c>
      <c r="H81" s="66">
        <v>6840</v>
      </c>
      <c r="I81" s="66">
        <v>6840</v>
      </c>
      <c r="J81" s="66">
        <v>3242.94</v>
      </c>
      <c r="K81" s="66">
        <f t="shared" si="6"/>
        <v>188.76251455180443</v>
      </c>
      <c r="L81" s="66">
        <f t="shared" si="7"/>
        <v>47.411403508771933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8">G83</f>
        <v>0</v>
      </c>
      <c r="H82" s="65">
        <f t="shared" si="8"/>
        <v>30000</v>
      </c>
      <c r="I82" s="65">
        <f t="shared" si="8"/>
        <v>30000</v>
      </c>
      <c r="J82" s="65">
        <f t="shared" si="8"/>
        <v>6125</v>
      </c>
      <c r="K82" s="65" t="e">
        <f t="shared" si="6"/>
        <v>#DIV/0!</v>
      </c>
      <c r="L82" s="65">
        <f t="shared" si="7"/>
        <v>20.416666666666668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8"/>
        <v>0</v>
      </c>
      <c r="H83" s="65">
        <f t="shared" si="8"/>
        <v>30000</v>
      </c>
      <c r="I83" s="65">
        <f t="shared" si="8"/>
        <v>30000</v>
      </c>
      <c r="J83" s="65">
        <f t="shared" si="8"/>
        <v>6125</v>
      </c>
      <c r="K83" s="65" t="e">
        <f t="shared" si="6"/>
        <v>#DIV/0!</v>
      </c>
      <c r="L83" s="65">
        <f t="shared" si="7"/>
        <v>20.416666666666668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>
        <v>0</v>
      </c>
      <c r="H84" s="66">
        <v>30000</v>
      </c>
      <c r="I84" s="66">
        <v>30000</v>
      </c>
      <c r="J84" s="66">
        <v>6125</v>
      </c>
      <c r="K84" s="66" t="e">
        <f t="shared" si="6"/>
        <v>#DIV/0!</v>
      </c>
      <c r="L84" s="66">
        <f t="shared" si="7"/>
        <v>20.416666666666668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9:F29"/>
    <mergeCell ref="B30:F3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1567941.99</v>
      </c>
      <c r="D6" s="71">
        <f>D7+D9+D11+D13</f>
        <v>3938812</v>
      </c>
      <c r="E6" s="71">
        <f>E7+E9+E11+E13</f>
        <v>3938812</v>
      </c>
      <c r="F6" s="71">
        <f>F7+F9+F11+F13</f>
        <v>2221372.46</v>
      </c>
      <c r="G6" s="72">
        <f t="shared" ref="G6:G21" si="0">(F6*100)/C6</f>
        <v>141.67440340060031</v>
      </c>
      <c r="H6" s="72">
        <f t="shared" ref="H6:H21" si="1">(F6*100)/E6</f>
        <v>56.397016663907799</v>
      </c>
    </row>
    <row r="7" spans="1:8" x14ac:dyDescent="0.25">
      <c r="A7"/>
      <c r="B7" s="8" t="s">
        <v>185</v>
      </c>
      <c r="C7" s="71">
        <f>C8</f>
        <v>1567941.99</v>
      </c>
      <c r="D7" s="71">
        <f>D8</f>
        <v>3936312</v>
      </c>
      <c r="E7" s="71">
        <f>E8</f>
        <v>3936312</v>
      </c>
      <c r="F7" s="71">
        <f>F8</f>
        <v>2221372.46</v>
      </c>
      <c r="G7" s="72">
        <f t="shared" si="0"/>
        <v>141.67440340060031</v>
      </c>
      <c r="H7" s="72">
        <f t="shared" si="1"/>
        <v>56.432835100469681</v>
      </c>
    </row>
    <row r="8" spans="1:8" x14ac:dyDescent="0.25">
      <c r="A8"/>
      <c r="B8" s="16" t="s">
        <v>186</v>
      </c>
      <c r="C8" s="73">
        <v>1567941.99</v>
      </c>
      <c r="D8" s="73">
        <v>3936312</v>
      </c>
      <c r="E8" s="73">
        <v>3936312</v>
      </c>
      <c r="F8" s="74">
        <v>2221372.46</v>
      </c>
      <c r="G8" s="70">
        <f t="shared" si="0"/>
        <v>141.67440340060031</v>
      </c>
      <c r="H8" s="70">
        <f t="shared" si="1"/>
        <v>56.432835100469681</v>
      </c>
    </row>
    <row r="9" spans="1:8" x14ac:dyDescent="0.25">
      <c r="A9"/>
      <c r="B9" s="8" t="s">
        <v>187</v>
      </c>
      <c r="C9" s="71">
        <f>C10</f>
        <v>0</v>
      </c>
      <c r="D9" s="71">
        <f>D10</f>
        <v>2500</v>
      </c>
      <c r="E9" s="71">
        <f>E10</f>
        <v>2500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188</v>
      </c>
      <c r="C10" s="73">
        <v>0</v>
      </c>
      <c r="D10" s="73">
        <v>2500</v>
      </c>
      <c r="E10" s="73">
        <v>2500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189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190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191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192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1577953.26</v>
      </c>
      <c r="D15" s="75">
        <f>D16+D18+D20</f>
        <v>3938812</v>
      </c>
      <c r="E15" s="75">
        <f>E16+E18+E20</f>
        <v>3938812</v>
      </c>
      <c r="F15" s="75">
        <f>F16+F18+F20</f>
        <v>2221631.1</v>
      </c>
      <c r="G15" s="72">
        <f t="shared" si="0"/>
        <v>140.79194589071668</v>
      </c>
      <c r="H15" s="72">
        <f t="shared" si="1"/>
        <v>56.403583110846618</v>
      </c>
    </row>
    <row r="16" spans="1:8" x14ac:dyDescent="0.25">
      <c r="A16"/>
      <c r="B16" s="8" t="s">
        <v>185</v>
      </c>
      <c r="C16" s="75">
        <f>C17</f>
        <v>1567941.99</v>
      </c>
      <c r="D16" s="75">
        <f>D17</f>
        <v>3936312</v>
      </c>
      <c r="E16" s="75">
        <f>E17</f>
        <v>3936312</v>
      </c>
      <c r="F16" s="75">
        <f>F17</f>
        <v>2221372.46</v>
      </c>
      <c r="G16" s="72">
        <f t="shared" si="0"/>
        <v>141.67440340060031</v>
      </c>
      <c r="H16" s="72">
        <f t="shared" si="1"/>
        <v>56.432835100469681</v>
      </c>
    </row>
    <row r="17" spans="1:8" x14ac:dyDescent="0.25">
      <c r="A17"/>
      <c r="B17" s="16" t="s">
        <v>186</v>
      </c>
      <c r="C17" s="73">
        <v>1567941.99</v>
      </c>
      <c r="D17" s="73">
        <v>3936312</v>
      </c>
      <c r="E17" s="76">
        <v>3936312</v>
      </c>
      <c r="F17" s="74">
        <v>2221372.46</v>
      </c>
      <c r="G17" s="70">
        <f t="shared" si="0"/>
        <v>141.67440340060031</v>
      </c>
      <c r="H17" s="70">
        <f t="shared" si="1"/>
        <v>56.432835100469681</v>
      </c>
    </row>
    <row r="18" spans="1:8" x14ac:dyDescent="0.25">
      <c r="A18"/>
      <c r="B18" s="8" t="s">
        <v>187</v>
      </c>
      <c r="C18" s="75">
        <f>C19</f>
        <v>1200</v>
      </c>
      <c r="D18" s="75">
        <f>D19</f>
        <v>2500</v>
      </c>
      <c r="E18" s="75">
        <f>E19</f>
        <v>2500</v>
      </c>
      <c r="F18" s="75">
        <f>F19</f>
        <v>258.64</v>
      </c>
      <c r="G18" s="72">
        <f t="shared" si="0"/>
        <v>21.553333333333335</v>
      </c>
      <c r="H18" s="72">
        <f t="shared" si="1"/>
        <v>10.345599999999999</v>
      </c>
    </row>
    <row r="19" spans="1:8" x14ac:dyDescent="0.25">
      <c r="A19"/>
      <c r="B19" s="16" t="s">
        <v>188</v>
      </c>
      <c r="C19" s="73">
        <v>1200</v>
      </c>
      <c r="D19" s="73">
        <v>2500</v>
      </c>
      <c r="E19" s="76">
        <v>2500</v>
      </c>
      <c r="F19" s="74">
        <v>258.64</v>
      </c>
      <c r="G19" s="70">
        <f t="shared" si="0"/>
        <v>21.553333333333335</v>
      </c>
      <c r="H19" s="70">
        <f t="shared" si="1"/>
        <v>10.345599999999999</v>
      </c>
    </row>
    <row r="20" spans="1:8" x14ac:dyDescent="0.25">
      <c r="A20"/>
      <c r="B20" s="8" t="s">
        <v>191</v>
      </c>
      <c r="C20" s="75">
        <f>C21</f>
        <v>8811.27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x14ac:dyDescent="0.25">
      <c r="A21"/>
      <c r="B21" s="16" t="s">
        <v>192</v>
      </c>
      <c r="C21" s="73">
        <v>8811.27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1577953.26</v>
      </c>
      <c r="D6" s="75">
        <f t="shared" si="0"/>
        <v>3938812</v>
      </c>
      <c r="E6" s="75">
        <f t="shared" si="0"/>
        <v>3938812</v>
      </c>
      <c r="F6" s="75">
        <f t="shared" si="0"/>
        <v>2221631.1</v>
      </c>
      <c r="G6" s="70">
        <f>(F6*100)/C6</f>
        <v>140.79194589071668</v>
      </c>
      <c r="H6" s="70">
        <f>(F6*100)/E6</f>
        <v>56.403583110846618</v>
      </c>
    </row>
    <row r="7" spans="2:8" x14ac:dyDescent="0.25">
      <c r="B7" s="8" t="s">
        <v>193</v>
      </c>
      <c r="C7" s="75">
        <f t="shared" si="0"/>
        <v>1577953.26</v>
      </c>
      <c r="D7" s="75">
        <f t="shared" si="0"/>
        <v>3938812</v>
      </c>
      <c r="E7" s="75">
        <f t="shared" si="0"/>
        <v>3938812</v>
      </c>
      <c r="F7" s="75">
        <f t="shared" si="0"/>
        <v>2221631.1</v>
      </c>
      <c r="G7" s="70">
        <f>(F7*100)/C7</f>
        <v>140.79194589071668</v>
      </c>
      <c r="H7" s="70">
        <f>(F7*100)/E7</f>
        <v>56.403583110846618</v>
      </c>
    </row>
    <row r="8" spans="2:8" x14ac:dyDescent="0.25">
      <c r="B8" s="11" t="s">
        <v>194</v>
      </c>
      <c r="C8" s="73">
        <v>1577953.26</v>
      </c>
      <c r="D8" s="73">
        <v>3938812</v>
      </c>
      <c r="E8" s="73">
        <v>3938812</v>
      </c>
      <c r="F8" s="74">
        <v>2221631.1</v>
      </c>
      <c r="G8" s="70">
        <f>(F8*100)/C8</f>
        <v>140.79194589071668</v>
      </c>
      <c r="H8" s="70">
        <f>(F8*100)/E8</f>
        <v>56.403583110846618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196</v>
      </c>
      <c r="C2" s="39"/>
    </row>
    <row r="3" spans="1:6" s="39" customFormat="1" ht="43.5" customHeight="1" x14ac:dyDescent="0.2">
      <c r="A3" s="43" t="s">
        <v>35</v>
      </c>
      <c r="B3" s="37" t="s">
        <v>197</v>
      </c>
    </row>
    <row r="4" spans="1:6" s="39" customFormat="1" x14ac:dyDescent="0.2">
      <c r="A4" s="43" t="s">
        <v>36</v>
      </c>
      <c r="B4" s="44" t="s">
        <v>198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199</v>
      </c>
      <c r="B7" s="46"/>
      <c r="C7" s="77">
        <f>C13+C91</f>
        <v>3936312</v>
      </c>
      <c r="D7" s="77">
        <f>D13+D91</f>
        <v>3936312</v>
      </c>
      <c r="E7" s="77">
        <f>E13+E91</f>
        <v>2221372.4600000004</v>
      </c>
      <c r="F7" s="77">
        <f>(E7*100)/D7</f>
        <v>56.432835100469681</v>
      </c>
    </row>
    <row r="8" spans="1:6" x14ac:dyDescent="0.2">
      <c r="A8" s="47" t="s">
        <v>84</v>
      </c>
      <c r="B8" s="46"/>
      <c r="C8" s="77">
        <f>C71</f>
        <v>2500</v>
      </c>
      <c r="D8" s="77">
        <f>D71</f>
        <v>2500</v>
      </c>
      <c r="E8" s="77">
        <f>E71</f>
        <v>258.64</v>
      </c>
      <c r="F8" s="77">
        <f>(E8*100)/D8</f>
        <v>10.345599999999999</v>
      </c>
    </row>
    <row r="9" spans="1:6" x14ac:dyDescent="0.2">
      <c r="A9" s="47" t="s">
        <v>200</v>
      </c>
      <c r="B9" s="46"/>
      <c r="C9" s="77">
        <f>C80</f>
        <v>0</v>
      </c>
      <c r="D9" s="77">
        <f>D80</f>
        <v>0</v>
      </c>
      <c r="E9" s="77">
        <f>E80</f>
        <v>0</v>
      </c>
      <c r="F9" s="77" t="e">
        <f>(E9*100)/D9</f>
        <v>#DIV/0!</v>
      </c>
    </row>
    <row r="10" spans="1:6" x14ac:dyDescent="0.2">
      <c r="A10" s="47" t="s">
        <v>201</v>
      </c>
      <c r="B10" s="46"/>
      <c r="C10" s="77">
        <f>C85</f>
        <v>0</v>
      </c>
      <c r="D10" s="77">
        <f>D85</f>
        <v>0</v>
      </c>
      <c r="E10" s="77">
        <f>E85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202</v>
      </c>
      <c r="B12" s="47" t="s">
        <v>203</v>
      </c>
      <c r="C12" s="47" t="s">
        <v>43</v>
      </c>
      <c r="D12" s="47" t="s">
        <v>204</v>
      </c>
      <c r="E12" s="47" t="s">
        <v>205</v>
      </c>
      <c r="F12" s="47" t="s">
        <v>206</v>
      </c>
    </row>
    <row r="13" spans="1:6" x14ac:dyDescent="0.2">
      <c r="A13" s="48" t="s">
        <v>199</v>
      </c>
      <c r="B13" s="48" t="s">
        <v>207</v>
      </c>
      <c r="C13" s="78">
        <f>C14+C57</f>
        <v>3926812</v>
      </c>
      <c r="D13" s="78">
        <f>D14+D57</f>
        <v>3926812</v>
      </c>
      <c r="E13" s="78">
        <f>E14+E57</f>
        <v>2218649.5300000003</v>
      </c>
      <c r="F13" s="79">
        <f>(E13*100)/D13</f>
        <v>56.500019099462875</v>
      </c>
    </row>
    <row r="14" spans="1:6" x14ac:dyDescent="0.2">
      <c r="A14" s="49" t="s">
        <v>82</v>
      </c>
      <c r="B14" s="50" t="s">
        <v>83</v>
      </c>
      <c r="C14" s="80">
        <f>C15+C23+C52</f>
        <v>3882598</v>
      </c>
      <c r="D14" s="80">
        <f>D15+D23+D52</f>
        <v>3882598</v>
      </c>
      <c r="E14" s="80">
        <f>E15+E23+E52</f>
        <v>2209281.5900000003</v>
      </c>
      <c r="F14" s="81">
        <f>(E14*100)/D14</f>
        <v>56.902146191802501</v>
      </c>
    </row>
    <row r="15" spans="1:6" x14ac:dyDescent="0.2">
      <c r="A15" s="51" t="s">
        <v>84</v>
      </c>
      <c r="B15" s="52" t="s">
        <v>85</v>
      </c>
      <c r="C15" s="82">
        <f>C16+C19+C21</f>
        <v>3341430</v>
      </c>
      <c r="D15" s="82">
        <f>D16+D19+D21</f>
        <v>3341430</v>
      </c>
      <c r="E15" s="82">
        <f>E16+E19+E21</f>
        <v>1920343.1700000002</v>
      </c>
      <c r="F15" s="81">
        <f>(E15*100)/D15</f>
        <v>57.47069877268116</v>
      </c>
    </row>
    <row r="16" spans="1:6" x14ac:dyDescent="0.2">
      <c r="A16" s="53" t="s">
        <v>86</v>
      </c>
      <c r="B16" s="54" t="s">
        <v>87</v>
      </c>
      <c r="C16" s="83">
        <f>C17+C18</f>
        <v>2781920</v>
      </c>
      <c r="D16" s="83">
        <f>D17+D18</f>
        <v>2781920</v>
      </c>
      <c r="E16" s="83">
        <f>E17+E18</f>
        <v>1574645.07</v>
      </c>
      <c r="F16" s="83">
        <f>(E16*100)/D16</f>
        <v>56.602816400184047</v>
      </c>
    </row>
    <row r="17" spans="1:6" x14ac:dyDescent="0.2">
      <c r="A17" s="55" t="s">
        <v>88</v>
      </c>
      <c r="B17" s="56" t="s">
        <v>89</v>
      </c>
      <c r="C17" s="84">
        <v>2691920</v>
      </c>
      <c r="D17" s="84">
        <v>2691920</v>
      </c>
      <c r="E17" s="84">
        <v>1529846.27</v>
      </c>
      <c r="F17" s="84"/>
    </row>
    <row r="18" spans="1:6" x14ac:dyDescent="0.2">
      <c r="A18" s="55" t="s">
        <v>90</v>
      </c>
      <c r="B18" s="56" t="s">
        <v>91</v>
      </c>
      <c r="C18" s="84">
        <v>90000</v>
      </c>
      <c r="D18" s="84">
        <v>90000</v>
      </c>
      <c r="E18" s="84">
        <v>44798.8</v>
      </c>
      <c r="F18" s="84"/>
    </row>
    <row r="19" spans="1:6" x14ac:dyDescent="0.2">
      <c r="A19" s="53" t="s">
        <v>92</v>
      </c>
      <c r="B19" s="54" t="s">
        <v>93</v>
      </c>
      <c r="C19" s="83">
        <f>C20</f>
        <v>130510</v>
      </c>
      <c r="D19" s="83">
        <f>D20</f>
        <v>130510</v>
      </c>
      <c r="E19" s="83">
        <f>E20</f>
        <v>87282.28</v>
      </c>
      <c r="F19" s="83">
        <f>(E19*100)/D19</f>
        <v>66.877848440732507</v>
      </c>
    </row>
    <row r="20" spans="1:6" x14ac:dyDescent="0.2">
      <c r="A20" s="55" t="s">
        <v>94</v>
      </c>
      <c r="B20" s="56" t="s">
        <v>93</v>
      </c>
      <c r="C20" s="84">
        <v>130510</v>
      </c>
      <c r="D20" s="84">
        <v>130510</v>
      </c>
      <c r="E20" s="84">
        <v>87282.28</v>
      </c>
      <c r="F20" s="84"/>
    </row>
    <row r="21" spans="1:6" x14ac:dyDescent="0.2">
      <c r="A21" s="53" t="s">
        <v>95</v>
      </c>
      <c r="B21" s="54" t="s">
        <v>96</v>
      </c>
      <c r="C21" s="83">
        <f>C22</f>
        <v>429000</v>
      </c>
      <c r="D21" s="83">
        <f>D22</f>
        <v>429000</v>
      </c>
      <c r="E21" s="83">
        <f>E22</f>
        <v>258415.82</v>
      </c>
      <c r="F21" s="83">
        <f>(E21*100)/D21</f>
        <v>60.236787878787879</v>
      </c>
    </row>
    <row r="22" spans="1:6" x14ac:dyDescent="0.2">
      <c r="A22" s="55" t="s">
        <v>97</v>
      </c>
      <c r="B22" s="56" t="s">
        <v>98</v>
      </c>
      <c r="C22" s="84">
        <v>429000</v>
      </c>
      <c r="D22" s="84">
        <v>429000</v>
      </c>
      <c r="E22" s="84">
        <v>258415.82</v>
      </c>
      <c r="F22" s="84"/>
    </row>
    <row r="23" spans="1:6" x14ac:dyDescent="0.2">
      <c r="A23" s="51" t="s">
        <v>99</v>
      </c>
      <c r="B23" s="52" t="s">
        <v>100</v>
      </c>
      <c r="C23" s="82">
        <f>C24+C29+C35+C45+C47</f>
        <v>535902</v>
      </c>
      <c r="D23" s="82">
        <f>D24+D29+D35+D45+D47</f>
        <v>535902</v>
      </c>
      <c r="E23" s="82">
        <f>E24+E29+E35+E45+E47</f>
        <v>286815.57000000007</v>
      </c>
      <c r="F23" s="81">
        <f>(E23*100)/D23</f>
        <v>53.520152938410384</v>
      </c>
    </row>
    <row r="24" spans="1:6" x14ac:dyDescent="0.2">
      <c r="A24" s="53" t="s">
        <v>101</v>
      </c>
      <c r="B24" s="54" t="s">
        <v>102</v>
      </c>
      <c r="C24" s="83">
        <f>C25+C26+C27+C28</f>
        <v>92500</v>
      </c>
      <c r="D24" s="83">
        <f>D25+D26+D27+D28</f>
        <v>92500</v>
      </c>
      <c r="E24" s="83">
        <f>E25+E26+E27+E28</f>
        <v>43583.76</v>
      </c>
      <c r="F24" s="83">
        <f>(E24*100)/D24</f>
        <v>47.117578378378376</v>
      </c>
    </row>
    <row r="25" spans="1:6" x14ac:dyDescent="0.2">
      <c r="A25" s="55" t="s">
        <v>103</v>
      </c>
      <c r="B25" s="56" t="s">
        <v>104</v>
      </c>
      <c r="C25" s="84">
        <v>3500</v>
      </c>
      <c r="D25" s="84">
        <v>3500</v>
      </c>
      <c r="E25" s="84">
        <v>980</v>
      </c>
      <c r="F25" s="84"/>
    </row>
    <row r="26" spans="1:6" ht="25.5" x14ac:dyDescent="0.2">
      <c r="A26" s="55" t="s">
        <v>105</v>
      </c>
      <c r="B26" s="56" t="s">
        <v>106</v>
      </c>
      <c r="C26" s="84">
        <v>86000</v>
      </c>
      <c r="D26" s="84">
        <v>86000</v>
      </c>
      <c r="E26" s="84">
        <v>42111.26</v>
      </c>
      <c r="F26" s="84"/>
    </row>
    <row r="27" spans="1:6" x14ac:dyDescent="0.2">
      <c r="A27" s="55" t="s">
        <v>107</v>
      </c>
      <c r="B27" s="56" t="s">
        <v>108</v>
      </c>
      <c r="C27" s="84">
        <v>3000</v>
      </c>
      <c r="D27" s="84">
        <v>3000</v>
      </c>
      <c r="E27" s="84">
        <v>492.5</v>
      </c>
      <c r="F27" s="84"/>
    </row>
    <row r="28" spans="1:6" x14ac:dyDescent="0.2">
      <c r="A28" s="55" t="s">
        <v>109</v>
      </c>
      <c r="B28" s="56" t="s">
        <v>110</v>
      </c>
      <c r="C28" s="84">
        <v>0</v>
      </c>
      <c r="D28" s="84">
        <v>0</v>
      </c>
      <c r="E28" s="84">
        <v>0</v>
      </c>
      <c r="F28" s="84"/>
    </row>
    <row r="29" spans="1:6" x14ac:dyDescent="0.2">
      <c r="A29" s="53" t="s">
        <v>111</v>
      </c>
      <c r="B29" s="54" t="s">
        <v>112</v>
      </c>
      <c r="C29" s="83">
        <f>C30+C31+C32+C33+C34</f>
        <v>188500</v>
      </c>
      <c r="D29" s="83">
        <f>D30+D31+D32+D33+D34</f>
        <v>188500</v>
      </c>
      <c r="E29" s="83">
        <f>E30+E31+E32+E33+E34</f>
        <v>61679.810000000005</v>
      </c>
      <c r="F29" s="83">
        <f>(E29*100)/D29</f>
        <v>32.721384615384615</v>
      </c>
    </row>
    <row r="30" spans="1:6" x14ac:dyDescent="0.2">
      <c r="A30" s="55" t="s">
        <v>113</v>
      </c>
      <c r="B30" s="56" t="s">
        <v>114</v>
      </c>
      <c r="C30" s="84">
        <v>65000</v>
      </c>
      <c r="D30" s="84">
        <v>65000</v>
      </c>
      <c r="E30" s="84">
        <v>34612.480000000003</v>
      </c>
      <c r="F30" s="84"/>
    </row>
    <row r="31" spans="1:6" x14ac:dyDescent="0.2">
      <c r="A31" s="55" t="s">
        <v>115</v>
      </c>
      <c r="B31" s="56" t="s">
        <v>116</v>
      </c>
      <c r="C31" s="84">
        <v>120500</v>
      </c>
      <c r="D31" s="84">
        <v>120500</v>
      </c>
      <c r="E31" s="84">
        <v>25790.78</v>
      </c>
      <c r="F31" s="84"/>
    </row>
    <row r="32" spans="1:6" x14ac:dyDescent="0.2">
      <c r="A32" s="55" t="s">
        <v>117</v>
      </c>
      <c r="B32" s="56" t="s">
        <v>118</v>
      </c>
      <c r="C32" s="84">
        <v>1000</v>
      </c>
      <c r="D32" s="84">
        <v>1000</v>
      </c>
      <c r="E32" s="84">
        <v>552.94000000000005</v>
      </c>
      <c r="F32" s="84"/>
    </row>
    <row r="33" spans="1:6" x14ac:dyDescent="0.2">
      <c r="A33" s="55" t="s">
        <v>119</v>
      </c>
      <c r="B33" s="56" t="s">
        <v>120</v>
      </c>
      <c r="C33" s="84">
        <v>1000</v>
      </c>
      <c r="D33" s="84">
        <v>1000</v>
      </c>
      <c r="E33" s="84">
        <v>723.61</v>
      </c>
      <c r="F33" s="84"/>
    </row>
    <row r="34" spans="1:6" x14ac:dyDescent="0.2">
      <c r="A34" s="55" t="s">
        <v>121</v>
      </c>
      <c r="B34" s="56" t="s">
        <v>122</v>
      </c>
      <c r="C34" s="84">
        <v>1000</v>
      </c>
      <c r="D34" s="84">
        <v>1000</v>
      </c>
      <c r="E34" s="84">
        <v>0</v>
      </c>
      <c r="F34" s="84"/>
    </row>
    <row r="35" spans="1:6" x14ac:dyDescent="0.2">
      <c r="A35" s="53" t="s">
        <v>123</v>
      </c>
      <c r="B35" s="54" t="s">
        <v>124</v>
      </c>
      <c r="C35" s="83">
        <f>C36+C37+C38+C39+C40+C41+C42+C43+C44</f>
        <v>250272</v>
      </c>
      <c r="D35" s="83">
        <f>D36+D37+D38+D39+D40+D41+D42+D43+D44</f>
        <v>250272</v>
      </c>
      <c r="E35" s="83">
        <f>E36+E37+E38+E39+E40+E41+E42+E43+E44</f>
        <v>179957.98</v>
      </c>
      <c r="F35" s="83">
        <f>(E35*100)/D35</f>
        <v>71.904959404168267</v>
      </c>
    </row>
    <row r="36" spans="1:6" x14ac:dyDescent="0.2">
      <c r="A36" s="55" t="s">
        <v>125</v>
      </c>
      <c r="B36" s="56" t="s">
        <v>126</v>
      </c>
      <c r="C36" s="84">
        <v>139500</v>
      </c>
      <c r="D36" s="84">
        <v>139500</v>
      </c>
      <c r="E36" s="84">
        <v>112141.15</v>
      </c>
      <c r="F36" s="84"/>
    </row>
    <row r="37" spans="1:6" x14ac:dyDescent="0.2">
      <c r="A37" s="55" t="s">
        <v>127</v>
      </c>
      <c r="B37" s="56" t="s">
        <v>128</v>
      </c>
      <c r="C37" s="84">
        <v>25000</v>
      </c>
      <c r="D37" s="84">
        <v>25000</v>
      </c>
      <c r="E37" s="84">
        <v>10061.549999999999</v>
      </c>
      <c r="F37" s="84"/>
    </row>
    <row r="38" spans="1:6" x14ac:dyDescent="0.2">
      <c r="A38" s="55" t="s">
        <v>129</v>
      </c>
      <c r="B38" s="56" t="s">
        <v>130</v>
      </c>
      <c r="C38" s="84">
        <v>5000</v>
      </c>
      <c r="D38" s="84">
        <v>5000</v>
      </c>
      <c r="E38" s="84">
        <v>839.46</v>
      </c>
      <c r="F38" s="84"/>
    </row>
    <row r="39" spans="1:6" x14ac:dyDescent="0.2">
      <c r="A39" s="55" t="s">
        <v>131</v>
      </c>
      <c r="B39" s="56" t="s">
        <v>132</v>
      </c>
      <c r="C39" s="84">
        <v>19280</v>
      </c>
      <c r="D39" s="84">
        <v>19280</v>
      </c>
      <c r="E39" s="84">
        <v>6705.07</v>
      </c>
      <c r="F39" s="84"/>
    </row>
    <row r="40" spans="1:6" x14ac:dyDescent="0.2">
      <c r="A40" s="55" t="s">
        <v>133</v>
      </c>
      <c r="B40" s="56" t="s">
        <v>134</v>
      </c>
      <c r="C40" s="84">
        <v>9118</v>
      </c>
      <c r="D40" s="84">
        <v>9118</v>
      </c>
      <c r="E40" s="84">
        <v>4533.66</v>
      </c>
      <c r="F40" s="84"/>
    </row>
    <row r="41" spans="1:6" x14ac:dyDescent="0.2">
      <c r="A41" s="55" t="s">
        <v>135</v>
      </c>
      <c r="B41" s="56" t="s">
        <v>136</v>
      </c>
      <c r="C41" s="84">
        <v>11150</v>
      </c>
      <c r="D41" s="84">
        <v>11150</v>
      </c>
      <c r="E41" s="84">
        <v>10633.09</v>
      </c>
      <c r="F41" s="84"/>
    </row>
    <row r="42" spans="1:6" x14ac:dyDescent="0.2">
      <c r="A42" s="55" t="s">
        <v>137</v>
      </c>
      <c r="B42" s="56" t="s">
        <v>138</v>
      </c>
      <c r="C42" s="84">
        <v>25000</v>
      </c>
      <c r="D42" s="84">
        <v>25000</v>
      </c>
      <c r="E42" s="84">
        <v>26053.29</v>
      </c>
      <c r="F42" s="84"/>
    </row>
    <row r="43" spans="1:6" x14ac:dyDescent="0.2">
      <c r="A43" s="55" t="s">
        <v>139</v>
      </c>
      <c r="B43" s="56" t="s">
        <v>140</v>
      </c>
      <c r="C43" s="84">
        <v>40</v>
      </c>
      <c r="D43" s="84">
        <v>40</v>
      </c>
      <c r="E43" s="84">
        <v>9.9600000000000009</v>
      </c>
      <c r="F43" s="84"/>
    </row>
    <row r="44" spans="1:6" x14ac:dyDescent="0.2">
      <c r="A44" s="55" t="s">
        <v>141</v>
      </c>
      <c r="B44" s="56" t="s">
        <v>142</v>
      </c>
      <c r="C44" s="84">
        <v>16184</v>
      </c>
      <c r="D44" s="84">
        <v>16184</v>
      </c>
      <c r="E44" s="84">
        <v>8980.75</v>
      </c>
      <c r="F44" s="84"/>
    </row>
    <row r="45" spans="1:6" x14ac:dyDescent="0.2">
      <c r="A45" s="53" t="s">
        <v>143</v>
      </c>
      <c r="B45" s="54" t="s">
        <v>144</v>
      </c>
      <c r="C45" s="83">
        <f>C46</f>
        <v>500</v>
      </c>
      <c r="D45" s="83">
        <f>D46</f>
        <v>500</v>
      </c>
      <c r="E45" s="83">
        <f>E46</f>
        <v>103.63</v>
      </c>
      <c r="F45" s="83">
        <f>(E45*100)/D45</f>
        <v>20.725999999999999</v>
      </c>
    </row>
    <row r="46" spans="1:6" ht="25.5" x14ac:dyDescent="0.2">
      <c r="A46" s="55" t="s">
        <v>145</v>
      </c>
      <c r="B46" s="56" t="s">
        <v>146</v>
      </c>
      <c r="C46" s="84">
        <v>500</v>
      </c>
      <c r="D46" s="84">
        <v>500</v>
      </c>
      <c r="E46" s="84">
        <v>103.63</v>
      </c>
      <c r="F46" s="84"/>
    </row>
    <row r="47" spans="1:6" x14ac:dyDescent="0.2">
      <c r="A47" s="53" t="s">
        <v>147</v>
      </c>
      <c r="B47" s="54" t="s">
        <v>148</v>
      </c>
      <c r="C47" s="83">
        <f>C48+C49+C50+C51</f>
        <v>4130</v>
      </c>
      <c r="D47" s="83">
        <f>D48+D49+D50+D51</f>
        <v>4130</v>
      </c>
      <c r="E47" s="83">
        <f>E48+E49+E50+E51</f>
        <v>1490.39</v>
      </c>
      <c r="F47" s="83">
        <f>(E47*100)/D47</f>
        <v>36.086924939467309</v>
      </c>
    </row>
    <row r="48" spans="1:6" x14ac:dyDescent="0.2">
      <c r="A48" s="55" t="s">
        <v>149</v>
      </c>
      <c r="B48" s="56" t="s">
        <v>150</v>
      </c>
      <c r="C48" s="84">
        <v>1000</v>
      </c>
      <c r="D48" s="84">
        <v>1000</v>
      </c>
      <c r="E48" s="84">
        <v>232.92</v>
      </c>
      <c r="F48" s="84"/>
    </row>
    <row r="49" spans="1:6" x14ac:dyDescent="0.2">
      <c r="A49" s="55" t="s">
        <v>151</v>
      </c>
      <c r="B49" s="56" t="s">
        <v>152</v>
      </c>
      <c r="C49" s="84">
        <v>200</v>
      </c>
      <c r="D49" s="84">
        <v>200</v>
      </c>
      <c r="E49" s="84">
        <v>0</v>
      </c>
      <c r="F49" s="84"/>
    </row>
    <row r="50" spans="1:6" x14ac:dyDescent="0.2">
      <c r="A50" s="55" t="s">
        <v>153</v>
      </c>
      <c r="B50" s="56" t="s">
        <v>154</v>
      </c>
      <c r="C50" s="84">
        <v>2400</v>
      </c>
      <c r="D50" s="84">
        <v>2400</v>
      </c>
      <c r="E50" s="84">
        <v>1008</v>
      </c>
      <c r="F50" s="84"/>
    </row>
    <row r="51" spans="1:6" x14ac:dyDescent="0.2">
      <c r="A51" s="55" t="s">
        <v>155</v>
      </c>
      <c r="B51" s="56" t="s">
        <v>148</v>
      </c>
      <c r="C51" s="84">
        <v>530</v>
      </c>
      <c r="D51" s="84">
        <v>530</v>
      </c>
      <c r="E51" s="84">
        <v>249.47</v>
      </c>
      <c r="F51" s="84"/>
    </row>
    <row r="52" spans="1:6" x14ac:dyDescent="0.2">
      <c r="A52" s="51" t="s">
        <v>156</v>
      </c>
      <c r="B52" s="52" t="s">
        <v>157</v>
      </c>
      <c r="C52" s="82">
        <f>C53+C55</f>
        <v>5266</v>
      </c>
      <c r="D52" s="82">
        <f>D53+D55</f>
        <v>5266</v>
      </c>
      <c r="E52" s="82">
        <f>E53+E55</f>
        <v>2122.85</v>
      </c>
      <c r="F52" s="81">
        <f>(E52*100)/D52</f>
        <v>40.312381314090388</v>
      </c>
    </row>
    <row r="53" spans="1:6" x14ac:dyDescent="0.2">
      <c r="A53" s="53" t="s">
        <v>158</v>
      </c>
      <c r="B53" s="54" t="s">
        <v>159</v>
      </c>
      <c r="C53" s="83">
        <f>C54</f>
        <v>1090</v>
      </c>
      <c r="D53" s="83">
        <f>D54</f>
        <v>1090</v>
      </c>
      <c r="E53" s="83">
        <f>E54</f>
        <v>572.85</v>
      </c>
      <c r="F53" s="83">
        <f>(E53*100)/D53</f>
        <v>52.555045871559635</v>
      </c>
    </row>
    <row r="54" spans="1:6" ht="25.5" x14ac:dyDescent="0.2">
      <c r="A54" s="55" t="s">
        <v>160</v>
      </c>
      <c r="B54" s="56" t="s">
        <v>161</v>
      </c>
      <c r="C54" s="84">
        <v>1090</v>
      </c>
      <c r="D54" s="84">
        <v>1090</v>
      </c>
      <c r="E54" s="84">
        <v>572.85</v>
      </c>
      <c r="F54" s="84"/>
    </row>
    <row r="55" spans="1:6" x14ac:dyDescent="0.2">
      <c r="A55" s="53" t="s">
        <v>162</v>
      </c>
      <c r="B55" s="54" t="s">
        <v>163</v>
      </c>
      <c r="C55" s="83">
        <f>C56</f>
        <v>4176</v>
      </c>
      <c r="D55" s="83">
        <f>D56</f>
        <v>4176</v>
      </c>
      <c r="E55" s="83">
        <f>E56</f>
        <v>1550</v>
      </c>
      <c r="F55" s="83">
        <f>(E55*100)/D55</f>
        <v>37.116858237547895</v>
      </c>
    </row>
    <row r="56" spans="1:6" x14ac:dyDescent="0.2">
      <c r="A56" s="55" t="s">
        <v>164</v>
      </c>
      <c r="B56" s="56" t="s">
        <v>165</v>
      </c>
      <c r="C56" s="84">
        <v>4176</v>
      </c>
      <c r="D56" s="84">
        <v>4176</v>
      </c>
      <c r="E56" s="84">
        <v>1550</v>
      </c>
      <c r="F56" s="84"/>
    </row>
    <row r="57" spans="1:6" x14ac:dyDescent="0.2">
      <c r="A57" s="49" t="s">
        <v>166</v>
      </c>
      <c r="B57" s="50" t="s">
        <v>167</v>
      </c>
      <c r="C57" s="80">
        <f>C58+C63</f>
        <v>44214</v>
      </c>
      <c r="D57" s="80">
        <f>D58+D63</f>
        <v>44214</v>
      </c>
      <c r="E57" s="80">
        <f>E58+E63</f>
        <v>9367.94</v>
      </c>
      <c r="F57" s="81">
        <f>(E57*100)/D57</f>
        <v>21.187723345546658</v>
      </c>
    </row>
    <row r="58" spans="1:6" x14ac:dyDescent="0.2">
      <c r="A58" s="51" t="s">
        <v>168</v>
      </c>
      <c r="B58" s="52" t="s">
        <v>169</v>
      </c>
      <c r="C58" s="82">
        <f>C59+C61</f>
        <v>14214</v>
      </c>
      <c r="D58" s="82">
        <f>D59+D61</f>
        <v>14214</v>
      </c>
      <c r="E58" s="82">
        <f>E59+E61</f>
        <v>3242.94</v>
      </c>
      <c r="F58" s="81">
        <f>(E58*100)/D58</f>
        <v>22.815111861544956</v>
      </c>
    </row>
    <row r="59" spans="1:6" x14ac:dyDescent="0.2">
      <c r="A59" s="53" t="s">
        <v>170</v>
      </c>
      <c r="B59" s="54" t="s">
        <v>171</v>
      </c>
      <c r="C59" s="83">
        <f>C60</f>
        <v>7374</v>
      </c>
      <c r="D59" s="83">
        <f>D60</f>
        <v>7374</v>
      </c>
      <c r="E59" s="83">
        <f>E60</f>
        <v>0</v>
      </c>
      <c r="F59" s="83">
        <f>(E59*100)/D59</f>
        <v>0</v>
      </c>
    </row>
    <row r="60" spans="1:6" x14ac:dyDescent="0.2">
      <c r="A60" s="55" t="s">
        <v>172</v>
      </c>
      <c r="B60" s="56" t="s">
        <v>173</v>
      </c>
      <c r="C60" s="84">
        <v>7374</v>
      </c>
      <c r="D60" s="84">
        <v>7374</v>
      </c>
      <c r="E60" s="84">
        <v>0</v>
      </c>
      <c r="F60" s="84"/>
    </row>
    <row r="61" spans="1:6" x14ac:dyDescent="0.2">
      <c r="A61" s="53" t="s">
        <v>176</v>
      </c>
      <c r="B61" s="54" t="s">
        <v>177</v>
      </c>
      <c r="C61" s="83">
        <f>C62</f>
        <v>6840</v>
      </c>
      <c r="D61" s="83">
        <f>D62</f>
        <v>6840</v>
      </c>
      <c r="E61" s="83">
        <f>E62</f>
        <v>3242.94</v>
      </c>
      <c r="F61" s="83">
        <f>(E61*100)/D61</f>
        <v>47.411403508771933</v>
      </c>
    </row>
    <row r="62" spans="1:6" x14ac:dyDescent="0.2">
      <c r="A62" s="55" t="s">
        <v>178</v>
      </c>
      <c r="B62" s="56" t="s">
        <v>179</v>
      </c>
      <c r="C62" s="84">
        <v>6840</v>
      </c>
      <c r="D62" s="84">
        <v>6840</v>
      </c>
      <c r="E62" s="84">
        <v>3242.94</v>
      </c>
      <c r="F62" s="84"/>
    </row>
    <row r="63" spans="1:6" x14ac:dyDescent="0.2">
      <c r="A63" s="51" t="s">
        <v>180</v>
      </c>
      <c r="B63" s="52" t="s">
        <v>181</v>
      </c>
      <c r="C63" s="82">
        <f t="shared" ref="C63:E64" si="0">C64</f>
        <v>30000</v>
      </c>
      <c r="D63" s="82">
        <f t="shared" si="0"/>
        <v>30000</v>
      </c>
      <c r="E63" s="82">
        <f t="shared" si="0"/>
        <v>6125</v>
      </c>
      <c r="F63" s="81">
        <f>(E63*100)/D63</f>
        <v>20.416666666666668</v>
      </c>
    </row>
    <row r="64" spans="1:6" ht="25.5" x14ac:dyDescent="0.2">
      <c r="A64" s="53" t="s">
        <v>182</v>
      </c>
      <c r="B64" s="54" t="s">
        <v>183</v>
      </c>
      <c r="C64" s="83">
        <f t="shared" si="0"/>
        <v>30000</v>
      </c>
      <c r="D64" s="83">
        <f t="shared" si="0"/>
        <v>30000</v>
      </c>
      <c r="E64" s="83">
        <f t="shared" si="0"/>
        <v>6125</v>
      </c>
      <c r="F64" s="83">
        <f>(E64*100)/D64</f>
        <v>20.416666666666668</v>
      </c>
    </row>
    <row r="65" spans="1:6" x14ac:dyDescent="0.2">
      <c r="A65" s="55" t="s">
        <v>184</v>
      </c>
      <c r="B65" s="56" t="s">
        <v>183</v>
      </c>
      <c r="C65" s="84">
        <v>30000</v>
      </c>
      <c r="D65" s="84">
        <v>30000</v>
      </c>
      <c r="E65" s="84">
        <v>6125</v>
      </c>
      <c r="F65" s="84"/>
    </row>
    <row r="66" spans="1:6" x14ac:dyDescent="0.2">
      <c r="A66" s="49" t="s">
        <v>50</v>
      </c>
      <c r="B66" s="50" t="s">
        <v>51</v>
      </c>
      <c r="C66" s="80">
        <f t="shared" ref="C66:E67" si="1">C67</f>
        <v>3926812</v>
      </c>
      <c r="D66" s="80">
        <f t="shared" si="1"/>
        <v>3926812</v>
      </c>
      <c r="E66" s="80">
        <f t="shared" si="1"/>
        <v>2218649.5299999998</v>
      </c>
      <c r="F66" s="81">
        <f>(E66*100)/D66</f>
        <v>56.500019099462875</v>
      </c>
    </row>
    <row r="67" spans="1:6" x14ac:dyDescent="0.2">
      <c r="A67" s="51" t="s">
        <v>74</v>
      </c>
      <c r="B67" s="52" t="s">
        <v>75</v>
      </c>
      <c r="C67" s="82">
        <f t="shared" si="1"/>
        <v>3926812</v>
      </c>
      <c r="D67" s="82">
        <f t="shared" si="1"/>
        <v>3926812</v>
      </c>
      <c r="E67" s="82">
        <f t="shared" si="1"/>
        <v>2218649.5299999998</v>
      </c>
      <c r="F67" s="81">
        <f>(E67*100)/D67</f>
        <v>56.500019099462875</v>
      </c>
    </row>
    <row r="68" spans="1:6" ht="25.5" x14ac:dyDescent="0.2">
      <c r="A68" s="53" t="s">
        <v>76</v>
      </c>
      <c r="B68" s="54" t="s">
        <v>77</v>
      </c>
      <c r="C68" s="83">
        <f>C69+C70</f>
        <v>3926812</v>
      </c>
      <c r="D68" s="83">
        <f>D69+D70</f>
        <v>3926812</v>
      </c>
      <c r="E68" s="83">
        <f>E69+E70</f>
        <v>2218649.5299999998</v>
      </c>
      <c r="F68" s="83">
        <f>(E68*100)/D68</f>
        <v>56.500019099462875</v>
      </c>
    </row>
    <row r="69" spans="1:6" x14ac:dyDescent="0.2">
      <c r="A69" s="55" t="s">
        <v>78</v>
      </c>
      <c r="B69" s="56" t="s">
        <v>79</v>
      </c>
      <c r="C69" s="84">
        <v>3882598</v>
      </c>
      <c r="D69" s="84">
        <v>3882598</v>
      </c>
      <c r="E69" s="84">
        <v>2209281.59</v>
      </c>
      <c r="F69" s="84"/>
    </row>
    <row r="70" spans="1:6" ht="25.5" x14ac:dyDescent="0.2">
      <c r="A70" s="55" t="s">
        <v>80</v>
      </c>
      <c r="B70" s="56" t="s">
        <v>81</v>
      </c>
      <c r="C70" s="84">
        <v>44214</v>
      </c>
      <c r="D70" s="84">
        <v>44214</v>
      </c>
      <c r="E70" s="84">
        <v>9367.94</v>
      </c>
      <c r="F70" s="84"/>
    </row>
    <row r="71" spans="1:6" x14ac:dyDescent="0.2">
      <c r="A71" s="48" t="s">
        <v>84</v>
      </c>
      <c r="B71" s="48" t="s">
        <v>208</v>
      </c>
      <c r="C71" s="78">
        <f t="shared" ref="C71:E74" si="2">C72</f>
        <v>2500</v>
      </c>
      <c r="D71" s="78">
        <f t="shared" si="2"/>
        <v>2500</v>
      </c>
      <c r="E71" s="78">
        <f t="shared" si="2"/>
        <v>258.64</v>
      </c>
      <c r="F71" s="79">
        <f>(E71*100)/D71</f>
        <v>10.345599999999999</v>
      </c>
    </row>
    <row r="72" spans="1:6" x14ac:dyDescent="0.2">
      <c r="A72" s="49" t="s">
        <v>166</v>
      </c>
      <c r="B72" s="50" t="s">
        <v>167</v>
      </c>
      <c r="C72" s="80">
        <f t="shared" si="2"/>
        <v>2500</v>
      </c>
      <c r="D72" s="80">
        <f t="shared" si="2"/>
        <v>2500</v>
      </c>
      <c r="E72" s="80">
        <f t="shared" si="2"/>
        <v>258.64</v>
      </c>
      <c r="F72" s="81">
        <f>(E72*100)/D72</f>
        <v>10.345599999999999</v>
      </c>
    </row>
    <row r="73" spans="1:6" x14ac:dyDescent="0.2">
      <c r="A73" s="51" t="s">
        <v>168</v>
      </c>
      <c r="B73" s="52" t="s">
        <v>169</v>
      </c>
      <c r="C73" s="82">
        <f t="shared" si="2"/>
        <v>2500</v>
      </c>
      <c r="D73" s="82">
        <f t="shared" si="2"/>
        <v>2500</v>
      </c>
      <c r="E73" s="82">
        <f t="shared" si="2"/>
        <v>258.64</v>
      </c>
      <c r="F73" s="81">
        <f>(E73*100)/D73</f>
        <v>10.345599999999999</v>
      </c>
    </row>
    <row r="74" spans="1:6" x14ac:dyDescent="0.2">
      <c r="A74" s="53" t="s">
        <v>170</v>
      </c>
      <c r="B74" s="54" t="s">
        <v>171</v>
      </c>
      <c r="C74" s="83">
        <f t="shared" si="2"/>
        <v>2500</v>
      </c>
      <c r="D74" s="83">
        <f t="shared" si="2"/>
        <v>2500</v>
      </c>
      <c r="E74" s="83">
        <f t="shared" si="2"/>
        <v>258.64</v>
      </c>
      <c r="F74" s="83">
        <f>(E74*100)/D74</f>
        <v>10.345599999999999</v>
      </c>
    </row>
    <row r="75" spans="1:6" x14ac:dyDescent="0.2">
      <c r="A75" s="55" t="s">
        <v>172</v>
      </c>
      <c r="B75" s="56" t="s">
        <v>173</v>
      </c>
      <c r="C75" s="84">
        <v>2500</v>
      </c>
      <c r="D75" s="84">
        <v>2500</v>
      </c>
      <c r="E75" s="84">
        <v>258.64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8" si="3">C77</f>
        <v>2500</v>
      </c>
      <c r="D76" s="80">
        <f t="shared" si="3"/>
        <v>2500</v>
      </c>
      <c r="E76" s="80">
        <f t="shared" si="3"/>
        <v>258.64</v>
      </c>
      <c r="F76" s="81">
        <f>(E76*100)/D76</f>
        <v>10.345599999999999</v>
      </c>
    </row>
    <row r="77" spans="1:6" x14ac:dyDescent="0.2">
      <c r="A77" s="51" t="s">
        <v>68</v>
      </c>
      <c r="B77" s="52" t="s">
        <v>69</v>
      </c>
      <c r="C77" s="82">
        <f t="shared" si="3"/>
        <v>2500</v>
      </c>
      <c r="D77" s="82">
        <f t="shared" si="3"/>
        <v>2500</v>
      </c>
      <c r="E77" s="82">
        <f t="shared" si="3"/>
        <v>258.64</v>
      </c>
      <c r="F77" s="81">
        <f>(E77*100)/D77</f>
        <v>10.345599999999999</v>
      </c>
    </row>
    <row r="78" spans="1:6" x14ac:dyDescent="0.2">
      <c r="A78" s="53" t="s">
        <v>70</v>
      </c>
      <c r="B78" s="54" t="s">
        <v>71</v>
      </c>
      <c r="C78" s="83">
        <f t="shared" si="3"/>
        <v>2500</v>
      </c>
      <c r="D78" s="83">
        <f t="shared" si="3"/>
        <v>2500</v>
      </c>
      <c r="E78" s="83">
        <f t="shared" si="3"/>
        <v>258.64</v>
      </c>
      <c r="F78" s="83">
        <f>(E78*100)/D78</f>
        <v>10.345599999999999</v>
      </c>
    </row>
    <row r="79" spans="1:6" x14ac:dyDescent="0.2">
      <c r="A79" s="55" t="s">
        <v>72</v>
      </c>
      <c r="B79" s="56" t="s">
        <v>73</v>
      </c>
      <c r="C79" s="84">
        <v>2500</v>
      </c>
      <c r="D79" s="84">
        <v>2500</v>
      </c>
      <c r="E79" s="84">
        <v>258.64</v>
      </c>
      <c r="F79" s="84"/>
    </row>
    <row r="80" spans="1:6" x14ac:dyDescent="0.2">
      <c r="A80" s="48" t="s">
        <v>200</v>
      </c>
      <c r="B80" s="48" t="s">
        <v>209</v>
      </c>
      <c r="C80" s="78"/>
      <c r="D80" s="78"/>
      <c r="E80" s="78"/>
      <c r="F80" s="79" t="e">
        <f>(E80*100)/D80</f>
        <v>#DIV/0!</v>
      </c>
    </row>
    <row r="81" spans="1:6" x14ac:dyDescent="0.2">
      <c r="A81" s="49" t="s">
        <v>50</v>
      </c>
      <c r="B81" s="50" t="s">
        <v>51</v>
      </c>
      <c r="C81" s="80">
        <f t="shared" ref="C81:E83" si="4">C82</f>
        <v>0</v>
      </c>
      <c r="D81" s="80">
        <f t="shared" si="4"/>
        <v>0</v>
      </c>
      <c r="E81" s="80">
        <f t="shared" si="4"/>
        <v>0</v>
      </c>
      <c r="F81" s="81" t="e">
        <f>(E81*100)/D81</f>
        <v>#DIV/0!</v>
      </c>
    </row>
    <row r="82" spans="1:6" x14ac:dyDescent="0.2">
      <c r="A82" s="51" t="s">
        <v>62</v>
      </c>
      <c r="B82" s="52" t="s">
        <v>63</v>
      </c>
      <c r="C82" s="82">
        <f t="shared" si="4"/>
        <v>0</v>
      </c>
      <c r="D82" s="82">
        <f t="shared" si="4"/>
        <v>0</v>
      </c>
      <c r="E82" s="82">
        <f t="shared" si="4"/>
        <v>0</v>
      </c>
      <c r="F82" s="81" t="e">
        <f>(E82*100)/D82</f>
        <v>#DIV/0!</v>
      </c>
    </row>
    <row r="83" spans="1:6" x14ac:dyDescent="0.2">
      <c r="A83" s="53" t="s">
        <v>64</v>
      </c>
      <c r="B83" s="54" t="s">
        <v>65</v>
      </c>
      <c r="C83" s="83">
        <f t="shared" si="4"/>
        <v>0</v>
      </c>
      <c r="D83" s="83">
        <f t="shared" si="4"/>
        <v>0</v>
      </c>
      <c r="E83" s="83">
        <f t="shared" si="4"/>
        <v>0</v>
      </c>
      <c r="F83" s="83" t="e">
        <f>(E83*100)/D83</f>
        <v>#DIV/0!</v>
      </c>
    </row>
    <row r="84" spans="1:6" x14ac:dyDescent="0.2">
      <c r="A84" s="55" t="s">
        <v>66</v>
      </c>
      <c r="B84" s="56" t="s">
        <v>67</v>
      </c>
      <c r="C84" s="84">
        <v>0</v>
      </c>
      <c r="D84" s="84">
        <v>0</v>
      </c>
      <c r="E84" s="84">
        <v>0</v>
      </c>
      <c r="F84" s="84"/>
    </row>
    <row r="85" spans="1:6" x14ac:dyDescent="0.2">
      <c r="A85" s="48" t="s">
        <v>201</v>
      </c>
      <c r="B85" s="48" t="s">
        <v>210</v>
      </c>
      <c r="C85" s="78"/>
      <c r="D85" s="78"/>
      <c r="E85" s="78"/>
      <c r="F85" s="79" t="e">
        <f>(E85*100)/D85</f>
        <v>#DIV/0!</v>
      </c>
    </row>
    <row r="86" spans="1:6" x14ac:dyDescent="0.2">
      <c r="A86" s="49" t="s">
        <v>50</v>
      </c>
      <c r="B86" s="50" t="s">
        <v>51</v>
      </c>
      <c r="C86" s="80">
        <f t="shared" ref="C86:E88" si="5">C87</f>
        <v>0</v>
      </c>
      <c r="D86" s="80">
        <f t="shared" si="5"/>
        <v>0</v>
      </c>
      <c r="E86" s="80">
        <f t="shared" si="5"/>
        <v>0</v>
      </c>
      <c r="F86" s="81" t="e">
        <f>(E86*100)/D86</f>
        <v>#DIV/0!</v>
      </c>
    </row>
    <row r="87" spans="1:6" x14ac:dyDescent="0.2">
      <c r="A87" s="51" t="s">
        <v>52</v>
      </c>
      <c r="B87" s="52" t="s">
        <v>53</v>
      </c>
      <c r="C87" s="82">
        <f t="shared" si="5"/>
        <v>0</v>
      </c>
      <c r="D87" s="82">
        <f t="shared" si="5"/>
        <v>0</v>
      </c>
      <c r="E87" s="82">
        <f t="shared" si="5"/>
        <v>0</v>
      </c>
      <c r="F87" s="81" t="e">
        <f>(E87*100)/D87</f>
        <v>#DIV/0!</v>
      </c>
    </row>
    <row r="88" spans="1:6" ht="25.5" x14ac:dyDescent="0.2">
      <c r="A88" s="53" t="s">
        <v>54</v>
      </c>
      <c r="B88" s="54" t="s">
        <v>55</v>
      </c>
      <c r="C88" s="83">
        <f t="shared" si="5"/>
        <v>0</v>
      </c>
      <c r="D88" s="83">
        <f t="shared" si="5"/>
        <v>0</v>
      </c>
      <c r="E88" s="83">
        <f t="shared" si="5"/>
        <v>0</v>
      </c>
      <c r="F88" s="83" t="e">
        <f>(E88*100)/D88</f>
        <v>#DIV/0!</v>
      </c>
    </row>
    <row r="89" spans="1:6" ht="25.5" x14ac:dyDescent="0.2">
      <c r="A89" s="55" t="s">
        <v>56</v>
      </c>
      <c r="B89" s="56" t="s">
        <v>57</v>
      </c>
      <c r="C89" s="84">
        <v>0</v>
      </c>
      <c r="D89" s="84">
        <v>0</v>
      </c>
      <c r="E89" s="84">
        <v>0</v>
      </c>
      <c r="F89" s="84"/>
    </row>
    <row r="90" spans="1:6" ht="38.25" x14ac:dyDescent="0.2">
      <c r="A90" s="47" t="s">
        <v>211</v>
      </c>
      <c r="B90" s="47" t="s">
        <v>212</v>
      </c>
      <c r="C90" s="47" t="s">
        <v>43</v>
      </c>
      <c r="D90" s="47" t="s">
        <v>204</v>
      </c>
      <c r="E90" s="47" t="s">
        <v>205</v>
      </c>
      <c r="F90" s="47" t="s">
        <v>206</v>
      </c>
    </row>
    <row r="91" spans="1:6" x14ac:dyDescent="0.2">
      <c r="A91" s="48" t="s">
        <v>199</v>
      </c>
      <c r="B91" s="48" t="s">
        <v>207</v>
      </c>
      <c r="C91" s="78">
        <f t="shared" ref="C91:E94" si="6">C92</f>
        <v>9500</v>
      </c>
      <c r="D91" s="78">
        <f t="shared" si="6"/>
        <v>9500</v>
      </c>
      <c r="E91" s="78">
        <f t="shared" si="6"/>
        <v>2722.93</v>
      </c>
      <c r="F91" s="79">
        <f>(E91*100)/D91</f>
        <v>28.662421052631579</v>
      </c>
    </row>
    <row r="92" spans="1:6" x14ac:dyDescent="0.2">
      <c r="A92" s="49" t="s">
        <v>82</v>
      </c>
      <c r="B92" s="50" t="s">
        <v>83</v>
      </c>
      <c r="C92" s="80">
        <f t="shared" si="6"/>
        <v>9500</v>
      </c>
      <c r="D92" s="80">
        <f t="shared" si="6"/>
        <v>9500</v>
      </c>
      <c r="E92" s="80">
        <f t="shared" si="6"/>
        <v>2722.93</v>
      </c>
      <c r="F92" s="81">
        <f>(E92*100)/D92</f>
        <v>28.662421052631579</v>
      </c>
    </row>
    <row r="93" spans="1:6" x14ac:dyDescent="0.2">
      <c r="A93" s="51" t="s">
        <v>99</v>
      </c>
      <c r="B93" s="52" t="s">
        <v>100</v>
      </c>
      <c r="C93" s="82">
        <f t="shared" si="6"/>
        <v>9500</v>
      </c>
      <c r="D93" s="82">
        <f t="shared" si="6"/>
        <v>9500</v>
      </c>
      <c r="E93" s="82">
        <f t="shared" si="6"/>
        <v>2722.93</v>
      </c>
      <c r="F93" s="81">
        <f>(E93*100)/D93</f>
        <v>28.662421052631579</v>
      </c>
    </row>
    <row r="94" spans="1:6" x14ac:dyDescent="0.2">
      <c r="A94" s="53" t="s">
        <v>123</v>
      </c>
      <c r="B94" s="54" t="s">
        <v>124</v>
      </c>
      <c r="C94" s="83">
        <f t="shared" si="6"/>
        <v>9500</v>
      </c>
      <c r="D94" s="83">
        <f t="shared" si="6"/>
        <v>9500</v>
      </c>
      <c r="E94" s="83">
        <f t="shared" si="6"/>
        <v>2722.93</v>
      </c>
      <c r="F94" s="83">
        <f>(E94*100)/D94</f>
        <v>28.662421052631579</v>
      </c>
    </row>
    <row r="95" spans="1:6" x14ac:dyDescent="0.2">
      <c r="A95" s="55" t="s">
        <v>125</v>
      </c>
      <c r="B95" s="56" t="s">
        <v>126</v>
      </c>
      <c r="C95" s="84">
        <v>9500</v>
      </c>
      <c r="D95" s="84">
        <v>9500</v>
      </c>
      <c r="E95" s="84">
        <v>2722.93</v>
      </c>
      <c r="F95" s="84"/>
    </row>
    <row r="96" spans="1:6" x14ac:dyDescent="0.2">
      <c r="A96" s="49" t="s">
        <v>50</v>
      </c>
      <c r="B96" s="50" t="s">
        <v>51</v>
      </c>
      <c r="C96" s="80">
        <f t="shared" ref="C96:E98" si="7">C97</f>
        <v>9500</v>
      </c>
      <c r="D96" s="80">
        <f t="shared" si="7"/>
        <v>9500</v>
      </c>
      <c r="E96" s="80">
        <f t="shared" si="7"/>
        <v>2722.93</v>
      </c>
      <c r="F96" s="81">
        <f>(E96*100)/D96</f>
        <v>28.662421052631579</v>
      </c>
    </row>
    <row r="97" spans="1:6" x14ac:dyDescent="0.2">
      <c r="A97" s="51" t="s">
        <v>74</v>
      </c>
      <c r="B97" s="52" t="s">
        <v>75</v>
      </c>
      <c r="C97" s="82">
        <f t="shared" si="7"/>
        <v>9500</v>
      </c>
      <c r="D97" s="82">
        <f t="shared" si="7"/>
        <v>9500</v>
      </c>
      <c r="E97" s="82">
        <f t="shared" si="7"/>
        <v>2722.93</v>
      </c>
      <c r="F97" s="81">
        <f>(E97*100)/D97</f>
        <v>28.662421052631579</v>
      </c>
    </row>
    <row r="98" spans="1:6" ht="25.5" x14ac:dyDescent="0.2">
      <c r="A98" s="53" t="s">
        <v>76</v>
      </c>
      <c r="B98" s="54" t="s">
        <v>77</v>
      </c>
      <c r="C98" s="83">
        <f t="shared" si="7"/>
        <v>9500</v>
      </c>
      <c r="D98" s="83">
        <f t="shared" si="7"/>
        <v>9500</v>
      </c>
      <c r="E98" s="83">
        <f t="shared" si="7"/>
        <v>2722.93</v>
      </c>
      <c r="F98" s="83">
        <f>(E98*100)/D98</f>
        <v>28.662421052631579</v>
      </c>
    </row>
    <row r="99" spans="1:6" x14ac:dyDescent="0.2">
      <c r="A99" s="55" t="s">
        <v>78</v>
      </c>
      <c r="B99" s="56" t="s">
        <v>79</v>
      </c>
      <c r="C99" s="84">
        <v>9500</v>
      </c>
      <c r="D99" s="84">
        <v>9500</v>
      </c>
      <c r="E99" s="84">
        <v>2722.93</v>
      </c>
      <c r="F99" s="84"/>
    </row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2024-07-16T12:52:04Z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