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US polugodišnje izvršenje fp I-VI 2024\"/>
    </mc:Choice>
  </mc:AlternateContent>
  <xr:revisionPtr revIDLastSave="0" documentId="13_ncr:1_{08BFD73B-D6A6-4983-9E50-D7C4E5E0EC63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F13" i="5"/>
  <c r="E13" i="5"/>
  <c r="D13" i="5"/>
  <c r="C13" i="5"/>
  <c r="G13" i="5" s="1"/>
  <c r="H12" i="5"/>
  <c r="G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F6" i="5"/>
  <c r="H6" i="5" s="1"/>
  <c r="E6" i="5"/>
  <c r="D6" i="5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J35" i="3"/>
  <c r="I35" i="3"/>
  <c r="H35" i="3"/>
  <c r="G35" i="3"/>
  <c r="K35" i="3" s="1"/>
  <c r="L34" i="3"/>
  <c r="K34" i="3"/>
  <c r="L33" i="3"/>
  <c r="J33" i="3"/>
  <c r="I33" i="3"/>
  <c r="H33" i="3"/>
  <c r="G33" i="3"/>
  <c r="K33" i="3" s="1"/>
  <c r="L32" i="3"/>
  <c r="K32" i="3"/>
  <c r="L31" i="3"/>
  <c r="J31" i="3"/>
  <c r="I31" i="3"/>
  <c r="H31" i="3"/>
  <c r="G31" i="3"/>
  <c r="K31" i="3" s="1"/>
  <c r="L30" i="3"/>
  <c r="K30" i="3"/>
  <c r="L29" i="3"/>
  <c r="J29" i="3"/>
  <c r="I29" i="3"/>
  <c r="H29" i="3"/>
  <c r="G29" i="3"/>
  <c r="K29" i="3" s="1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K19" i="3"/>
  <c r="J19" i="3"/>
  <c r="I19" i="3"/>
  <c r="H19" i="3"/>
  <c r="G19" i="3"/>
  <c r="G18" i="3" s="1"/>
  <c r="K18" i="3" s="1"/>
  <c r="L18" i="3"/>
  <c r="J18" i="3"/>
  <c r="I18" i="3"/>
  <c r="H18" i="3"/>
  <c r="L17" i="3"/>
  <c r="K17" i="3"/>
  <c r="L16" i="3"/>
  <c r="J16" i="3"/>
  <c r="K16" i="3" s="1"/>
  <c r="I16" i="3"/>
  <c r="H16" i="3"/>
  <c r="G16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K27" i="1" l="1"/>
  <c r="G9" i="5"/>
  <c r="J15" i="3"/>
  <c r="C6" i="5"/>
  <c r="G6" i="5" s="1"/>
  <c r="G7" i="5"/>
  <c r="G28" i="3"/>
  <c r="G11" i="3"/>
  <c r="J11" i="3" l="1"/>
  <c r="L15" i="3"/>
  <c r="K15" i="3"/>
  <c r="G27" i="3"/>
  <c r="K28" i="3"/>
  <c r="G10" i="3"/>
  <c r="L11" i="3" l="1"/>
  <c r="J10" i="3"/>
  <c r="L10" i="3" s="1"/>
  <c r="K10" i="3"/>
  <c r="K11" i="3"/>
  <c r="G26" i="3"/>
  <c r="K26" i="3" s="1"/>
  <c r="K27" i="3"/>
</calcChain>
</file>

<file path=xl/sharedStrings.xml><?xml version="1.0" encoding="utf-8"?>
<sst xmlns="http://schemas.openxmlformats.org/spreadsheetml/2006/main" count="399" uniqueCount="189">
  <si>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</si>
  <si>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</si>
  <si>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</si>
  <si>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</si>
  <si>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</si>
  <si>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</si>
  <si>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</si>
  <si>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</si>
  <si>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</si>
  <si>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</si>
  <si>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</si>
  <si>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</si>
  <si>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</si>
  <si>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</si>
  <si>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</si>
  <si>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</si>
  <si>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</si>
  <si>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</si>
  <si>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</si>
  <si>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</si>
  <si>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</si>
  <si>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</si>
  <si>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</si>
  <si>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</si>
  <si>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</si>
  <si>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</si>
  <si>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</si>
  <si>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</si>
  <si>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</si>
  <si>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</si>
  <si>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</si>
  <si>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</si>
  <si>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</si>
  <si>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</si>
  <si>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</si>
  <si>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</si>
  <si>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</si>
  <si>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</si>
  <si>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</si>
  <si>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</si>
  <si>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</si>
  <si>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</si>
  <si>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</si>
  <si>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</si>
  <si>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</si>
  <si>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</si>
  <si>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</si>
  <si>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</si>
  <si>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</si>
  <si>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</si>
  <si>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</si>
  <si>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</si>
  <si>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</si>
  <si>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</si>
  <si>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</si>
  <si>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</si>
  <si>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</si>
  <si>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</si>
  <si>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</si>
  <si>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</si>
  <si>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</si>
  <si>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</si>
  <si>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</si>
  <si>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</si>
  <si>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</si>
  <si>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</si>
  <si>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</si>
  <si>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</si>
  <si>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</si>
  <si>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</si>
  <si>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</si>
  <si>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</si>
  <si>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</si>
  <si>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</si>
  <si>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</si>
  <si>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</si>
  <si>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</si>
  <si>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</si>
  <si>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</si>
  <si>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</si>
  <si>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</si>
  <si>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</si>
  <si>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</si>
  <si>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</si>
  <si>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</si>
  <si>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</si>
  <si>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</si>
  <si>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</si>
  <si>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</si>
  <si>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</si>
  <si>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</si>
  <si>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</si>
  <si>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</si>
  <si>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</si>
  <si>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</si>
  <si>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</si>
  <si>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</si>
  <si>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</si>
  <si>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</si>
  <si>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</si>
  <si>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</si>
  <si>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</si>
  <si>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</si>
  <si>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</si>
  <si>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</si>
  <si>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</si>
  <si>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</si>
  <si>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</si>
  <si>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</si>
  <si>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</si>
  <si>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</si>
  <si>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</si>
  <si>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</si>
  <si>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</si>
  <si>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</si>
  <si>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</si>
  <si>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</si>
  <si>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</si>
  <si>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</si>
  <si>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</si>
  <si>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</si>
  <si>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</si>
  <si>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</si>
  <si>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</si>
  <si>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</si>
  <si>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</si>
  <si>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</si>
  <si>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</si>
  <si>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</si>
  <si>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</si>
  <si>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</si>
  <si>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</si>
  <si>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</si>
  <si>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</si>
  <si>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</si>
  <si>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</si>
  <si>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</si>
  <si>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</si>
  <si>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</si>
  <si>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</si>
  <si>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</si>
  <si>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</si>
  <si>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</si>
  <si>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</si>
  <si>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</si>
  <si>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</si>
  <si>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</si>
  <si>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</si>
  <si>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</si>
  <si>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</si>
  <si>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</si>
  <si>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</si>
  <si>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</si>
  <si>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</si>
  <si>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</si>
  <si>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</si>
  <si>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</si>
  <si>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</si>
  <si>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</si>
  <si>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</si>
  <si>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</si>
  <si>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</si>
  <si>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</si>
  <si>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</si>
  <si>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</si>
  <si>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</si>
  <si>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</si>
  <si>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</si>
  <si>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</si>
  <si>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</si>
  <si>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</si>
  <si>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</si>
  <si>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</si>
  <si>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</si>
  <si>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</si>
  <si>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</si>
  <si>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35 Upravni sudovi</t>
  </si>
  <si>
    <t>47199 ZAGREB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</si>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</sst>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671111.08</v>
      </c>
      <c r="H10" s="86">
        <v>1852340</v>
      </c>
      <c r="I10" s="86">
        <v>1852340</v>
      </c>
      <c r="J10" s="86">
        <v>885631.78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671111.08</v>
      </c>
      <c r="H12" s="87">
        <f t="shared" ref="H12:J12" si="0">H10+H11</f>
        <v>1852340</v>
      </c>
      <c r="I12" s="87">
        <f t="shared" si="0"/>
        <v>1852340</v>
      </c>
      <c r="J12" s="87">
        <f t="shared" si="0"/>
        <v>885631.78</v>
      </c>
      <c r="K12" s="88">
        <f>J12/G12*100</f>
        <v>131.96500644870892</v>
      </c>
      <c r="L12" s="88">
        <f>J12/I12*100</f>
        <v>47.81151300517184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668884.01</v>
      </c>
      <c r="H13" s="86">
        <v>1846461</v>
      </c>
      <c r="I13" s="86">
        <v>1846461</v>
      </c>
      <c r="J13" s="86">
        <v>883737.82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1932.98</v>
      </c>
      <c r="H14" s="86">
        <v>5879</v>
      </c>
      <c r="I14" s="86">
        <v>5879</v>
      </c>
      <c r="J14" s="86">
        <v>1596.02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670816.99</v>
      </c>
      <c r="H15" s="87">
        <f t="shared" ref="H15:J15" si="1">H13+H14</f>
        <v>1852340</v>
      </c>
      <c r="I15" s="87">
        <f t="shared" si="1"/>
        <v>1852340</v>
      </c>
      <c r="J15" s="87">
        <f t="shared" si="1"/>
        <v>885333.84</v>
      </c>
      <c r="K15" s="88">
        <f>J15/G15*100</f>
        <v>131.97844616308839</v>
      </c>
      <c r="L15" s="88">
        <f>J15/I15*100</f>
        <v>47.795428485051296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294.0899999999674</v>
      </c>
      <c r="H16" s="90">
        <f t="shared" ref="H16:J16" si="2">H12-H15</f>
        <v>0</v>
      </c>
      <c r="I16" s="90">
        <f t="shared" si="2"/>
        <v>0</v>
      </c>
      <c r="J16" s="90">
        <f t="shared" si="2"/>
        <v>297.94000000006054</v>
      </c>
      <c r="K16" s="88">
        <f>J16/G16*100</f>
        <v>101.30912305759922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294.0899999999674</v>
      </c>
      <c r="H27" s="94">
        <f t="shared" ref="H27:J27" si="5">H16+H26</f>
        <v>0</v>
      </c>
      <c r="I27" s="94">
        <f t="shared" si="5"/>
        <v>0</v>
      </c>
      <c r="J27" s="94">
        <f t="shared" si="5"/>
        <v>297.94000000006054</v>
      </c>
      <c r="K27" s="93">
        <f>J27/G27*100</f>
        <v>101.30912305759922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671111.08000000007</v>
      </c>
      <c r="H10" s="65">
        <f>H11</f>
        <v>1852340</v>
      </c>
      <c r="I10" s="65">
        <f>I11</f>
        <v>1852340</v>
      </c>
      <c r="J10" s="65">
        <f>J11</f>
        <v>885631.78</v>
      </c>
      <c r="K10" s="69">
        <f t="shared" ref="K10:K21" si="0">(J10*100)/G10</f>
        <v>131.96500644870889</v>
      </c>
      <c r="L10" s="69">
        <f t="shared" ref="L10:L21" si="1">(J10*100)/I10</f>
        <v>47.81151300517184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671111.08000000007</v>
      </c>
      <c r="H11" s="65">
        <f>H12+H15+H18</f>
        <v>1852340</v>
      </c>
      <c r="I11" s="65">
        <f>I12+I15+I18</f>
        <v>1852340</v>
      </c>
      <c r="J11" s="65">
        <f>J12+J15+J18</f>
        <v>885631.78</v>
      </c>
      <c r="K11" s="65">
        <f t="shared" si="0"/>
        <v>131.96500644870889</v>
      </c>
      <c r="L11" s="65">
        <f t="shared" si="1"/>
        <v>47.81151300517184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368.41999999999996</v>
      </c>
      <c r="H15" s="65">
        <f t="shared" si="3"/>
        <v>1000</v>
      </c>
      <c r="I15" s="65">
        <f t="shared" si="3"/>
        <v>1000</v>
      </c>
      <c r="J15" s="65">
        <f t="shared" si="3"/>
        <v>502.48</v>
      </c>
      <c r="K15" s="65">
        <f t="shared" si="0"/>
        <v>136.38781825090931</v>
      </c>
      <c r="L15" s="65">
        <f t="shared" si="1"/>
        <v>50.247999999999998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368.41999999999996</v>
      </c>
      <c r="H16" s="65">
        <f t="shared" si="3"/>
        <v>1000</v>
      </c>
      <c r="I16" s="65">
        <f t="shared" si="3"/>
        <v>1000</v>
      </c>
      <c r="J16" s="65">
        <f t="shared" si="3"/>
        <v>502.48</v>
      </c>
      <c r="K16" s="65">
        <f t="shared" si="0"/>
        <v>136.38781825090931</v>
      </c>
      <c r="L16" s="65">
        <f t="shared" si="1"/>
        <v>50.247999999999998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368.41999999999996</v>
      </c>
      <c r="H17" s="66">
        <v>1000</v>
      </c>
      <c r="I17" s="66">
        <v>1000</v>
      </c>
      <c r="J17" s="66">
        <v>502.48</v>
      </c>
      <c r="K17" s="66">
        <f t="shared" si="0"/>
        <v>136.38781825090931</v>
      </c>
      <c r="L17" s="66">
        <f t="shared" si="1"/>
        <v>50.247999999999998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670742.66</v>
      </c>
      <c r="H18" s="65">
        <f>H19</f>
        <v>1851340</v>
      </c>
      <c r="I18" s="65">
        <f>I19</f>
        <v>1851340</v>
      </c>
      <c r="J18" s="65">
        <f>J19</f>
        <v>885129.3</v>
      </c>
      <c r="K18" s="65">
        <f t="shared" si="0"/>
        <v>131.96257712309517</v>
      </c>
      <c r="L18" s="65">
        <f t="shared" si="1"/>
        <v>47.810196938433783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670742.66</v>
      </c>
      <c r="H19" s="65">
        <f>H20+H21</f>
        <v>1851340</v>
      </c>
      <c r="I19" s="65">
        <f>I20+I21</f>
        <v>1851340</v>
      </c>
      <c r="J19" s="65">
        <f>J20+J21</f>
        <v>885129.3</v>
      </c>
      <c r="K19" s="65">
        <f t="shared" si="0"/>
        <v>131.96257712309517</v>
      </c>
      <c r="L19" s="65">
        <f t="shared" si="1"/>
        <v>47.810196938433783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668809.68000000005</v>
      </c>
      <c r="H20" s="66">
        <v>1845461</v>
      </c>
      <c r="I20" s="66">
        <v>1845461</v>
      </c>
      <c r="J20" s="66">
        <v>883533.28</v>
      </c>
      <c r="K20" s="66">
        <f t="shared" si="0"/>
        <v>132.10533675290105</v>
      </c>
      <c r="L20" s="66">
        <f t="shared" si="1"/>
        <v>47.876020138057648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1932.98</v>
      </c>
      <c r="H21" s="66">
        <v>5879</v>
      </c>
      <c r="I21" s="66">
        <v>5879</v>
      </c>
      <c r="J21" s="66">
        <v>1596.02</v>
      </c>
      <c r="K21" s="66">
        <f t="shared" si="0"/>
        <v>82.567848606814351</v>
      </c>
      <c r="L21" s="66">
        <f t="shared" si="1"/>
        <v>27.147814254124849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G27+G67</f>
        <v>670816.98999999987</v>
      </c>
      <c r="H26" s="65">
        <f>H27+H67</f>
        <v>1852340</v>
      </c>
      <c r="I26" s="65">
        <f>I27+I67</f>
        <v>1852340</v>
      </c>
      <c r="J26" s="65">
        <f>J27+J67</f>
        <v>885333.84</v>
      </c>
      <c r="K26" s="70">
        <f t="shared" ref="K26:K57" si="4">(J26*100)/G26</f>
        <v>131.97844616308842</v>
      </c>
      <c r="L26" s="70">
        <f t="shared" ref="L26:L57" si="5">(J26*100)/I26</f>
        <v>47.795428485051339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G28+G35+G62</f>
        <v>668884.00999999989</v>
      </c>
      <c r="H27" s="65">
        <f>H28+H35+H62</f>
        <v>1846461</v>
      </c>
      <c r="I27" s="65">
        <f>I28+I35+I62</f>
        <v>1846461</v>
      </c>
      <c r="J27" s="65">
        <f>J28+J35+J62</f>
        <v>883737.82</v>
      </c>
      <c r="K27" s="65">
        <f t="shared" si="4"/>
        <v>132.12123578795075</v>
      </c>
      <c r="L27" s="65">
        <f t="shared" si="5"/>
        <v>47.861169014671852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G29+G31+G33</f>
        <v>540798.87</v>
      </c>
      <c r="H28" s="65">
        <f>H29+H31+H33</f>
        <v>1503619</v>
      </c>
      <c r="I28" s="65">
        <f>I29+I31+I33</f>
        <v>1503619</v>
      </c>
      <c r="J28" s="65">
        <f>J29+J31+J33</f>
        <v>782693.55999999994</v>
      </c>
      <c r="K28" s="65">
        <f t="shared" si="4"/>
        <v>144.72914116850873</v>
      </c>
      <c r="L28" s="65">
        <f t="shared" si="5"/>
        <v>52.053981760007026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456556.63</v>
      </c>
      <c r="H29" s="65">
        <f>H30</f>
        <v>1257069</v>
      </c>
      <c r="I29" s="65">
        <f>I30</f>
        <v>1257069</v>
      </c>
      <c r="J29" s="65">
        <f>J30</f>
        <v>651131.88</v>
      </c>
      <c r="K29" s="65">
        <f t="shared" si="4"/>
        <v>142.61798804674024</v>
      </c>
      <c r="L29" s="65">
        <f t="shared" si="5"/>
        <v>51.797624474074219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456556.63</v>
      </c>
      <c r="H30" s="66">
        <v>1257069</v>
      </c>
      <c r="I30" s="66">
        <v>1257069</v>
      </c>
      <c r="J30" s="66">
        <v>651131.88</v>
      </c>
      <c r="K30" s="66">
        <f t="shared" si="4"/>
        <v>142.61798804674024</v>
      </c>
      <c r="L30" s="66">
        <f t="shared" si="5"/>
        <v>51.797624474074219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</f>
        <v>11404.68</v>
      </c>
      <c r="H31" s="65">
        <f>H32</f>
        <v>41550</v>
      </c>
      <c r="I31" s="65">
        <f>I32</f>
        <v>41550</v>
      </c>
      <c r="J31" s="65">
        <f>J32</f>
        <v>25141.95</v>
      </c>
      <c r="K31" s="65">
        <f t="shared" si="4"/>
        <v>220.45291932785489</v>
      </c>
      <c r="L31" s="65">
        <f t="shared" si="5"/>
        <v>60.510108303249098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11404.68</v>
      </c>
      <c r="H32" s="66">
        <v>41550</v>
      </c>
      <c r="I32" s="66">
        <v>41550</v>
      </c>
      <c r="J32" s="66">
        <v>25141.95</v>
      </c>
      <c r="K32" s="66">
        <f t="shared" si="4"/>
        <v>220.45291932785489</v>
      </c>
      <c r="L32" s="66">
        <f t="shared" si="5"/>
        <v>60.510108303249098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72837.56</v>
      </c>
      <c r="H33" s="65">
        <f>H34</f>
        <v>205000</v>
      </c>
      <c r="I33" s="65">
        <f>I34</f>
        <v>205000</v>
      </c>
      <c r="J33" s="65">
        <f>J34</f>
        <v>106419.73</v>
      </c>
      <c r="K33" s="65">
        <f t="shared" si="4"/>
        <v>146.105566962979</v>
      </c>
      <c r="L33" s="65">
        <f t="shared" si="5"/>
        <v>51.912063414634147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72837.56</v>
      </c>
      <c r="H34" s="66">
        <v>205000</v>
      </c>
      <c r="I34" s="66">
        <v>205000</v>
      </c>
      <c r="J34" s="66">
        <v>106419.73</v>
      </c>
      <c r="K34" s="66">
        <f t="shared" si="4"/>
        <v>146.105566962979</v>
      </c>
      <c r="L34" s="66">
        <f t="shared" si="5"/>
        <v>51.912063414634147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G36+G40+G46+G56</f>
        <v>127193.45</v>
      </c>
      <c r="H35" s="65">
        <f>H36+H40+H46+H56</f>
        <v>341767</v>
      </c>
      <c r="I35" s="65">
        <f>I36+I40+I46+I56</f>
        <v>341767</v>
      </c>
      <c r="J35" s="65">
        <f>J36+J40+J46+J56</f>
        <v>100398.9</v>
      </c>
      <c r="K35" s="65">
        <f t="shared" si="4"/>
        <v>78.934017435646254</v>
      </c>
      <c r="L35" s="65">
        <f t="shared" si="5"/>
        <v>29.376417266734354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</f>
        <v>17107.120000000003</v>
      </c>
      <c r="H36" s="65">
        <f>H37+H38+H39</f>
        <v>42000</v>
      </c>
      <c r="I36" s="65">
        <f>I37+I38+I39</f>
        <v>42000</v>
      </c>
      <c r="J36" s="65">
        <f>J37+J38+J39</f>
        <v>15439.36</v>
      </c>
      <c r="K36" s="65">
        <f t="shared" si="4"/>
        <v>90.251076744653673</v>
      </c>
      <c r="L36" s="65">
        <f t="shared" si="5"/>
        <v>36.760380952380956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3200</v>
      </c>
      <c r="H37" s="66">
        <v>5000</v>
      </c>
      <c r="I37" s="66">
        <v>5000</v>
      </c>
      <c r="J37" s="66">
        <v>1900</v>
      </c>
      <c r="K37" s="66">
        <f t="shared" si="4"/>
        <v>59.375</v>
      </c>
      <c r="L37" s="66">
        <f t="shared" si="5"/>
        <v>38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10907.12</v>
      </c>
      <c r="H38" s="66">
        <v>32000</v>
      </c>
      <c r="I38" s="66">
        <v>32000</v>
      </c>
      <c r="J38" s="66">
        <v>11639.36</v>
      </c>
      <c r="K38" s="66">
        <f t="shared" si="4"/>
        <v>106.71341288992878</v>
      </c>
      <c r="L38" s="66">
        <f t="shared" si="5"/>
        <v>36.372999999999998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3000</v>
      </c>
      <c r="H39" s="66">
        <v>5000</v>
      </c>
      <c r="I39" s="66">
        <v>5000</v>
      </c>
      <c r="J39" s="66">
        <v>1900</v>
      </c>
      <c r="K39" s="66">
        <f t="shared" si="4"/>
        <v>63.333333333333336</v>
      </c>
      <c r="L39" s="66">
        <f t="shared" si="5"/>
        <v>38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64300</v>
      </c>
      <c r="H40" s="65">
        <f>H41+H42+H43+H44+H45</f>
        <v>171700</v>
      </c>
      <c r="I40" s="65">
        <f>I41+I42+I43+I44+I45</f>
        <v>171700</v>
      </c>
      <c r="J40" s="65">
        <f>J41+J42+J43+J44+J45</f>
        <v>45500</v>
      </c>
      <c r="K40" s="65">
        <f t="shared" si="4"/>
        <v>70.762052877138416</v>
      </c>
      <c r="L40" s="65">
        <f t="shared" si="5"/>
        <v>26.499708794408853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6000</v>
      </c>
      <c r="H41" s="66">
        <v>30000</v>
      </c>
      <c r="I41" s="66">
        <v>30000</v>
      </c>
      <c r="J41" s="66">
        <v>5000</v>
      </c>
      <c r="K41" s="66">
        <f t="shared" si="4"/>
        <v>83.333333333333329</v>
      </c>
      <c r="L41" s="66">
        <f t="shared" si="5"/>
        <v>16.666666666666668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58000</v>
      </c>
      <c r="H42" s="66">
        <v>138000</v>
      </c>
      <c r="I42" s="66">
        <v>138000</v>
      </c>
      <c r="J42" s="66">
        <v>40000</v>
      </c>
      <c r="K42" s="66">
        <f t="shared" si="4"/>
        <v>68.965517241379317</v>
      </c>
      <c r="L42" s="66">
        <f t="shared" si="5"/>
        <v>28.985507246376812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200</v>
      </c>
      <c r="H43" s="66">
        <v>1000</v>
      </c>
      <c r="I43" s="66">
        <v>1000</v>
      </c>
      <c r="J43" s="66">
        <v>300</v>
      </c>
      <c r="K43" s="66">
        <f t="shared" si="4"/>
        <v>150</v>
      </c>
      <c r="L43" s="66">
        <f t="shared" si="5"/>
        <v>30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100</v>
      </c>
      <c r="H44" s="66">
        <v>2500</v>
      </c>
      <c r="I44" s="66">
        <v>2500</v>
      </c>
      <c r="J44" s="66">
        <v>200</v>
      </c>
      <c r="K44" s="66">
        <f t="shared" si="4"/>
        <v>200</v>
      </c>
      <c r="L44" s="66">
        <f t="shared" si="5"/>
        <v>8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200</v>
      </c>
      <c r="I45" s="66">
        <v>200</v>
      </c>
      <c r="J45" s="66">
        <v>0</v>
      </c>
      <c r="K45" s="66" t="e">
        <f t="shared" si="4"/>
        <v>#DIV/0!</v>
      </c>
      <c r="L45" s="66">
        <f t="shared" si="5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45242</v>
      </c>
      <c r="H46" s="65">
        <f>H47+H48+H49+H50+H51+H52+H53+H54+H55</f>
        <v>122000</v>
      </c>
      <c r="I46" s="65">
        <f>I47+I48+I49+I50+I51+I52+I53+I54+I55</f>
        <v>122000</v>
      </c>
      <c r="J46" s="65">
        <f>J47+J48+J49+J50+J51+J52+J53+J54+J55</f>
        <v>38595</v>
      </c>
      <c r="K46" s="65">
        <f t="shared" si="4"/>
        <v>85.307899739180414</v>
      </c>
      <c r="L46" s="65">
        <f t="shared" si="5"/>
        <v>31.635245901639344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20000</v>
      </c>
      <c r="H47" s="66">
        <v>45000</v>
      </c>
      <c r="I47" s="66">
        <v>45000</v>
      </c>
      <c r="J47" s="66">
        <v>14000</v>
      </c>
      <c r="K47" s="66">
        <f t="shared" si="4"/>
        <v>70</v>
      </c>
      <c r="L47" s="66">
        <f t="shared" si="5"/>
        <v>31.111111111111111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6000</v>
      </c>
      <c r="H48" s="66">
        <v>12000</v>
      </c>
      <c r="I48" s="66">
        <v>12000</v>
      </c>
      <c r="J48" s="66">
        <v>3600</v>
      </c>
      <c r="K48" s="66">
        <f t="shared" si="4"/>
        <v>60</v>
      </c>
      <c r="L48" s="66">
        <f t="shared" si="5"/>
        <v>30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800</v>
      </c>
      <c r="H49" s="66">
        <v>3500</v>
      </c>
      <c r="I49" s="66">
        <v>3500</v>
      </c>
      <c r="J49" s="66">
        <v>3800</v>
      </c>
      <c r="K49" s="66">
        <f t="shared" si="4"/>
        <v>475</v>
      </c>
      <c r="L49" s="66">
        <f t="shared" si="5"/>
        <v>108.57142857142857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7600</v>
      </c>
      <c r="H50" s="66">
        <v>24000</v>
      </c>
      <c r="I50" s="66">
        <v>24000</v>
      </c>
      <c r="J50" s="66">
        <v>8600</v>
      </c>
      <c r="K50" s="66">
        <f t="shared" si="4"/>
        <v>113.15789473684211</v>
      </c>
      <c r="L50" s="66">
        <f t="shared" si="5"/>
        <v>35.833333333333336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1900</v>
      </c>
      <c r="H51" s="66">
        <v>8000</v>
      </c>
      <c r="I51" s="66">
        <v>8000</v>
      </c>
      <c r="J51" s="66">
        <v>3000</v>
      </c>
      <c r="K51" s="66">
        <f t="shared" si="4"/>
        <v>157.89473684210526</v>
      </c>
      <c r="L51" s="66">
        <f t="shared" si="5"/>
        <v>37.5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4142</v>
      </c>
      <c r="H52" s="66">
        <v>2000</v>
      </c>
      <c r="I52" s="66">
        <v>2000</v>
      </c>
      <c r="J52" s="66">
        <v>95</v>
      </c>
      <c r="K52" s="66">
        <f t="shared" si="4"/>
        <v>2.2935779816513762</v>
      </c>
      <c r="L52" s="66">
        <f t="shared" si="5"/>
        <v>4.75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2100</v>
      </c>
      <c r="H53" s="66">
        <v>7000</v>
      </c>
      <c r="I53" s="66">
        <v>7000</v>
      </c>
      <c r="J53" s="66">
        <v>5100</v>
      </c>
      <c r="K53" s="66">
        <f t="shared" si="4"/>
        <v>242.85714285714286</v>
      </c>
      <c r="L53" s="66">
        <f t="shared" si="5"/>
        <v>72.857142857142861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100</v>
      </c>
      <c r="H54" s="66">
        <v>500</v>
      </c>
      <c r="I54" s="66">
        <v>500</v>
      </c>
      <c r="J54" s="66">
        <v>100</v>
      </c>
      <c r="K54" s="66">
        <f t="shared" si="4"/>
        <v>100</v>
      </c>
      <c r="L54" s="66">
        <f t="shared" si="5"/>
        <v>20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2600</v>
      </c>
      <c r="H55" s="66">
        <v>20000</v>
      </c>
      <c r="I55" s="66">
        <v>20000</v>
      </c>
      <c r="J55" s="66">
        <v>300</v>
      </c>
      <c r="K55" s="66">
        <f t="shared" si="4"/>
        <v>11.538461538461538</v>
      </c>
      <c r="L55" s="66">
        <f t="shared" si="5"/>
        <v>1.5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544.33000000000004</v>
      </c>
      <c r="H56" s="65">
        <f>H57+H58+H59+H60+H61</f>
        <v>6067</v>
      </c>
      <c r="I56" s="65">
        <f>I57+I58+I59+I60+I61</f>
        <v>6067</v>
      </c>
      <c r="J56" s="65">
        <f>J57+J58+J59+J60+J61</f>
        <v>864.54</v>
      </c>
      <c r="K56" s="65">
        <f t="shared" si="4"/>
        <v>158.82644719196074</v>
      </c>
      <c r="L56" s="65">
        <f t="shared" si="5"/>
        <v>14.249876380418659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370</v>
      </c>
      <c r="H57" s="66">
        <v>650</v>
      </c>
      <c r="I57" s="66">
        <v>650</v>
      </c>
      <c r="J57" s="66">
        <v>540</v>
      </c>
      <c r="K57" s="66">
        <f t="shared" si="4"/>
        <v>145.94594594594594</v>
      </c>
      <c r="L57" s="66">
        <f t="shared" si="5"/>
        <v>83.07692307692308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174.33</v>
      </c>
      <c r="H58" s="66">
        <v>3500</v>
      </c>
      <c r="I58" s="66">
        <v>3500</v>
      </c>
      <c r="J58" s="66">
        <v>204.54</v>
      </c>
      <c r="K58" s="66">
        <f t="shared" ref="K58:K75" si="6">(J58*100)/G58</f>
        <v>117.3292032352435</v>
      </c>
      <c r="L58" s="66">
        <f t="shared" ref="L58:L75" si="7">(J58*100)/I58</f>
        <v>5.8440000000000003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0</v>
      </c>
      <c r="I59" s="66">
        <v>0</v>
      </c>
      <c r="J59" s="66">
        <v>0</v>
      </c>
      <c r="K59" s="66" t="e">
        <f t="shared" si="6"/>
        <v>#DIV/0!</v>
      </c>
      <c r="L59" s="66" t="e">
        <f t="shared" si="7"/>
        <v>#DIV/0!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0</v>
      </c>
      <c r="I60" s="66">
        <v>0</v>
      </c>
      <c r="J60" s="66">
        <v>0</v>
      </c>
      <c r="K60" s="66" t="e">
        <f t="shared" si="6"/>
        <v>#DIV/0!</v>
      </c>
      <c r="L60" s="66" t="e">
        <f t="shared" si="7"/>
        <v>#DIV/0!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0</v>
      </c>
      <c r="H61" s="66">
        <v>1917</v>
      </c>
      <c r="I61" s="66">
        <v>1917</v>
      </c>
      <c r="J61" s="66">
        <v>120</v>
      </c>
      <c r="K61" s="66" t="e">
        <f t="shared" si="6"/>
        <v>#DIV/0!</v>
      </c>
      <c r="L61" s="66">
        <f t="shared" si="7"/>
        <v>6.2597809076682314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891.69</v>
      </c>
      <c r="H62" s="65">
        <f>H63+H65</f>
        <v>1075</v>
      </c>
      <c r="I62" s="65">
        <f>I63+I65</f>
        <v>1075</v>
      </c>
      <c r="J62" s="65">
        <f>J63+J65</f>
        <v>645.36</v>
      </c>
      <c r="K62" s="65">
        <f t="shared" si="6"/>
        <v>72.374928506543753</v>
      </c>
      <c r="L62" s="65">
        <f t="shared" si="7"/>
        <v>60.033488372093025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191.69</v>
      </c>
      <c r="H63" s="65">
        <f>H64</f>
        <v>375</v>
      </c>
      <c r="I63" s="65">
        <f>I64</f>
        <v>375</v>
      </c>
      <c r="J63" s="65">
        <f>J64</f>
        <v>145.36000000000001</v>
      </c>
      <c r="K63" s="65">
        <f t="shared" si="6"/>
        <v>75.830768428191348</v>
      </c>
      <c r="L63" s="65">
        <f t="shared" si="7"/>
        <v>38.762666666666668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191.69</v>
      </c>
      <c r="H64" s="66">
        <v>375</v>
      </c>
      <c r="I64" s="66">
        <v>375</v>
      </c>
      <c r="J64" s="66">
        <v>145.36000000000001</v>
      </c>
      <c r="K64" s="66">
        <f t="shared" si="6"/>
        <v>75.830768428191348</v>
      </c>
      <c r="L64" s="66">
        <f t="shared" si="7"/>
        <v>38.762666666666668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700</v>
      </c>
      <c r="H65" s="65">
        <f>H66</f>
        <v>700</v>
      </c>
      <c r="I65" s="65">
        <f>I66</f>
        <v>700</v>
      </c>
      <c r="J65" s="65">
        <f>J66</f>
        <v>500</v>
      </c>
      <c r="K65" s="65">
        <f t="shared" si="6"/>
        <v>71.428571428571431</v>
      </c>
      <c r="L65" s="65">
        <f t="shared" si="7"/>
        <v>71.428571428571431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700</v>
      </c>
      <c r="H66" s="66">
        <v>700</v>
      </c>
      <c r="I66" s="66">
        <v>700</v>
      </c>
      <c r="J66" s="66">
        <v>500</v>
      </c>
      <c r="K66" s="66">
        <f t="shared" si="6"/>
        <v>71.428571428571431</v>
      </c>
      <c r="L66" s="66">
        <f t="shared" si="7"/>
        <v>71.428571428571431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G68+G73</f>
        <v>1932.98</v>
      </c>
      <c r="H67" s="65">
        <f>H68+H73</f>
        <v>5879</v>
      </c>
      <c r="I67" s="65">
        <f>I68+I73</f>
        <v>5879</v>
      </c>
      <c r="J67" s="65">
        <f>J68+J73</f>
        <v>1596.02</v>
      </c>
      <c r="K67" s="65">
        <f t="shared" si="6"/>
        <v>82.567848606814351</v>
      </c>
      <c r="L67" s="65">
        <f t="shared" si="7"/>
        <v>27.147814254124849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1932.98</v>
      </c>
      <c r="H68" s="65">
        <f>H69+H71</f>
        <v>5879</v>
      </c>
      <c r="I68" s="65">
        <f>I69+I71</f>
        <v>5879</v>
      </c>
      <c r="J68" s="65">
        <f>J69+J71</f>
        <v>1596.02</v>
      </c>
      <c r="K68" s="65">
        <f t="shared" si="6"/>
        <v>82.567848606814351</v>
      </c>
      <c r="L68" s="65">
        <f t="shared" si="7"/>
        <v>27.147814254124849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383.29</v>
      </c>
      <c r="H69" s="65">
        <f>H70</f>
        <v>2379</v>
      </c>
      <c r="I69" s="65">
        <f>I70</f>
        <v>2379</v>
      </c>
      <c r="J69" s="65">
        <f>J70</f>
        <v>0</v>
      </c>
      <c r="K69" s="65">
        <f t="shared" si="6"/>
        <v>0</v>
      </c>
      <c r="L69" s="65">
        <f t="shared" si="7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383.29</v>
      </c>
      <c r="H70" s="66">
        <v>2379</v>
      </c>
      <c r="I70" s="66">
        <v>2379</v>
      </c>
      <c r="J70" s="66">
        <v>0</v>
      </c>
      <c r="K70" s="66">
        <f t="shared" si="6"/>
        <v>0</v>
      </c>
      <c r="L70" s="66">
        <f t="shared" si="7"/>
        <v>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1549.69</v>
      </c>
      <c r="H71" s="65">
        <f>H72</f>
        <v>3500</v>
      </c>
      <c r="I71" s="65">
        <f>I72</f>
        <v>3500</v>
      </c>
      <c r="J71" s="65">
        <f>J72</f>
        <v>1596.02</v>
      </c>
      <c r="K71" s="65">
        <f t="shared" si="6"/>
        <v>102.98963018410133</v>
      </c>
      <c r="L71" s="65">
        <f t="shared" si="7"/>
        <v>45.600571428571428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1549.69</v>
      </c>
      <c r="H72" s="66">
        <v>3500</v>
      </c>
      <c r="I72" s="66">
        <v>3500</v>
      </c>
      <c r="J72" s="66">
        <v>1596.02</v>
      </c>
      <c r="K72" s="66">
        <f t="shared" si="6"/>
        <v>102.98963018410133</v>
      </c>
      <c r="L72" s="66">
        <f t="shared" si="7"/>
        <v>45.600571428571428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8">G74</f>
        <v>0</v>
      </c>
      <c r="H73" s="65">
        <f t="shared" si="8"/>
        <v>0</v>
      </c>
      <c r="I73" s="65">
        <f t="shared" si="8"/>
        <v>0</v>
      </c>
      <c r="J73" s="65">
        <f t="shared" si="8"/>
        <v>0</v>
      </c>
      <c r="K73" s="65" t="e">
        <f t="shared" si="6"/>
        <v>#DIV/0!</v>
      </c>
      <c r="L73" s="65" t="e">
        <f t="shared" si="7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8"/>
        <v>0</v>
      </c>
      <c r="H74" s="65">
        <f t="shared" si="8"/>
        <v>0</v>
      </c>
      <c r="I74" s="65">
        <f t="shared" si="8"/>
        <v>0</v>
      </c>
      <c r="J74" s="65">
        <f t="shared" si="8"/>
        <v>0</v>
      </c>
      <c r="K74" s="65" t="e">
        <f t="shared" si="6"/>
        <v>#DIV/0!</v>
      </c>
      <c r="L74" s="65" t="e">
        <f t="shared" si="7"/>
        <v>#DIV/0!</v>
      </c>
    </row>
    <row r="75" spans="2:12" x14ac:dyDescent="0.25">
      <c r="B75" s="66"/>
      <c r="C75" s="66"/>
      <c r="D75" s="66"/>
      <c r="E75" s="66" t="s">
        <v>166</v>
      </c>
      <c r="F75" s="66" t="s">
        <v>165</v>
      </c>
      <c r="G75" s="66">
        <v>0</v>
      </c>
      <c r="H75" s="66">
        <v>0</v>
      </c>
      <c r="I75" s="66">
        <v>0</v>
      </c>
      <c r="J75" s="66">
        <v>0</v>
      </c>
      <c r="K75" s="66" t="e">
        <f t="shared" si="6"/>
        <v>#DIV/0!</v>
      </c>
      <c r="L75" s="66" t="e">
        <f t="shared" si="7"/>
        <v>#DIV/0!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671111.08000000007</v>
      </c>
      <c r="D6" s="71">
        <f>D7+D9+D11</f>
        <v>1852340</v>
      </c>
      <c r="E6" s="71">
        <f>E7+E9+E11</f>
        <v>1852340</v>
      </c>
      <c r="F6" s="71">
        <f>F7+F9+F11</f>
        <v>885631.78</v>
      </c>
      <c r="G6" s="72">
        <f t="shared" ref="G6:G17" si="0">(F6*100)/C6</f>
        <v>131.96500644870889</v>
      </c>
      <c r="H6" s="72">
        <f t="shared" ref="H6:H17" si="1">(F6*100)/E6</f>
        <v>47.81151300517184</v>
      </c>
    </row>
    <row r="7" spans="1:8" x14ac:dyDescent="0.25">
      <c r="A7"/>
      <c r="B7" s="8" t="s">
        <v>167</v>
      </c>
      <c r="C7" s="71">
        <f>C8</f>
        <v>670742.66</v>
      </c>
      <c r="D7" s="71">
        <f>D8</f>
        <v>1851340</v>
      </c>
      <c r="E7" s="71">
        <f>E8</f>
        <v>1851340</v>
      </c>
      <c r="F7" s="71">
        <f>F8</f>
        <v>885129.3</v>
      </c>
      <c r="G7" s="72">
        <f t="shared" si="0"/>
        <v>131.96257712309517</v>
      </c>
      <c r="H7" s="72">
        <f t="shared" si="1"/>
        <v>47.810196938433783</v>
      </c>
    </row>
    <row r="8" spans="1:8" x14ac:dyDescent="0.25">
      <c r="A8"/>
      <c r="B8" s="16" t="s">
        <v>168</v>
      </c>
      <c r="C8" s="73">
        <v>670742.66</v>
      </c>
      <c r="D8" s="73">
        <v>1851340</v>
      </c>
      <c r="E8" s="73">
        <v>1851340</v>
      </c>
      <c r="F8" s="74">
        <v>885129.3</v>
      </c>
      <c r="G8" s="70">
        <f t="shared" si="0"/>
        <v>131.96257712309517</v>
      </c>
      <c r="H8" s="70">
        <f t="shared" si="1"/>
        <v>47.810196938433783</v>
      </c>
    </row>
    <row r="9" spans="1:8" x14ac:dyDescent="0.25">
      <c r="A9"/>
      <c r="B9" s="8" t="s">
        <v>169</v>
      </c>
      <c r="C9" s="71">
        <f>C10</f>
        <v>368.41999999999996</v>
      </c>
      <c r="D9" s="71">
        <f>D10</f>
        <v>1000</v>
      </c>
      <c r="E9" s="71">
        <f>E10</f>
        <v>1000</v>
      </c>
      <c r="F9" s="71">
        <f>F10</f>
        <v>502.48</v>
      </c>
      <c r="G9" s="72">
        <f t="shared" si="0"/>
        <v>136.38781825090931</v>
      </c>
      <c r="H9" s="72">
        <f t="shared" si="1"/>
        <v>50.247999999999998</v>
      </c>
    </row>
    <row r="10" spans="1:8" x14ac:dyDescent="0.25">
      <c r="A10"/>
      <c r="B10" s="16" t="s">
        <v>170</v>
      </c>
      <c r="C10" s="73">
        <v>368.41999999999996</v>
      </c>
      <c r="D10" s="73">
        <v>1000</v>
      </c>
      <c r="E10" s="73">
        <v>1000</v>
      </c>
      <c r="F10" s="74">
        <v>502.48</v>
      </c>
      <c r="G10" s="70">
        <f t="shared" si="0"/>
        <v>136.38781825090931</v>
      </c>
      <c r="H10" s="70">
        <f t="shared" si="1"/>
        <v>50.247999999999998</v>
      </c>
    </row>
    <row r="11" spans="1:8" x14ac:dyDescent="0.25">
      <c r="A11"/>
      <c r="B11" s="8" t="s">
        <v>171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172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B13" s="8" t="s">
        <v>32</v>
      </c>
      <c r="C13" s="75">
        <f>C14+C16</f>
        <v>670816.99</v>
      </c>
      <c r="D13" s="75">
        <f>D14+D16</f>
        <v>1852340</v>
      </c>
      <c r="E13" s="75">
        <f>E14+E16</f>
        <v>1852340</v>
      </c>
      <c r="F13" s="75">
        <f>F14+F16</f>
        <v>885333.84000000008</v>
      </c>
      <c r="G13" s="72">
        <f t="shared" si="0"/>
        <v>131.97844616308842</v>
      </c>
      <c r="H13" s="72">
        <f t="shared" si="1"/>
        <v>47.795428485051339</v>
      </c>
    </row>
    <row r="14" spans="1:8" x14ac:dyDescent="0.25">
      <c r="A14"/>
      <c r="B14" s="8" t="s">
        <v>167</v>
      </c>
      <c r="C14" s="75">
        <f>C15</f>
        <v>670742.66</v>
      </c>
      <c r="D14" s="75">
        <f>D15</f>
        <v>1851340</v>
      </c>
      <c r="E14" s="75">
        <f>E15</f>
        <v>1851340</v>
      </c>
      <c r="F14" s="75">
        <f>F15</f>
        <v>885129.3</v>
      </c>
      <c r="G14" s="72">
        <f t="shared" si="0"/>
        <v>131.96257712309517</v>
      </c>
      <c r="H14" s="72">
        <f t="shared" si="1"/>
        <v>47.810196938433783</v>
      </c>
    </row>
    <row r="15" spans="1:8" x14ac:dyDescent="0.25">
      <c r="A15"/>
      <c r="B15" s="16" t="s">
        <v>168</v>
      </c>
      <c r="C15" s="73">
        <v>670742.66</v>
      </c>
      <c r="D15" s="73">
        <v>1851340</v>
      </c>
      <c r="E15" s="76">
        <v>1851340</v>
      </c>
      <c r="F15" s="74">
        <v>885129.3</v>
      </c>
      <c r="G15" s="70">
        <f t="shared" si="0"/>
        <v>131.96257712309517</v>
      </c>
      <c r="H15" s="70">
        <f t="shared" si="1"/>
        <v>47.810196938433783</v>
      </c>
    </row>
    <row r="16" spans="1:8" x14ac:dyDescent="0.25">
      <c r="A16"/>
      <c r="B16" s="8" t="s">
        <v>169</v>
      </c>
      <c r="C16" s="75">
        <f>C17</f>
        <v>74.33</v>
      </c>
      <c r="D16" s="75">
        <f>D17</f>
        <v>1000</v>
      </c>
      <c r="E16" s="75">
        <f>E17</f>
        <v>1000</v>
      </c>
      <c r="F16" s="75">
        <f>F17</f>
        <v>204.54</v>
      </c>
      <c r="G16" s="72">
        <f t="shared" si="0"/>
        <v>275.17825911475853</v>
      </c>
      <c r="H16" s="72">
        <f t="shared" si="1"/>
        <v>20.454000000000001</v>
      </c>
    </row>
    <row r="17" spans="1:8" x14ac:dyDescent="0.25">
      <c r="A17"/>
      <c r="B17" s="16" t="s">
        <v>170</v>
      </c>
      <c r="C17" s="73">
        <v>74.33</v>
      </c>
      <c r="D17" s="73">
        <v>1000</v>
      </c>
      <c r="E17" s="76">
        <v>1000</v>
      </c>
      <c r="F17" s="74">
        <v>204.54</v>
      </c>
      <c r="G17" s="70">
        <f t="shared" si="0"/>
        <v>275.17825911475853</v>
      </c>
      <c r="H17" s="70">
        <f t="shared" si="1"/>
        <v>20.454000000000001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671111.08</v>
      </c>
      <c r="D6" s="75">
        <f t="shared" si="0"/>
        <v>1852340</v>
      </c>
      <c r="E6" s="75">
        <f t="shared" si="0"/>
        <v>1852340</v>
      </c>
      <c r="F6" s="75">
        <f t="shared" si="0"/>
        <v>885333.84</v>
      </c>
      <c r="G6" s="70">
        <f>(F6*100)/C6</f>
        <v>131.9206114135383</v>
      </c>
      <c r="H6" s="70">
        <f>(F6*100)/E6</f>
        <v>47.795428485051339</v>
      </c>
    </row>
    <row r="7" spans="2:8" x14ac:dyDescent="0.25">
      <c r="B7" s="8" t="s">
        <v>173</v>
      </c>
      <c r="C7" s="75">
        <f t="shared" si="0"/>
        <v>671111.08</v>
      </c>
      <c r="D7" s="75">
        <f t="shared" si="0"/>
        <v>1852340</v>
      </c>
      <c r="E7" s="75">
        <f t="shared" si="0"/>
        <v>1852340</v>
      </c>
      <c r="F7" s="75">
        <f t="shared" si="0"/>
        <v>885333.84</v>
      </c>
      <c r="G7" s="70">
        <f>(F7*100)/C7</f>
        <v>131.9206114135383</v>
      </c>
      <c r="H7" s="70">
        <f>(F7*100)/E7</f>
        <v>47.795428485051339</v>
      </c>
    </row>
    <row r="8" spans="2:8" x14ac:dyDescent="0.25">
      <c r="B8" s="11" t="s">
        <v>174</v>
      </c>
      <c r="C8" s="73">
        <v>671111.08</v>
      </c>
      <c r="D8" s="73">
        <v>1852340</v>
      </c>
      <c r="E8" s="73">
        <v>1852340</v>
      </c>
      <c r="F8" s="74">
        <v>885333.84</v>
      </c>
      <c r="G8" s="70">
        <f>(F8*100)/C8</f>
        <v>131.9206114135383</v>
      </c>
      <c r="H8" s="70">
        <f>(F8*100)/E8</f>
        <v>47.795428485051339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C12</f>
        <v>1851340</v>
      </c>
      <c r="D7" s="77">
        <f>D12</f>
        <v>1851340</v>
      </c>
      <c r="E7" s="77">
        <f>E12</f>
        <v>885129.29999999993</v>
      </c>
      <c r="F7" s="77">
        <f>(E7*100)/D7</f>
        <v>47.810196938433783</v>
      </c>
    </row>
    <row r="8" spans="1:6" x14ac:dyDescent="0.2">
      <c r="A8" s="47" t="s">
        <v>74</v>
      </c>
      <c r="B8" s="46"/>
      <c r="C8" s="77">
        <f>C67</f>
        <v>1000</v>
      </c>
      <c r="D8" s="77">
        <f>D67</f>
        <v>1000</v>
      </c>
      <c r="E8" s="77">
        <f>E67</f>
        <v>204.54</v>
      </c>
      <c r="F8" s="77">
        <f>(E8*100)/D8</f>
        <v>20.454000000000001</v>
      </c>
    </row>
    <row r="9" spans="1:6" x14ac:dyDescent="0.2">
      <c r="A9" s="47" t="s">
        <v>180</v>
      </c>
      <c r="B9" s="46"/>
      <c r="C9" s="77">
        <f>C78</f>
        <v>0</v>
      </c>
      <c r="D9" s="77">
        <f>D78</f>
        <v>0</v>
      </c>
      <c r="E9" s="77">
        <f>E78</f>
        <v>0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181</v>
      </c>
      <c r="B11" s="47" t="s">
        <v>182</v>
      </c>
      <c r="C11" s="47" t="s">
        <v>43</v>
      </c>
      <c r="D11" s="47" t="s">
        <v>183</v>
      </c>
      <c r="E11" s="47" t="s">
        <v>184</v>
      </c>
      <c r="F11" s="47" t="s">
        <v>185</v>
      </c>
    </row>
    <row r="12" spans="1:6" x14ac:dyDescent="0.2">
      <c r="A12" s="48" t="s">
        <v>179</v>
      </c>
      <c r="B12" s="48" t="s">
        <v>186</v>
      </c>
      <c r="C12" s="78">
        <f>C13+C53</f>
        <v>1851340</v>
      </c>
      <c r="D12" s="78">
        <f>D13+D53</f>
        <v>1851340</v>
      </c>
      <c r="E12" s="78">
        <f>E13+E53</f>
        <v>885129.29999999993</v>
      </c>
      <c r="F12" s="79">
        <f>(E12*100)/D12</f>
        <v>47.810196938433783</v>
      </c>
    </row>
    <row r="13" spans="1:6" x14ac:dyDescent="0.2">
      <c r="A13" s="49" t="s">
        <v>72</v>
      </c>
      <c r="B13" s="50" t="s">
        <v>73</v>
      </c>
      <c r="C13" s="80">
        <f>C14+C21+C48</f>
        <v>1845461</v>
      </c>
      <c r="D13" s="80">
        <f>D14+D21+D48</f>
        <v>1845461</v>
      </c>
      <c r="E13" s="80">
        <f>E14+E21+E48</f>
        <v>883533.27999999991</v>
      </c>
      <c r="F13" s="81">
        <f>(E13*100)/D13</f>
        <v>47.876020138057648</v>
      </c>
    </row>
    <row r="14" spans="1:6" x14ac:dyDescent="0.2">
      <c r="A14" s="51" t="s">
        <v>74</v>
      </c>
      <c r="B14" s="52" t="s">
        <v>75</v>
      </c>
      <c r="C14" s="82">
        <f>C15+C17+C19</f>
        <v>1503619</v>
      </c>
      <c r="D14" s="82">
        <f>D15+D17+D19</f>
        <v>1503619</v>
      </c>
      <c r="E14" s="82">
        <f>E15+E17+E19</f>
        <v>782693.55999999994</v>
      </c>
      <c r="F14" s="81">
        <f>(E14*100)/D14</f>
        <v>52.053981760007026</v>
      </c>
    </row>
    <row r="15" spans="1:6" x14ac:dyDescent="0.2">
      <c r="A15" s="53" t="s">
        <v>76</v>
      </c>
      <c r="B15" s="54" t="s">
        <v>77</v>
      </c>
      <c r="C15" s="83">
        <f>C16</f>
        <v>1257069</v>
      </c>
      <c r="D15" s="83">
        <f>D16</f>
        <v>1257069</v>
      </c>
      <c r="E15" s="83">
        <f>E16</f>
        <v>651131.88</v>
      </c>
      <c r="F15" s="83">
        <f>(E15*100)/D15</f>
        <v>51.797624474074219</v>
      </c>
    </row>
    <row r="16" spans="1:6" x14ac:dyDescent="0.2">
      <c r="A16" s="55" t="s">
        <v>78</v>
      </c>
      <c r="B16" s="56" t="s">
        <v>79</v>
      </c>
      <c r="C16" s="84">
        <v>1257069</v>
      </c>
      <c r="D16" s="84">
        <v>1257069</v>
      </c>
      <c r="E16" s="84">
        <v>651131.88</v>
      </c>
      <c r="F16" s="84"/>
    </row>
    <row r="17" spans="1:6" x14ac:dyDescent="0.2">
      <c r="A17" s="53" t="s">
        <v>80</v>
      </c>
      <c r="B17" s="54" t="s">
        <v>81</v>
      </c>
      <c r="C17" s="83">
        <f>C18</f>
        <v>41550</v>
      </c>
      <c r="D17" s="83">
        <f>D18</f>
        <v>41550</v>
      </c>
      <c r="E17" s="83">
        <f>E18</f>
        <v>25141.95</v>
      </c>
      <c r="F17" s="83">
        <f>(E17*100)/D17</f>
        <v>60.510108303249098</v>
      </c>
    </row>
    <row r="18" spans="1:6" x14ac:dyDescent="0.2">
      <c r="A18" s="55" t="s">
        <v>82</v>
      </c>
      <c r="B18" s="56" t="s">
        <v>81</v>
      </c>
      <c r="C18" s="84">
        <v>41550</v>
      </c>
      <c r="D18" s="84">
        <v>41550</v>
      </c>
      <c r="E18" s="84">
        <v>25141.95</v>
      </c>
      <c r="F18" s="84"/>
    </row>
    <row r="19" spans="1:6" x14ac:dyDescent="0.2">
      <c r="A19" s="53" t="s">
        <v>83</v>
      </c>
      <c r="B19" s="54" t="s">
        <v>84</v>
      </c>
      <c r="C19" s="83">
        <f>C20</f>
        <v>205000</v>
      </c>
      <c r="D19" s="83">
        <f>D20</f>
        <v>205000</v>
      </c>
      <c r="E19" s="83">
        <f>E20</f>
        <v>106419.73</v>
      </c>
      <c r="F19" s="83">
        <f>(E19*100)/D19</f>
        <v>51.912063414634147</v>
      </c>
    </row>
    <row r="20" spans="1:6" x14ac:dyDescent="0.2">
      <c r="A20" s="55" t="s">
        <v>85</v>
      </c>
      <c r="B20" s="56" t="s">
        <v>86</v>
      </c>
      <c r="C20" s="84">
        <v>205000</v>
      </c>
      <c r="D20" s="84">
        <v>205000</v>
      </c>
      <c r="E20" s="84">
        <v>106419.73</v>
      </c>
      <c r="F20" s="84"/>
    </row>
    <row r="21" spans="1:6" x14ac:dyDescent="0.2">
      <c r="A21" s="51" t="s">
        <v>87</v>
      </c>
      <c r="B21" s="52" t="s">
        <v>88</v>
      </c>
      <c r="C21" s="82">
        <f>C22+C26+C32+C42</f>
        <v>340767</v>
      </c>
      <c r="D21" s="82">
        <f>D22+D26+D32+D42</f>
        <v>340767</v>
      </c>
      <c r="E21" s="82">
        <f>E22+E26+E32+E42</f>
        <v>100194.36</v>
      </c>
      <c r="F21" s="81">
        <f>(E21*100)/D21</f>
        <v>29.40260060393172</v>
      </c>
    </row>
    <row r="22" spans="1:6" x14ac:dyDescent="0.2">
      <c r="A22" s="53" t="s">
        <v>89</v>
      </c>
      <c r="B22" s="54" t="s">
        <v>90</v>
      </c>
      <c r="C22" s="83">
        <f>C23+C24+C25</f>
        <v>42000</v>
      </c>
      <c r="D22" s="83">
        <f>D23+D24+D25</f>
        <v>42000</v>
      </c>
      <c r="E22" s="83">
        <f>E23+E24+E25</f>
        <v>15439.36</v>
      </c>
      <c r="F22" s="83">
        <f>(E22*100)/D22</f>
        <v>36.760380952380956</v>
      </c>
    </row>
    <row r="23" spans="1:6" x14ac:dyDescent="0.2">
      <c r="A23" s="55" t="s">
        <v>91</v>
      </c>
      <c r="B23" s="56" t="s">
        <v>92</v>
      </c>
      <c r="C23" s="84">
        <v>5000</v>
      </c>
      <c r="D23" s="84">
        <v>5000</v>
      </c>
      <c r="E23" s="84">
        <v>1900</v>
      </c>
      <c r="F23" s="84"/>
    </row>
    <row r="24" spans="1:6" ht="25.5" x14ac:dyDescent="0.2">
      <c r="A24" s="55" t="s">
        <v>93</v>
      </c>
      <c r="B24" s="56" t="s">
        <v>94</v>
      </c>
      <c r="C24" s="84">
        <v>32000</v>
      </c>
      <c r="D24" s="84">
        <v>32000</v>
      </c>
      <c r="E24" s="84">
        <v>11639.36</v>
      </c>
      <c r="F24" s="84"/>
    </row>
    <row r="25" spans="1:6" x14ac:dyDescent="0.2">
      <c r="A25" s="55" t="s">
        <v>95</v>
      </c>
      <c r="B25" s="56" t="s">
        <v>96</v>
      </c>
      <c r="C25" s="84">
        <v>5000</v>
      </c>
      <c r="D25" s="84">
        <v>5000</v>
      </c>
      <c r="E25" s="84">
        <v>1900</v>
      </c>
      <c r="F25" s="84"/>
    </row>
    <row r="26" spans="1:6" x14ac:dyDescent="0.2">
      <c r="A26" s="53" t="s">
        <v>97</v>
      </c>
      <c r="B26" s="54" t="s">
        <v>98</v>
      </c>
      <c r="C26" s="83">
        <f>C27+C28+C29+C30+C31</f>
        <v>171700</v>
      </c>
      <c r="D26" s="83">
        <f>D27+D28+D29+D30+D31</f>
        <v>171700</v>
      </c>
      <c r="E26" s="83">
        <f>E27+E28+E29+E30+E31</f>
        <v>45500</v>
      </c>
      <c r="F26" s="83">
        <f>(E26*100)/D26</f>
        <v>26.499708794408853</v>
      </c>
    </row>
    <row r="27" spans="1:6" x14ac:dyDescent="0.2">
      <c r="A27" s="55" t="s">
        <v>99</v>
      </c>
      <c r="B27" s="56" t="s">
        <v>100</v>
      </c>
      <c r="C27" s="84">
        <v>30000</v>
      </c>
      <c r="D27" s="84">
        <v>30000</v>
      </c>
      <c r="E27" s="84">
        <v>5000</v>
      </c>
      <c r="F27" s="84"/>
    </row>
    <row r="28" spans="1:6" x14ac:dyDescent="0.2">
      <c r="A28" s="55" t="s">
        <v>101</v>
      </c>
      <c r="B28" s="56" t="s">
        <v>102</v>
      </c>
      <c r="C28" s="84">
        <v>138000</v>
      </c>
      <c r="D28" s="84">
        <v>138000</v>
      </c>
      <c r="E28" s="84">
        <v>40000</v>
      </c>
      <c r="F28" s="84"/>
    </row>
    <row r="29" spans="1:6" x14ac:dyDescent="0.2">
      <c r="A29" s="55" t="s">
        <v>103</v>
      </c>
      <c r="B29" s="56" t="s">
        <v>104</v>
      </c>
      <c r="C29" s="84">
        <v>1000</v>
      </c>
      <c r="D29" s="84">
        <v>1000</v>
      </c>
      <c r="E29" s="84">
        <v>300</v>
      </c>
      <c r="F29" s="84"/>
    </row>
    <row r="30" spans="1:6" x14ac:dyDescent="0.2">
      <c r="A30" s="55" t="s">
        <v>105</v>
      </c>
      <c r="B30" s="56" t="s">
        <v>106</v>
      </c>
      <c r="C30" s="84">
        <v>2500</v>
      </c>
      <c r="D30" s="84">
        <v>2500</v>
      </c>
      <c r="E30" s="84">
        <v>200</v>
      </c>
      <c r="F30" s="84"/>
    </row>
    <row r="31" spans="1:6" x14ac:dyDescent="0.2">
      <c r="A31" s="55" t="s">
        <v>107</v>
      </c>
      <c r="B31" s="56" t="s">
        <v>108</v>
      </c>
      <c r="C31" s="84">
        <v>200</v>
      </c>
      <c r="D31" s="84">
        <v>200</v>
      </c>
      <c r="E31" s="84">
        <v>0</v>
      </c>
      <c r="F31" s="84"/>
    </row>
    <row r="32" spans="1:6" x14ac:dyDescent="0.2">
      <c r="A32" s="53" t="s">
        <v>109</v>
      </c>
      <c r="B32" s="54" t="s">
        <v>110</v>
      </c>
      <c r="C32" s="83">
        <f>C33+C34+C35+C36+C37+C38+C39+C40+C41</f>
        <v>122000</v>
      </c>
      <c r="D32" s="83">
        <f>D33+D34+D35+D36+D37+D38+D39+D40+D41</f>
        <v>122000</v>
      </c>
      <c r="E32" s="83">
        <f>E33+E34+E35+E36+E37+E38+E39+E40+E41</f>
        <v>38595</v>
      </c>
      <c r="F32" s="83">
        <f>(E32*100)/D32</f>
        <v>31.635245901639344</v>
      </c>
    </row>
    <row r="33" spans="1:6" x14ac:dyDescent="0.2">
      <c r="A33" s="55" t="s">
        <v>111</v>
      </c>
      <c r="B33" s="56" t="s">
        <v>112</v>
      </c>
      <c r="C33" s="84">
        <v>45000</v>
      </c>
      <c r="D33" s="84">
        <v>45000</v>
      </c>
      <c r="E33" s="84">
        <v>14000</v>
      </c>
      <c r="F33" s="84"/>
    </row>
    <row r="34" spans="1:6" x14ac:dyDescent="0.2">
      <c r="A34" s="55" t="s">
        <v>113</v>
      </c>
      <c r="B34" s="56" t="s">
        <v>114</v>
      </c>
      <c r="C34" s="84">
        <v>12000</v>
      </c>
      <c r="D34" s="84">
        <v>12000</v>
      </c>
      <c r="E34" s="84">
        <v>3600</v>
      </c>
      <c r="F34" s="84"/>
    </row>
    <row r="35" spans="1:6" x14ac:dyDescent="0.2">
      <c r="A35" s="55" t="s">
        <v>115</v>
      </c>
      <c r="B35" s="56" t="s">
        <v>116</v>
      </c>
      <c r="C35" s="84">
        <v>3500</v>
      </c>
      <c r="D35" s="84">
        <v>3500</v>
      </c>
      <c r="E35" s="84">
        <v>3800</v>
      </c>
      <c r="F35" s="84"/>
    </row>
    <row r="36" spans="1:6" x14ac:dyDescent="0.2">
      <c r="A36" s="55" t="s">
        <v>117</v>
      </c>
      <c r="B36" s="56" t="s">
        <v>118</v>
      </c>
      <c r="C36" s="84">
        <v>24000</v>
      </c>
      <c r="D36" s="84">
        <v>24000</v>
      </c>
      <c r="E36" s="84">
        <v>8600</v>
      </c>
      <c r="F36" s="84"/>
    </row>
    <row r="37" spans="1:6" x14ac:dyDescent="0.2">
      <c r="A37" s="55" t="s">
        <v>119</v>
      </c>
      <c r="B37" s="56" t="s">
        <v>120</v>
      </c>
      <c r="C37" s="84">
        <v>8000</v>
      </c>
      <c r="D37" s="84">
        <v>8000</v>
      </c>
      <c r="E37" s="84">
        <v>3000</v>
      </c>
      <c r="F37" s="84"/>
    </row>
    <row r="38" spans="1:6" x14ac:dyDescent="0.2">
      <c r="A38" s="55" t="s">
        <v>121</v>
      </c>
      <c r="B38" s="56" t="s">
        <v>122</v>
      </c>
      <c r="C38" s="84">
        <v>2000</v>
      </c>
      <c r="D38" s="84">
        <v>2000</v>
      </c>
      <c r="E38" s="84">
        <v>95</v>
      </c>
      <c r="F38" s="84"/>
    </row>
    <row r="39" spans="1:6" x14ac:dyDescent="0.2">
      <c r="A39" s="55" t="s">
        <v>123</v>
      </c>
      <c r="B39" s="56" t="s">
        <v>124</v>
      </c>
      <c r="C39" s="84">
        <v>7000</v>
      </c>
      <c r="D39" s="84">
        <v>7000</v>
      </c>
      <c r="E39" s="84">
        <v>5100</v>
      </c>
      <c r="F39" s="84"/>
    </row>
    <row r="40" spans="1:6" x14ac:dyDescent="0.2">
      <c r="A40" s="55" t="s">
        <v>125</v>
      </c>
      <c r="B40" s="56" t="s">
        <v>126</v>
      </c>
      <c r="C40" s="84">
        <v>500</v>
      </c>
      <c r="D40" s="84">
        <v>500</v>
      </c>
      <c r="E40" s="84">
        <v>100</v>
      </c>
      <c r="F40" s="84"/>
    </row>
    <row r="41" spans="1:6" x14ac:dyDescent="0.2">
      <c r="A41" s="55" t="s">
        <v>127</v>
      </c>
      <c r="B41" s="56" t="s">
        <v>128</v>
      </c>
      <c r="C41" s="84">
        <v>20000</v>
      </c>
      <c r="D41" s="84">
        <v>20000</v>
      </c>
      <c r="E41" s="84">
        <v>300</v>
      </c>
      <c r="F41" s="84"/>
    </row>
    <row r="42" spans="1:6" x14ac:dyDescent="0.2">
      <c r="A42" s="53" t="s">
        <v>129</v>
      </c>
      <c r="B42" s="54" t="s">
        <v>130</v>
      </c>
      <c r="C42" s="83">
        <f>C43+C44+C45+C46+C47</f>
        <v>5067</v>
      </c>
      <c r="D42" s="83">
        <f>D43+D44+D45+D46+D47</f>
        <v>5067</v>
      </c>
      <c r="E42" s="83">
        <f>E43+E44+E45+E46+E47</f>
        <v>660</v>
      </c>
      <c r="F42" s="83">
        <f>(E42*100)/D42</f>
        <v>13.025458851391356</v>
      </c>
    </row>
    <row r="43" spans="1:6" x14ac:dyDescent="0.2">
      <c r="A43" s="55" t="s">
        <v>131</v>
      </c>
      <c r="B43" s="56" t="s">
        <v>132</v>
      </c>
      <c r="C43" s="84">
        <v>650</v>
      </c>
      <c r="D43" s="84">
        <v>650</v>
      </c>
      <c r="E43" s="84">
        <v>540</v>
      </c>
      <c r="F43" s="84"/>
    </row>
    <row r="44" spans="1:6" x14ac:dyDescent="0.2">
      <c r="A44" s="55" t="s">
        <v>133</v>
      </c>
      <c r="B44" s="56" t="s">
        <v>134</v>
      </c>
      <c r="C44" s="84">
        <v>2500</v>
      </c>
      <c r="D44" s="84">
        <v>2500</v>
      </c>
      <c r="E44" s="84">
        <v>0</v>
      </c>
      <c r="F44" s="84"/>
    </row>
    <row r="45" spans="1:6" x14ac:dyDescent="0.2">
      <c r="A45" s="55" t="s">
        <v>135</v>
      </c>
      <c r="B45" s="56" t="s">
        <v>136</v>
      </c>
      <c r="C45" s="84">
        <v>0</v>
      </c>
      <c r="D45" s="84">
        <v>0</v>
      </c>
      <c r="E45" s="84">
        <v>0</v>
      </c>
      <c r="F45" s="84"/>
    </row>
    <row r="46" spans="1:6" x14ac:dyDescent="0.2">
      <c r="A46" s="55" t="s">
        <v>137</v>
      </c>
      <c r="B46" s="56" t="s">
        <v>138</v>
      </c>
      <c r="C46" s="84">
        <v>0</v>
      </c>
      <c r="D46" s="84">
        <v>0</v>
      </c>
      <c r="E46" s="84">
        <v>0</v>
      </c>
      <c r="F46" s="84"/>
    </row>
    <row r="47" spans="1:6" x14ac:dyDescent="0.2">
      <c r="A47" s="55" t="s">
        <v>139</v>
      </c>
      <c r="B47" s="56" t="s">
        <v>130</v>
      </c>
      <c r="C47" s="84">
        <v>1917</v>
      </c>
      <c r="D47" s="84">
        <v>1917</v>
      </c>
      <c r="E47" s="84">
        <v>120</v>
      </c>
      <c r="F47" s="84"/>
    </row>
    <row r="48" spans="1:6" x14ac:dyDescent="0.2">
      <c r="A48" s="51" t="s">
        <v>140</v>
      </c>
      <c r="B48" s="52" t="s">
        <v>141</v>
      </c>
      <c r="C48" s="82">
        <f>C49+C51</f>
        <v>1075</v>
      </c>
      <c r="D48" s="82">
        <f>D49+D51</f>
        <v>1075</v>
      </c>
      <c r="E48" s="82">
        <f>E49+E51</f>
        <v>645.36</v>
      </c>
      <c r="F48" s="81">
        <f>(E48*100)/D48</f>
        <v>60.033488372093025</v>
      </c>
    </row>
    <row r="49" spans="1:6" x14ac:dyDescent="0.2">
      <c r="A49" s="53" t="s">
        <v>142</v>
      </c>
      <c r="B49" s="54" t="s">
        <v>143</v>
      </c>
      <c r="C49" s="83">
        <f>C50</f>
        <v>375</v>
      </c>
      <c r="D49" s="83">
        <f>D50</f>
        <v>375</v>
      </c>
      <c r="E49" s="83">
        <f>E50</f>
        <v>145.36000000000001</v>
      </c>
      <c r="F49" s="83">
        <f>(E49*100)/D49</f>
        <v>38.762666666666668</v>
      </c>
    </row>
    <row r="50" spans="1:6" ht="25.5" x14ac:dyDescent="0.2">
      <c r="A50" s="55" t="s">
        <v>144</v>
      </c>
      <c r="B50" s="56" t="s">
        <v>145</v>
      </c>
      <c r="C50" s="84">
        <v>375</v>
      </c>
      <c r="D50" s="84">
        <v>375</v>
      </c>
      <c r="E50" s="84">
        <v>145.36000000000001</v>
      </c>
      <c r="F50" s="84"/>
    </row>
    <row r="51" spans="1:6" x14ac:dyDescent="0.2">
      <c r="A51" s="53" t="s">
        <v>146</v>
      </c>
      <c r="B51" s="54" t="s">
        <v>147</v>
      </c>
      <c r="C51" s="83">
        <f>C52</f>
        <v>700</v>
      </c>
      <c r="D51" s="83">
        <f>D52</f>
        <v>700</v>
      </c>
      <c r="E51" s="83">
        <f>E52</f>
        <v>500</v>
      </c>
      <c r="F51" s="83">
        <f>(E51*100)/D51</f>
        <v>71.428571428571431</v>
      </c>
    </row>
    <row r="52" spans="1:6" x14ac:dyDescent="0.2">
      <c r="A52" s="55" t="s">
        <v>148</v>
      </c>
      <c r="B52" s="56" t="s">
        <v>149</v>
      </c>
      <c r="C52" s="84">
        <v>700</v>
      </c>
      <c r="D52" s="84">
        <v>700</v>
      </c>
      <c r="E52" s="84">
        <v>500</v>
      </c>
      <c r="F52" s="84"/>
    </row>
    <row r="53" spans="1:6" x14ac:dyDescent="0.2">
      <c r="A53" s="49" t="s">
        <v>150</v>
      </c>
      <c r="B53" s="50" t="s">
        <v>151</v>
      </c>
      <c r="C53" s="80">
        <f>C54+C59</f>
        <v>5879</v>
      </c>
      <c r="D53" s="80">
        <f>D54+D59</f>
        <v>5879</v>
      </c>
      <c r="E53" s="80">
        <f>E54+E59</f>
        <v>1596.02</v>
      </c>
      <c r="F53" s="81">
        <f>(E53*100)/D53</f>
        <v>27.147814254124849</v>
      </c>
    </row>
    <row r="54" spans="1:6" x14ac:dyDescent="0.2">
      <c r="A54" s="51" t="s">
        <v>152</v>
      </c>
      <c r="B54" s="52" t="s">
        <v>153</v>
      </c>
      <c r="C54" s="82">
        <f>C55+C57</f>
        <v>5879</v>
      </c>
      <c r="D54" s="82">
        <f>D55+D57</f>
        <v>5879</v>
      </c>
      <c r="E54" s="82">
        <f>E55+E57</f>
        <v>1596.02</v>
      </c>
      <c r="F54" s="81">
        <f>(E54*100)/D54</f>
        <v>27.147814254124849</v>
      </c>
    </row>
    <row r="55" spans="1:6" x14ac:dyDescent="0.2">
      <c r="A55" s="53" t="s">
        <v>154</v>
      </c>
      <c r="B55" s="54" t="s">
        <v>155</v>
      </c>
      <c r="C55" s="83">
        <f>C56</f>
        <v>2379</v>
      </c>
      <c r="D55" s="83">
        <f>D56</f>
        <v>2379</v>
      </c>
      <c r="E55" s="83">
        <f>E56</f>
        <v>0</v>
      </c>
      <c r="F55" s="83">
        <f>(E55*100)/D55</f>
        <v>0</v>
      </c>
    </row>
    <row r="56" spans="1:6" x14ac:dyDescent="0.2">
      <c r="A56" s="55" t="s">
        <v>156</v>
      </c>
      <c r="B56" s="56" t="s">
        <v>157</v>
      </c>
      <c r="C56" s="84">
        <v>2379</v>
      </c>
      <c r="D56" s="84">
        <v>2379</v>
      </c>
      <c r="E56" s="84">
        <v>0</v>
      </c>
      <c r="F56" s="84"/>
    </row>
    <row r="57" spans="1:6" x14ac:dyDescent="0.2">
      <c r="A57" s="53" t="s">
        <v>158</v>
      </c>
      <c r="B57" s="54" t="s">
        <v>159</v>
      </c>
      <c r="C57" s="83">
        <f>C58</f>
        <v>3500</v>
      </c>
      <c r="D57" s="83">
        <f>D58</f>
        <v>3500</v>
      </c>
      <c r="E57" s="83">
        <f>E58</f>
        <v>1596.02</v>
      </c>
      <c r="F57" s="83">
        <f>(E57*100)/D57</f>
        <v>45.600571428571428</v>
      </c>
    </row>
    <row r="58" spans="1:6" x14ac:dyDescent="0.2">
      <c r="A58" s="55" t="s">
        <v>160</v>
      </c>
      <c r="B58" s="56" t="s">
        <v>161</v>
      </c>
      <c r="C58" s="84">
        <v>3500</v>
      </c>
      <c r="D58" s="84">
        <v>3500</v>
      </c>
      <c r="E58" s="84">
        <v>1596.02</v>
      </c>
      <c r="F58" s="84"/>
    </row>
    <row r="59" spans="1:6" x14ac:dyDescent="0.2">
      <c r="A59" s="51" t="s">
        <v>162</v>
      </c>
      <c r="B59" s="52" t="s">
        <v>163</v>
      </c>
      <c r="C59" s="82">
        <f t="shared" ref="C59:E60" si="0">C60</f>
        <v>0</v>
      </c>
      <c r="D59" s="82">
        <f t="shared" si="0"/>
        <v>0</v>
      </c>
      <c r="E59" s="82">
        <f t="shared" si="0"/>
        <v>0</v>
      </c>
      <c r="F59" s="81" t="e">
        <f>(E59*100)/D59</f>
        <v>#DIV/0!</v>
      </c>
    </row>
    <row r="60" spans="1:6" ht="25.5" x14ac:dyDescent="0.2">
      <c r="A60" s="53" t="s">
        <v>164</v>
      </c>
      <c r="B60" s="54" t="s">
        <v>165</v>
      </c>
      <c r="C60" s="83">
        <f t="shared" si="0"/>
        <v>0</v>
      </c>
      <c r="D60" s="83">
        <f t="shared" si="0"/>
        <v>0</v>
      </c>
      <c r="E60" s="83">
        <f t="shared" si="0"/>
        <v>0</v>
      </c>
      <c r="F60" s="83" t="e">
        <f>(E60*100)/D60</f>
        <v>#DIV/0!</v>
      </c>
    </row>
    <row r="61" spans="1:6" x14ac:dyDescent="0.2">
      <c r="A61" s="55" t="s">
        <v>166</v>
      </c>
      <c r="B61" s="56" t="s">
        <v>165</v>
      </c>
      <c r="C61" s="84">
        <v>0</v>
      </c>
      <c r="D61" s="84">
        <v>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1851340</v>
      </c>
      <c r="D62" s="80">
        <f t="shared" si="1"/>
        <v>1851340</v>
      </c>
      <c r="E62" s="80">
        <f t="shared" si="1"/>
        <v>885129.3</v>
      </c>
      <c r="F62" s="81">
        <f>(E62*100)/D62</f>
        <v>47.810196938433783</v>
      </c>
    </row>
    <row r="63" spans="1:6" x14ac:dyDescent="0.2">
      <c r="A63" s="51" t="s">
        <v>64</v>
      </c>
      <c r="B63" s="52" t="s">
        <v>65</v>
      </c>
      <c r="C63" s="82">
        <f t="shared" si="1"/>
        <v>1851340</v>
      </c>
      <c r="D63" s="82">
        <f t="shared" si="1"/>
        <v>1851340</v>
      </c>
      <c r="E63" s="82">
        <f t="shared" si="1"/>
        <v>885129.3</v>
      </c>
      <c r="F63" s="81">
        <f>(E63*100)/D63</f>
        <v>47.810196938433783</v>
      </c>
    </row>
    <row r="64" spans="1:6" ht="25.5" x14ac:dyDescent="0.2">
      <c r="A64" s="53" t="s">
        <v>66</v>
      </c>
      <c r="B64" s="54" t="s">
        <v>67</v>
      </c>
      <c r="C64" s="83">
        <f>C65+C66</f>
        <v>1851340</v>
      </c>
      <c r="D64" s="83">
        <f>D65+D66</f>
        <v>1851340</v>
      </c>
      <c r="E64" s="83">
        <f>E65+E66</f>
        <v>885129.3</v>
      </c>
      <c r="F64" s="83">
        <f>(E64*100)/D64</f>
        <v>47.810196938433783</v>
      </c>
    </row>
    <row r="65" spans="1:6" x14ac:dyDescent="0.2">
      <c r="A65" s="55" t="s">
        <v>68</v>
      </c>
      <c r="B65" s="56" t="s">
        <v>69</v>
      </c>
      <c r="C65" s="84">
        <v>1845461</v>
      </c>
      <c r="D65" s="84">
        <v>1845461</v>
      </c>
      <c r="E65" s="84">
        <v>883533.28</v>
      </c>
      <c r="F65" s="84"/>
    </row>
    <row r="66" spans="1:6" ht="25.5" x14ac:dyDescent="0.2">
      <c r="A66" s="55" t="s">
        <v>70</v>
      </c>
      <c r="B66" s="56" t="s">
        <v>71</v>
      </c>
      <c r="C66" s="84">
        <v>5879</v>
      </c>
      <c r="D66" s="84">
        <v>5879</v>
      </c>
      <c r="E66" s="84">
        <v>1596.02</v>
      </c>
      <c r="F66" s="84"/>
    </row>
    <row r="67" spans="1:6" x14ac:dyDescent="0.2">
      <c r="A67" s="48" t="s">
        <v>74</v>
      </c>
      <c r="B67" s="48" t="s">
        <v>187</v>
      </c>
      <c r="C67" s="78">
        <f t="shared" ref="C67:E68" si="2">C68</f>
        <v>1000</v>
      </c>
      <c r="D67" s="78">
        <f t="shared" si="2"/>
        <v>1000</v>
      </c>
      <c r="E67" s="78">
        <f t="shared" si="2"/>
        <v>204.54</v>
      </c>
      <c r="F67" s="79">
        <f>(E67*100)/D67</f>
        <v>20.454000000000001</v>
      </c>
    </row>
    <row r="68" spans="1:6" x14ac:dyDescent="0.2">
      <c r="A68" s="49" t="s">
        <v>72</v>
      </c>
      <c r="B68" s="50" t="s">
        <v>73</v>
      </c>
      <c r="C68" s="80">
        <f t="shared" si="2"/>
        <v>1000</v>
      </c>
      <c r="D68" s="80">
        <f t="shared" si="2"/>
        <v>1000</v>
      </c>
      <c r="E68" s="80">
        <f t="shared" si="2"/>
        <v>204.54</v>
      </c>
      <c r="F68" s="81">
        <f>(E68*100)/D68</f>
        <v>20.454000000000001</v>
      </c>
    </row>
    <row r="69" spans="1:6" x14ac:dyDescent="0.2">
      <c r="A69" s="51" t="s">
        <v>87</v>
      </c>
      <c r="B69" s="52" t="s">
        <v>88</v>
      </c>
      <c r="C69" s="82">
        <f>C70+C72</f>
        <v>1000</v>
      </c>
      <c r="D69" s="82">
        <f>D70+D72</f>
        <v>1000</v>
      </c>
      <c r="E69" s="82">
        <f>E70+E72</f>
        <v>204.54</v>
      </c>
      <c r="F69" s="81">
        <f>(E69*100)/D69</f>
        <v>20.454000000000001</v>
      </c>
    </row>
    <row r="70" spans="1:6" x14ac:dyDescent="0.2">
      <c r="A70" s="53" t="s">
        <v>97</v>
      </c>
      <c r="B70" s="54" t="s">
        <v>98</v>
      </c>
      <c r="C70" s="83">
        <f>C71</f>
        <v>0</v>
      </c>
      <c r="D70" s="83">
        <f>D71</f>
        <v>0</v>
      </c>
      <c r="E70" s="83">
        <f>E71</f>
        <v>0</v>
      </c>
      <c r="F70" s="83" t="e">
        <f>(E70*100)/D70</f>
        <v>#DIV/0!</v>
      </c>
    </row>
    <row r="71" spans="1:6" x14ac:dyDescent="0.2">
      <c r="A71" s="55" t="s">
        <v>99</v>
      </c>
      <c r="B71" s="56" t="s">
        <v>100</v>
      </c>
      <c r="C71" s="84">
        <v>0</v>
      </c>
      <c r="D71" s="84">
        <v>0</v>
      </c>
      <c r="E71" s="84">
        <v>0</v>
      </c>
      <c r="F71" s="84"/>
    </row>
    <row r="72" spans="1:6" x14ac:dyDescent="0.2">
      <c r="A72" s="53" t="s">
        <v>129</v>
      </c>
      <c r="B72" s="54" t="s">
        <v>130</v>
      </c>
      <c r="C72" s="83">
        <f>C73</f>
        <v>1000</v>
      </c>
      <c r="D72" s="83">
        <f>D73</f>
        <v>1000</v>
      </c>
      <c r="E72" s="83">
        <f>E73</f>
        <v>204.54</v>
      </c>
      <c r="F72" s="83">
        <f>(E72*100)/D72</f>
        <v>20.454000000000001</v>
      </c>
    </row>
    <row r="73" spans="1:6" x14ac:dyDescent="0.2">
      <c r="A73" s="55" t="s">
        <v>133</v>
      </c>
      <c r="B73" s="56" t="s">
        <v>134</v>
      </c>
      <c r="C73" s="84">
        <v>1000</v>
      </c>
      <c r="D73" s="84">
        <v>1000</v>
      </c>
      <c r="E73" s="84">
        <v>204.54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3">C75</f>
        <v>1000</v>
      </c>
      <c r="D74" s="80">
        <f t="shared" si="3"/>
        <v>1000</v>
      </c>
      <c r="E74" s="80">
        <f t="shared" si="3"/>
        <v>204.54</v>
      </c>
      <c r="F74" s="81">
        <f>(E74*100)/D74</f>
        <v>20.454000000000001</v>
      </c>
    </row>
    <row r="75" spans="1:6" x14ac:dyDescent="0.2">
      <c r="A75" s="51" t="s">
        <v>58</v>
      </c>
      <c r="B75" s="52" t="s">
        <v>59</v>
      </c>
      <c r="C75" s="82">
        <f t="shared" si="3"/>
        <v>1000</v>
      </c>
      <c r="D75" s="82">
        <f t="shared" si="3"/>
        <v>1000</v>
      </c>
      <c r="E75" s="82">
        <f t="shared" si="3"/>
        <v>204.54</v>
      </c>
      <c r="F75" s="81">
        <f>(E75*100)/D75</f>
        <v>20.454000000000001</v>
      </c>
    </row>
    <row r="76" spans="1:6" x14ac:dyDescent="0.2">
      <c r="A76" s="53" t="s">
        <v>60</v>
      </c>
      <c r="B76" s="54" t="s">
        <v>61</v>
      </c>
      <c r="C76" s="83">
        <f t="shared" si="3"/>
        <v>1000</v>
      </c>
      <c r="D76" s="83">
        <f t="shared" si="3"/>
        <v>1000</v>
      </c>
      <c r="E76" s="83">
        <f t="shared" si="3"/>
        <v>204.54</v>
      </c>
      <c r="F76" s="83">
        <f>(E76*100)/D76</f>
        <v>20.454000000000001</v>
      </c>
    </row>
    <row r="77" spans="1:6" x14ac:dyDescent="0.2">
      <c r="A77" s="55" t="s">
        <v>62</v>
      </c>
      <c r="B77" s="56" t="s">
        <v>63</v>
      </c>
      <c r="C77" s="84">
        <v>1000</v>
      </c>
      <c r="D77" s="84">
        <v>1000</v>
      </c>
      <c r="E77" s="84">
        <v>204.54</v>
      </c>
      <c r="F77" s="84"/>
    </row>
    <row r="78" spans="1:6" x14ac:dyDescent="0.2">
      <c r="A78" s="48" t="s">
        <v>180</v>
      </c>
      <c r="B78" s="48" t="s">
        <v>188</v>
      </c>
      <c r="C78" s="78"/>
      <c r="D78" s="78"/>
      <c r="E78" s="78"/>
      <c r="F78" s="79" t="e">
        <f>(E78*100)/D78</f>
        <v>#DIV/0!</v>
      </c>
    </row>
    <row r="79" spans="1:6" x14ac:dyDescent="0.2">
      <c r="A79" s="49" t="s">
        <v>50</v>
      </c>
      <c r="B79" s="50" t="s">
        <v>51</v>
      </c>
      <c r="C79" s="80">
        <f t="shared" ref="C79:E81" si="4">C80</f>
        <v>0</v>
      </c>
      <c r="D79" s="80">
        <f t="shared" si="4"/>
        <v>0</v>
      </c>
      <c r="E79" s="80">
        <f t="shared" si="4"/>
        <v>0</v>
      </c>
      <c r="F79" s="81" t="e">
        <f>(E79*100)/D79</f>
        <v>#DIV/0!</v>
      </c>
    </row>
    <row r="80" spans="1:6" x14ac:dyDescent="0.2">
      <c r="A80" s="51" t="s">
        <v>52</v>
      </c>
      <c r="B80" s="52" t="s">
        <v>53</v>
      </c>
      <c r="C80" s="82">
        <f t="shared" si="4"/>
        <v>0</v>
      </c>
      <c r="D80" s="82">
        <f t="shared" si="4"/>
        <v>0</v>
      </c>
      <c r="E80" s="82">
        <f t="shared" si="4"/>
        <v>0</v>
      </c>
      <c r="F80" s="81" t="e">
        <f>(E80*100)/D80</f>
        <v>#DIV/0!</v>
      </c>
    </row>
    <row r="81" spans="1:6" x14ac:dyDescent="0.2">
      <c r="A81" s="53" t="s">
        <v>54</v>
      </c>
      <c r="B81" s="54" t="s">
        <v>55</v>
      </c>
      <c r="C81" s="83">
        <f t="shared" si="4"/>
        <v>0</v>
      </c>
      <c r="D81" s="83">
        <f t="shared" si="4"/>
        <v>0</v>
      </c>
      <c r="E81" s="83">
        <f t="shared" si="4"/>
        <v>0</v>
      </c>
      <c r="F81" s="83" t="e">
        <f>(E81*100)/D81</f>
        <v>#DIV/0!</v>
      </c>
    </row>
    <row r="82" spans="1:6" x14ac:dyDescent="0.2">
      <c r="A82" s="55" t="s">
        <v>56</v>
      </c>
      <c r="B82" s="56" t="s">
        <v>57</v>
      </c>
      <c r="C82" s="84">
        <v>0</v>
      </c>
      <c r="D82" s="84">
        <v>0</v>
      </c>
      <c r="E82" s="84">
        <v>0</v>
      </c>
      <c r="F82" s="84"/>
    </row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2024-07-18T09:11:48Z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