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ŽUPANIJSKI SUD OS\ŽUPANIJSKI SUD 2024\IZVRŠENJE 01-06-2024\"/>
    </mc:Choice>
  </mc:AlternateContent>
  <bookViews>
    <workbookView xWindow="-105" yWindow="-105" windowWidth="23250" windowHeight="1257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I51" i="3" l="1"/>
  <c r="H51" i="3"/>
  <c r="I17" i="3"/>
  <c r="H17" i="3"/>
  <c r="I10" i="1"/>
  <c r="H10" i="1"/>
  <c r="G12" i="1" l="1"/>
  <c r="H12" i="1"/>
  <c r="I12" i="1"/>
  <c r="I16" i="1" s="1"/>
  <c r="J12" i="1"/>
  <c r="L12" i="1" s="1"/>
  <c r="G15" i="1"/>
  <c r="H15" i="1"/>
  <c r="I15" i="1"/>
  <c r="J15" i="1"/>
  <c r="J16" i="1" s="1"/>
  <c r="H16" i="1" l="1"/>
  <c r="G16" i="1"/>
  <c r="K16" i="1"/>
  <c r="L16" i="1"/>
  <c r="L15" i="1"/>
  <c r="K15" i="1"/>
  <c r="H26" i="1"/>
  <c r="I26" i="1"/>
  <c r="I27" i="1" s="1"/>
  <c r="J26" i="1"/>
  <c r="G26" i="1"/>
  <c r="H23" i="1"/>
  <c r="I23" i="1"/>
  <c r="J23" i="1"/>
  <c r="K23" i="1" s="1"/>
  <c r="G23" i="1"/>
  <c r="L26" i="1" l="1"/>
  <c r="K26" i="1"/>
  <c r="H27" i="1"/>
  <c r="L23" i="1"/>
  <c r="J27" i="1"/>
  <c r="L27" i="1" s="1"/>
  <c r="G27" i="1"/>
  <c r="F85" i="15"/>
  <c r="E85" i="15"/>
  <c r="D85" i="15"/>
  <c r="C85" i="15"/>
  <c r="F84" i="15"/>
  <c r="E84" i="15"/>
  <c r="D84" i="15"/>
  <c r="C84" i="15"/>
  <c r="F83" i="15"/>
  <c r="E83" i="15"/>
  <c r="D83" i="15"/>
  <c r="C83" i="15"/>
  <c r="F82" i="15"/>
  <c r="F80" i="15"/>
  <c r="E80" i="15"/>
  <c r="D80" i="15"/>
  <c r="C80" i="15"/>
  <c r="F79" i="15"/>
  <c r="E79" i="15"/>
  <c r="D79" i="15"/>
  <c r="C79" i="15"/>
  <c r="F78" i="15"/>
  <c r="E78" i="15"/>
  <c r="D78" i="15"/>
  <c r="C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C6" i="8" s="1"/>
  <c r="G6" i="8" s="1"/>
  <c r="H6" i="8"/>
  <c r="F6" i="8"/>
  <c r="E6" i="8"/>
  <c r="D6" i="8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F13" i="5"/>
  <c r="E13" i="5"/>
  <c r="D13" i="5"/>
  <c r="C13" i="5"/>
  <c r="G13" i="5" s="1"/>
  <c r="H12" i="5"/>
  <c r="G12" i="5"/>
  <c r="H11" i="5"/>
  <c r="G11" i="5"/>
  <c r="F11" i="5"/>
  <c r="E11" i="5"/>
  <c r="D11" i="5"/>
  <c r="C11" i="5"/>
  <c r="H10" i="5"/>
  <c r="G10" i="5"/>
  <c r="G9" i="5"/>
  <c r="F9" i="5"/>
  <c r="E9" i="5"/>
  <c r="H9" i="5" s="1"/>
  <c r="D9" i="5"/>
  <c r="C9" i="5"/>
  <c r="H8" i="5"/>
  <c r="G8" i="5"/>
  <c r="H7" i="5"/>
  <c r="F7" i="5"/>
  <c r="E7" i="5"/>
  <c r="D7" i="5"/>
  <c r="C7" i="5"/>
  <c r="G7" i="5" s="1"/>
  <c r="F6" i="5"/>
  <c r="D6" i="5"/>
  <c r="C6" i="5"/>
  <c r="G6" i="5" s="1"/>
  <c r="L80" i="3"/>
  <c r="K80" i="3"/>
  <c r="L79" i="3"/>
  <c r="K79" i="3"/>
  <c r="J79" i="3"/>
  <c r="I79" i="3"/>
  <c r="H79" i="3"/>
  <c r="G79" i="3"/>
  <c r="L78" i="3"/>
  <c r="K78" i="3"/>
  <c r="J78" i="3"/>
  <c r="I78" i="3"/>
  <c r="H78" i="3"/>
  <c r="G78" i="3"/>
  <c r="L77" i="3"/>
  <c r="K77" i="3"/>
  <c r="L76" i="3"/>
  <c r="K76" i="3"/>
  <c r="J76" i="3"/>
  <c r="I76" i="3"/>
  <c r="H76" i="3"/>
  <c r="G76" i="3"/>
  <c r="L75" i="3"/>
  <c r="K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L69" i="3"/>
  <c r="K69" i="3"/>
  <c r="J69" i="3"/>
  <c r="I69" i="3"/>
  <c r="H69" i="3"/>
  <c r="G69" i="3"/>
  <c r="L68" i="3"/>
  <c r="K68" i="3"/>
  <c r="L67" i="3"/>
  <c r="K67" i="3"/>
  <c r="J67" i="3"/>
  <c r="I67" i="3"/>
  <c r="H67" i="3"/>
  <c r="G67" i="3"/>
  <c r="L66" i="3"/>
  <c r="K66" i="3"/>
  <c r="J66" i="3"/>
  <c r="I66" i="3"/>
  <c r="H66" i="3"/>
  <c r="G66" i="3"/>
  <c r="L65" i="3"/>
  <c r="K65" i="3"/>
  <c r="L64" i="3"/>
  <c r="K64" i="3"/>
  <c r="L63" i="3"/>
  <c r="K63" i="3"/>
  <c r="L62" i="3"/>
  <c r="K62" i="3"/>
  <c r="L61" i="3"/>
  <c r="K61" i="3"/>
  <c r="J61" i="3"/>
  <c r="I61" i="3"/>
  <c r="H61" i="3"/>
  <c r="G61" i="3"/>
  <c r="L60" i="3"/>
  <c r="K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J49" i="3"/>
  <c r="I49" i="3"/>
  <c r="H49" i="3"/>
  <c r="H37" i="3" s="1"/>
  <c r="H27" i="3" s="1"/>
  <c r="H26" i="3" s="1"/>
  <c r="G49" i="3"/>
  <c r="L48" i="3"/>
  <c r="K48" i="3"/>
  <c r="L47" i="3"/>
  <c r="K47" i="3"/>
  <c r="L46" i="3"/>
  <c r="K46" i="3"/>
  <c r="L45" i="3"/>
  <c r="K45" i="3"/>
  <c r="L44" i="3"/>
  <c r="K44" i="3"/>
  <c r="L43" i="3"/>
  <c r="K43" i="3"/>
  <c r="J43" i="3"/>
  <c r="I43" i="3"/>
  <c r="H43" i="3"/>
  <c r="G43" i="3"/>
  <c r="L42" i="3"/>
  <c r="K42" i="3"/>
  <c r="L41" i="3"/>
  <c r="K41" i="3"/>
  <c r="L40" i="3"/>
  <c r="K40" i="3"/>
  <c r="L39" i="3"/>
  <c r="K39" i="3"/>
  <c r="L38" i="3"/>
  <c r="J38" i="3"/>
  <c r="I38" i="3"/>
  <c r="H38" i="3"/>
  <c r="G38" i="3"/>
  <c r="K38" i="3" s="1"/>
  <c r="J37" i="3"/>
  <c r="I37" i="3"/>
  <c r="I27" i="3" s="1"/>
  <c r="G37" i="3"/>
  <c r="K37" i="3" s="1"/>
  <c r="L36" i="3"/>
  <c r="K36" i="3"/>
  <c r="L35" i="3"/>
  <c r="K35" i="3"/>
  <c r="L34" i="3"/>
  <c r="J34" i="3"/>
  <c r="I34" i="3"/>
  <c r="H34" i="3"/>
  <c r="G34" i="3"/>
  <c r="K34" i="3" s="1"/>
  <c r="L33" i="3"/>
  <c r="K33" i="3"/>
  <c r="L32" i="3"/>
  <c r="J32" i="3"/>
  <c r="I32" i="3"/>
  <c r="H32" i="3"/>
  <c r="G32" i="3"/>
  <c r="K32" i="3" s="1"/>
  <c r="L31" i="3"/>
  <c r="K31" i="3"/>
  <c r="L30" i="3"/>
  <c r="K30" i="3"/>
  <c r="L29" i="3"/>
  <c r="K29" i="3"/>
  <c r="J29" i="3"/>
  <c r="I29" i="3"/>
  <c r="H29" i="3"/>
  <c r="G29" i="3"/>
  <c r="L28" i="3"/>
  <c r="J28" i="3"/>
  <c r="I28" i="3"/>
  <c r="H28" i="3"/>
  <c r="J27" i="3"/>
  <c r="J26" i="3"/>
  <c r="L21" i="3"/>
  <c r="K21" i="3"/>
  <c r="L20" i="3"/>
  <c r="K20" i="3"/>
  <c r="L19" i="3"/>
  <c r="J19" i="3"/>
  <c r="I19" i="3"/>
  <c r="H19" i="3"/>
  <c r="G19" i="3"/>
  <c r="G18" i="3" s="1"/>
  <c r="K18" i="3" s="1"/>
  <c r="L18" i="3"/>
  <c r="J18" i="3"/>
  <c r="I18" i="3"/>
  <c r="H18" i="3"/>
  <c r="L17" i="3"/>
  <c r="K17" i="3"/>
  <c r="K16" i="3"/>
  <c r="J16" i="3"/>
  <c r="I16" i="3"/>
  <c r="I15" i="3" s="1"/>
  <c r="H16" i="3"/>
  <c r="G16" i="3"/>
  <c r="K15" i="3"/>
  <c r="J15" i="3"/>
  <c r="H15" i="3"/>
  <c r="H11" i="3" s="1"/>
  <c r="H10" i="3" s="1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J11" i="3"/>
  <c r="J10" i="3"/>
  <c r="K27" i="1" l="1"/>
  <c r="E6" i="5"/>
  <c r="H6" i="5" s="1"/>
  <c r="L27" i="3"/>
  <c r="I26" i="3"/>
  <c r="L26" i="3" s="1"/>
  <c r="L37" i="3"/>
  <c r="L15" i="3"/>
  <c r="I11" i="3"/>
  <c r="L16" i="3"/>
  <c r="G7" i="8"/>
  <c r="K19" i="3"/>
  <c r="G11" i="3"/>
  <c r="G28" i="3"/>
  <c r="K28" i="3" s="1"/>
  <c r="I10" i="3" l="1"/>
  <c r="L10" i="3" s="1"/>
  <c r="L11" i="3"/>
  <c r="G10" i="3"/>
  <c r="K10" i="3" s="1"/>
  <c r="K11" i="3"/>
  <c r="G27" i="3"/>
  <c r="K27" i="3" s="1"/>
  <c r="G26" i="3" l="1"/>
  <c r="K26" i="3" s="1"/>
</calcChain>
</file>

<file path=xl/sharedStrings.xml><?xml version="1.0" encoding="utf-8"?>
<sst xmlns="http://schemas.openxmlformats.org/spreadsheetml/2006/main" count="417" uniqueCount="199">
  <si>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</si>
  <si>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</si>
  <si>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</si>
  <si>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</si>
  <si>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</si>
  <si>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</si>
  <si>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</si>
  <si>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</si>
  <si>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</si>
  <si>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</si>
  <si>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</si>
  <si>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</si>
  <si>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</si>
  <si>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</si>
  <si>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</si>
  <si>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</si>
  <si>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</si>
  <si>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</si>
  <si>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</si>
  <si>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</si>
  <si>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</si>
  <si>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</si>
  <si>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</si>
  <si>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</si>
  <si>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</si>
  <si>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</si>
  <si>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</si>
  <si>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</si>
  <si>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</si>
  <si>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</si>
  <si>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</si>
  <si>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</si>
  <si>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</si>
  <si>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</si>
  <si>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</si>
  <si>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</si>
  <si>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</si>
  <si>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</si>
  <si>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</si>
  <si>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</si>
  <si>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</si>
  <si>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</si>
  <si>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</si>
  <si>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</si>
  <si>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</si>
  <si>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</si>
  <si>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</si>
  <si>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</si>
  <si>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</si>
  <si>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</si>
  <si>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</si>
  <si>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</si>
  <si>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</si>
  <si>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</si>
  <si>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</si>
  <si>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</si>
  <si>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</si>
  <si>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</si>
  <si>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</si>
  <si>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</si>
  <si>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</si>
  <si>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</si>
  <si>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</si>
  <si>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</si>
  <si>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</si>
  <si>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</si>
  <si>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</si>
  <si>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</si>
  <si>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</si>
  <si>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</si>
  <si>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</si>
  <si>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</si>
  <si>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</si>
  <si>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</si>
  <si>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</si>
  <si>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</si>
  <si>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</si>
  <si>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</si>
  <si>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</si>
  <si>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</si>
  <si>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</si>
  <si>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</si>
  <si>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</si>
  <si>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</si>
  <si>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</si>
  <si>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</si>
  <si>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</si>
  <si>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</si>
  <si>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</si>
  <si>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</si>
  <si>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</si>
  <si>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</si>
  <si>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</si>
  <si>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</si>
  <si>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</si>
  <si>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</si>
  <si>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</si>
  <si>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</si>
  <si>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</si>
  <si>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</si>
  <si>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</si>
  <si>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</si>
  <si>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</si>
  <si>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</si>
  <si>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</si>
  <si>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</si>
  <si>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</si>
  <si>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</si>
  <si>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</si>
  <si>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</si>
  <si>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</si>
  <si>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</si>
  <si>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</si>
  <si>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</si>
  <si>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</si>
  <si>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</si>
  <si>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</si>
  <si>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</si>
  <si>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</si>
  <si>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</si>
  <si>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</si>
  <si>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</si>
  <si>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</si>
  <si>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</si>
  <si>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</si>
  <si>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</si>
  <si>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</si>
  <si>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</si>
  <si>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</si>
  <si>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</si>
  <si>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</si>
  <si>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</si>
  <si>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</si>
  <si>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</si>
  <si>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</si>
  <si>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</si>
  <si>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</si>
  <si>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</si>
  <si>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</si>
  <si>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</si>
  <si>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</si>
  <si>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</si>
  <si>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</si>
  <si>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</si>
  <si>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</si>
  <si>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</si>
  <si>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</si>
  <si>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</si>
  <si>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</si>
  <si>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</si>
  <si>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</si>
  <si>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</si>
  <si>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</si>
  <si>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</si>
  <si>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</si>
  <si>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</si>
  <si>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</si>
  <si>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</si>
  <si>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</si>
  <si>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</si>
  <si>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</si>
  <si>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</si>
  <si>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</si>
  <si>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</si>
  <si>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</si>
  <si>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</si>
  <si>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4222</t>
  </si>
  <si>
    <t>KOMUNIKACIJSKA OPREMA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</si>
  <si>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</si>
  <si>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</si>
  <si>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</si>
  <si>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</si>
  <si>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</si>
  <si>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</si>
  <si>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</si>
  <si>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</si>
  <si>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</si>
  <si>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</si>
  <si>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</si>
  <si>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</si>
  <si>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</si>
  <si>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</si>
  <si>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</si>
  <si>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</si>
  <si>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</si>
  <si>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</si>
  <si>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65 Županijski sudovi</t>
  </si>
  <si>
    <t>3429 OSIJEK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</si>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</sst>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7" workbookViewId="0">
      <selection activeCell="K13" sqref="K13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8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9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7" t="s">
        <v>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8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7" t="s">
        <v>24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7"/>
    </row>
    <row r="6" spans="2:13" ht="18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17"/>
    </row>
    <row r="7" spans="2:13" ht="18" customHeight="1" x14ac:dyDescent="0.25">
      <c r="B7" s="114" t="s">
        <v>31</v>
      </c>
      <c r="C7" s="114"/>
      <c r="D7" s="114"/>
      <c r="E7" s="114"/>
      <c r="F7" s="114"/>
      <c r="G7" s="94"/>
      <c r="H7" s="5"/>
      <c r="I7" s="5"/>
      <c r="J7" s="5"/>
      <c r="K7" s="21"/>
      <c r="L7" s="21"/>
    </row>
    <row r="8" spans="2:13" ht="25.5" x14ac:dyDescent="0.25">
      <c r="B8" s="111" t="s">
        <v>3</v>
      </c>
      <c r="C8" s="111"/>
      <c r="D8" s="111"/>
      <c r="E8" s="111"/>
      <c r="F8" s="111"/>
      <c r="G8" s="20" t="s">
        <v>42</v>
      </c>
      <c r="H8" s="20" t="s">
        <v>43</v>
      </c>
      <c r="I8" s="20" t="s">
        <v>44</v>
      </c>
      <c r="J8" s="20" t="s">
        <v>45</v>
      </c>
      <c r="K8" s="20" t="s">
        <v>6</v>
      </c>
      <c r="L8" s="20" t="s">
        <v>22</v>
      </c>
    </row>
    <row r="9" spans="2:13" x14ac:dyDescent="0.25">
      <c r="B9" s="112">
        <v>1</v>
      </c>
      <c r="C9" s="112"/>
      <c r="D9" s="112"/>
      <c r="E9" s="112"/>
      <c r="F9" s="113"/>
      <c r="G9" s="25">
        <v>2</v>
      </c>
      <c r="H9" s="24">
        <v>3</v>
      </c>
      <c r="I9" s="24">
        <v>4</v>
      </c>
      <c r="J9" s="24">
        <v>5</v>
      </c>
      <c r="K9" s="24" t="s">
        <v>13</v>
      </c>
      <c r="L9" s="24" t="s">
        <v>14</v>
      </c>
    </row>
    <row r="10" spans="2:13" x14ac:dyDescent="0.25">
      <c r="B10" s="106" t="s">
        <v>8</v>
      </c>
      <c r="C10" s="102"/>
      <c r="D10" s="102"/>
      <c r="E10" s="102"/>
      <c r="F10" s="98"/>
      <c r="G10" s="84">
        <v>1816092</v>
      </c>
      <c r="H10" s="85">
        <f>4767063-1000</f>
        <v>4766063</v>
      </c>
      <c r="I10" s="85">
        <f>4767063-1000</f>
        <v>4766063</v>
      </c>
      <c r="J10" s="85">
        <v>2442618.7599999998</v>
      </c>
      <c r="K10" s="85"/>
      <c r="L10" s="85"/>
    </row>
    <row r="11" spans="2:13" x14ac:dyDescent="0.25">
      <c r="B11" s="97" t="s">
        <v>7</v>
      </c>
      <c r="C11" s="98"/>
      <c r="D11" s="98"/>
      <c r="E11" s="98"/>
      <c r="F11" s="98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109" t="s">
        <v>0</v>
      </c>
      <c r="C12" s="100"/>
      <c r="D12" s="100"/>
      <c r="E12" s="100"/>
      <c r="F12" s="110"/>
      <c r="G12" s="86">
        <f>G10+G11</f>
        <v>1816092</v>
      </c>
      <c r="H12" s="86">
        <f t="shared" ref="H12:J12" si="0">H10+H11</f>
        <v>4766063</v>
      </c>
      <c r="I12" s="86">
        <f t="shared" si="0"/>
        <v>4766063</v>
      </c>
      <c r="J12" s="86">
        <f t="shared" si="0"/>
        <v>2442618.7599999998</v>
      </c>
      <c r="K12" s="87">
        <f>J12/G12*100</f>
        <v>134.49862451902214</v>
      </c>
      <c r="L12" s="87">
        <f>J12/I12*100</f>
        <v>51.250240712302784</v>
      </c>
    </row>
    <row r="13" spans="2:13" x14ac:dyDescent="0.25">
      <c r="B13" s="101" t="s">
        <v>9</v>
      </c>
      <c r="C13" s="102"/>
      <c r="D13" s="102"/>
      <c r="E13" s="102"/>
      <c r="F13" s="102"/>
      <c r="G13" s="88">
        <v>1799067.31</v>
      </c>
      <c r="H13" s="85">
        <v>4762017</v>
      </c>
      <c r="I13" s="85">
        <v>4762017</v>
      </c>
      <c r="J13" s="85">
        <v>2438987.39</v>
      </c>
      <c r="K13" s="85"/>
      <c r="L13" s="85"/>
    </row>
    <row r="14" spans="2:13" x14ac:dyDescent="0.25">
      <c r="B14" s="97" t="s">
        <v>10</v>
      </c>
      <c r="C14" s="98"/>
      <c r="D14" s="98"/>
      <c r="E14" s="98"/>
      <c r="F14" s="98"/>
      <c r="G14" s="84">
        <v>17024.689999999999</v>
      </c>
      <c r="H14" s="85">
        <v>5046</v>
      </c>
      <c r="I14" s="85">
        <v>5046</v>
      </c>
      <c r="J14" s="85">
        <v>3631.37</v>
      </c>
      <c r="K14" s="85"/>
      <c r="L14" s="85"/>
    </row>
    <row r="15" spans="2:13" x14ac:dyDescent="0.25">
      <c r="B15" s="13" t="s">
        <v>1</v>
      </c>
      <c r="C15" s="14"/>
      <c r="D15" s="14"/>
      <c r="E15" s="14"/>
      <c r="F15" s="14"/>
      <c r="G15" s="86">
        <f>G13+G14</f>
        <v>1816092</v>
      </c>
      <c r="H15" s="86">
        <f t="shared" ref="H15:J15" si="1">H13+H14</f>
        <v>4767063</v>
      </c>
      <c r="I15" s="86">
        <f t="shared" si="1"/>
        <v>4767063</v>
      </c>
      <c r="J15" s="86">
        <f t="shared" si="1"/>
        <v>2442618.7600000002</v>
      </c>
      <c r="K15" s="87">
        <f>J15/G15*100</f>
        <v>134.49862451902217</v>
      </c>
      <c r="L15" s="87">
        <f>J15/I15*100</f>
        <v>51.239489807455904</v>
      </c>
    </row>
    <row r="16" spans="2:13" x14ac:dyDescent="0.25">
      <c r="B16" s="99" t="s">
        <v>2</v>
      </c>
      <c r="C16" s="100"/>
      <c r="D16" s="100"/>
      <c r="E16" s="100"/>
      <c r="F16" s="100"/>
      <c r="G16" s="89">
        <f>G12-G15</f>
        <v>0</v>
      </c>
      <c r="H16" s="89">
        <f t="shared" ref="H16:J16" si="2">H12-H15</f>
        <v>-1000</v>
      </c>
      <c r="I16" s="89">
        <f t="shared" si="2"/>
        <v>-1000</v>
      </c>
      <c r="J16" s="89">
        <f t="shared" si="2"/>
        <v>-4.6566128730773926E-10</v>
      </c>
      <c r="K16" s="87" t="e">
        <f>J16/G16*100</f>
        <v>#DIV/0!</v>
      </c>
      <c r="L16" s="87">
        <f>J16/I16*100</f>
        <v>4.6566128730773928E-11</v>
      </c>
    </row>
    <row r="17" spans="1:49" ht="18" x14ac:dyDescent="0.25">
      <c r="B17" s="3"/>
      <c r="C17" s="6"/>
      <c r="D17" s="6"/>
      <c r="E17" s="6"/>
      <c r="F17" s="6"/>
      <c r="G17" s="6"/>
      <c r="H17" s="6"/>
      <c r="I17" s="6"/>
      <c r="J17" s="6"/>
      <c r="K17" s="1"/>
      <c r="L17" s="1"/>
      <c r="M17" s="1"/>
    </row>
    <row r="18" spans="1:49" ht="18" customHeight="1" x14ac:dyDescent="0.25">
      <c r="B18" s="114" t="s">
        <v>28</v>
      </c>
      <c r="C18" s="114"/>
      <c r="D18" s="114"/>
      <c r="E18" s="114"/>
      <c r="F18" s="114"/>
      <c r="G18" s="6"/>
      <c r="H18" s="6"/>
      <c r="I18" s="6"/>
      <c r="J18" s="6"/>
      <c r="K18" s="1"/>
      <c r="L18" s="1"/>
      <c r="M18" s="1"/>
    </row>
    <row r="19" spans="1:49" ht="25.5" x14ac:dyDescent="0.25">
      <c r="B19" s="111" t="s">
        <v>3</v>
      </c>
      <c r="C19" s="111"/>
      <c r="D19" s="111"/>
      <c r="E19" s="111"/>
      <c r="F19" s="111"/>
      <c r="G19" s="20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5">
        <v>1</v>
      </c>
      <c r="C20" s="116"/>
      <c r="D20" s="116"/>
      <c r="E20" s="116"/>
      <c r="F20" s="116"/>
      <c r="G20" s="26">
        <v>2</v>
      </c>
      <c r="H20" s="24">
        <v>3</v>
      </c>
      <c r="I20" s="24">
        <v>4</v>
      </c>
      <c r="J20" s="24">
        <v>5</v>
      </c>
      <c r="K20" s="24" t="s">
        <v>13</v>
      </c>
      <c r="L20" s="24" t="s">
        <v>14</v>
      </c>
    </row>
    <row r="21" spans="1:49" ht="15.75" customHeight="1" x14ac:dyDescent="0.25">
      <c r="B21" s="106" t="s">
        <v>11</v>
      </c>
      <c r="C21" s="117"/>
      <c r="D21" s="117"/>
      <c r="E21" s="117"/>
      <c r="F21" s="117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106" t="s">
        <v>12</v>
      </c>
      <c r="C22" s="102"/>
      <c r="D22" s="102"/>
      <c r="E22" s="102"/>
      <c r="F22" s="102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03" t="s">
        <v>23</v>
      </c>
      <c r="C23" s="104"/>
      <c r="D23" s="104"/>
      <c r="E23" s="104"/>
      <c r="F23" s="105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8" customFormat="1" ht="15" customHeight="1" x14ac:dyDescent="0.25">
      <c r="A24"/>
      <c r="B24" s="106" t="s">
        <v>5</v>
      </c>
      <c r="C24" s="102"/>
      <c r="D24" s="102"/>
      <c r="E24" s="102"/>
      <c r="F24" s="102"/>
      <c r="G24" s="88">
        <v>0</v>
      </c>
      <c r="H24" s="85">
        <v>0</v>
      </c>
      <c r="I24" s="85">
        <v>0</v>
      </c>
      <c r="J24" s="85">
        <v>2217.3000000000002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8" customFormat="1" ht="15" customHeight="1" x14ac:dyDescent="0.25">
      <c r="A25"/>
      <c r="B25" s="106" t="s">
        <v>27</v>
      </c>
      <c r="C25" s="102"/>
      <c r="D25" s="102"/>
      <c r="E25" s="102"/>
      <c r="F25" s="102"/>
      <c r="G25" s="88">
        <v>0</v>
      </c>
      <c r="H25" s="85">
        <v>0</v>
      </c>
      <c r="I25" s="85">
        <v>0</v>
      </c>
      <c r="J25" s="85">
        <v>-1192.4000000000001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5" customFormat="1" x14ac:dyDescent="0.25">
      <c r="A26" s="34"/>
      <c r="B26" s="103" t="s">
        <v>29</v>
      </c>
      <c r="C26" s="104"/>
      <c r="D26" s="104"/>
      <c r="E26" s="104"/>
      <c r="F26" s="105"/>
      <c r="G26" s="93">
        <f>G24+G25</f>
        <v>0</v>
      </c>
      <c r="H26" s="93">
        <f t="shared" ref="H26:J26" si="4">H24+H25</f>
        <v>0</v>
      </c>
      <c r="I26" s="93">
        <f t="shared" si="4"/>
        <v>0</v>
      </c>
      <c r="J26" s="93">
        <f t="shared" si="4"/>
        <v>1024.9000000000001</v>
      </c>
      <c r="K26" s="92" t="e">
        <f>J26/G26*100</f>
        <v>#DIV/0!</v>
      </c>
      <c r="L26" s="92" t="e">
        <f>J26/I26*100</f>
        <v>#DIV/0!</v>
      </c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</row>
    <row r="27" spans="1:49" x14ac:dyDescent="0.25">
      <c r="B27" s="96" t="s">
        <v>30</v>
      </c>
      <c r="C27" s="96"/>
      <c r="D27" s="96"/>
      <c r="E27" s="96"/>
      <c r="F27" s="96"/>
      <c r="G27" s="93">
        <f>G16+G26</f>
        <v>0</v>
      </c>
      <c r="H27" s="93">
        <f t="shared" ref="H27:J27" si="5">H16+H26</f>
        <v>-1000</v>
      </c>
      <c r="I27" s="93">
        <f t="shared" si="5"/>
        <v>-1000</v>
      </c>
      <c r="J27" s="93">
        <f t="shared" si="5"/>
        <v>1024.8999999995344</v>
      </c>
      <c r="K27" s="92" t="e">
        <f>J27/G27*100</f>
        <v>#DIV/0!</v>
      </c>
      <c r="L27" s="92">
        <f>J27/I27*100</f>
        <v>-102.48999999995345</v>
      </c>
    </row>
    <row r="29" spans="1:49" x14ac:dyDescent="0.2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1"/>
  <sheetViews>
    <sheetView topLeftCell="A7" zoomScale="90" zoomScaleNormal="90" workbookViewId="0">
      <selection activeCell="I52" sqref="I5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7" t="s">
        <v>26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7" t="s">
        <v>15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2:12" ht="18" x14ac:dyDescent="0.25">
      <c r="B7" s="3"/>
      <c r="C7" s="3"/>
      <c r="D7" s="3"/>
      <c r="E7" s="3"/>
      <c r="F7" s="3"/>
      <c r="G7" s="95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7" t="s">
        <v>46</v>
      </c>
      <c r="H8" s="27" t="s">
        <v>43</v>
      </c>
      <c r="I8" s="27" t="s">
        <v>44</v>
      </c>
      <c r="J8" s="27" t="s">
        <v>47</v>
      </c>
      <c r="K8" s="27" t="s">
        <v>6</v>
      </c>
      <c r="L8" s="27" t="s">
        <v>22</v>
      </c>
    </row>
    <row r="9" spans="2:12" x14ac:dyDescent="0.25">
      <c r="B9" s="121">
        <v>1</v>
      </c>
      <c r="C9" s="122"/>
      <c r="D9" s="122"/>
      <c r="E9" s="122"/>
      <c r="F9" s="123"/>
      <c r="G9" s="29">
        <v>2</v>
      </c>
      <c r="H9" s="29">
        <v>3</v>
      </c>
      <c r="I9" s="29">
        <v>4</v>
      </c>
      <c r="J9" s="29">
        <v>5</v>
      </c>
      <c r="K9" s="29" t="s">
        <v>13</v>
      </c>
      <c r="L9" s="29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1816092</v>
      </c>
      <c r="H10" s="64">
        <f>H11</f>
        <v>4766063</v>
      </c>
      <c r="I10" s="64">
        <f>I11</f>
        <v>4766063</v>
      </c>
      <c r="J10" s="64">
        <f>J11</f>
        <v>2442618.7600000002</v>
      </c>
      <c r="K10" s="68">
        <f t="shared" ref="K10:K21" si="0">(J10*100)/G10</f>
        <v>134.49862451902217</v>
      </c>
      <c r="L10" s="68">
        <f t="shared" ref="L10:L21" si="1">(J10*100)/I10</f>
        <v>51.250240712302805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G12+G15+G18</f>
        <v>1816092</v>
      </c>
      <c r="H11" s="64">
        <f>H12+H15+H18</f>
        <v>4766063</v>
      </c>
      <c r="I11" s="64">
        <f>I12+I15+I18</f>
        <v>4766063</v>
      </c>
      <c r="J11" s="64">
        <f>J12+J15+J18</f>
        <v>2442618.7600000002</v>
      </c>
      <c r="K11" s="64">
        <f t="shared" si="0"/>
        <v>134.49862451902217</v>
      </c>
      <c r="L11" s="64">
        <f t="shared" si="1"/>
        <v>51.250240712302805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0</v>
      </c>
      <c r="H12" s="64">
        <f t="shared" si="2"/>
        <v>0</v>
      </c>
      <c r="I12" s="64">
        <f t="shared" si="2"/>
        <v>0</v>
      </c>
      <c r="J12" s="64">
        <f t="shared" si="2"/>
        <v>0</v>
      </c>
      <c r="K12" s="64" t="e">
        <f t="shared" si="0"/>
        <v>#DIV/0!</v>
      </c>
      <c r="L12" s="64" t="e">
        <f t="shared" si="1"/>
        <v>#DIV/0!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0</v>
      </c>
      <c r="H13" s="64">
        <f t="shared" si="2"/>
        <v>0</v>
      </c>
      <c r="I13" s="64">
        <f t="shared" si="2"/>
        <v>0</v>
      </c>
      <c r="J13" s="64">
        <f t="shared" si="2"/>
        <v>0</v>
      </c>
      <c r="K13" s="64" t="e">
        <f t="shared" si="0"/>
        <v>#DIV/0!</v>
      </c>
      <c r="L13" s="64" t="e">
        <f t="shared" si="1"/>
        <v>#DIV/0!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0</v>
      </c>
      <c r="H14" s="65">
        <v>0</v>
      </c>
      <c r="I14" s="65">
        <v>0</v>
      </c>
      <c r="J14" s="65">
        <v>0</v>
      </c>
      <c r="K14" s="65" t="e">
        <f t="shared" si="0"/>
        <v>#DIV/0!</v>
      </c>
      <c r="L14" s="65" t="e">
        <f t="shared" si="1"/>
        <v>#DIV/0!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 t="shared" ref="G15:J16" si="3">G16</f>
        <v>0</v>
      </c>
      <c r="H15" s="64">
        <f t="shared" si="3"/>
        <v>329</v>
      </c>
      <c r="I15" s="64">
        <f t="shared" si="3"/>
        <v>329</v>
      </c>
      <c r="J15" s="64">
        <f t="shared" si="3"/>
        <v>1192.4000000000001</v>
      </c>
      <c r="K15" s="64" t="e">
        <f t="shared" si="0"/>
        <v>#DIV/0!</v>
      </c>
      <c r="L15" s="64">
        <f t="shared" si="1"/>
        <v>362.43161094224928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 t="shared" si="3"/>
        <v>0</v>
      </c>
      <c r="H16" s="64">
        <f t="shared" si="3"/>
        <v>329</v>
      </c>
      <c r="I16" s="64">
        <f t="shared" si="3"/>
        <v>329</v>
      </c>
      <c r="J16" s="64">
        <f t="shared" si="3"/>
        <v>1192.4000000000001</v>
      </c>
      <c r="K16" s="64" t="e">
        <f t="shared" si="0"/>
        <v>#DIV/0!</v>
      </c>
      <c r="L16" s="64">
        <f t="shared" si="1"/>
        <v>362.43161094224928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0</v>
      </c>
      <c r="H17" s="65">
        <f>1329-1000</f>
        <v>329</v>
      </c>
      <c r="I17" s="65">
        <f>1329-1000</f>
        <v>329</v>
      </c>
      <c r="J17" s="65">
        <v>1192.4000000000001</v>
      </c>
      <c r="K17" s="65" t="e">
        <f t="shared" si="0"/>
        <v>#DIV/0!</v>
      </c>
      <c r="L17" s="65">
        <f t="shared" si="1"/>
        <v>362.43161094224928</v>
      </c>
    </row>
    <row r="18" spans="2:12" x14ac:dyDescent="0.25">
      <c r="B18" s="64"/>
      <c r="C18" s="64" t="s">
        <v>64</v>
      </c>
      <c r="D18" s="64"/>
      <c r="E18" s="64"/>
      <c r="F18" s="64" t="s">
        <v>65</v>
      </c>
      <c r="G18" s="64">
        <f>G19</f>
        <v>1816092</v>
      </c>
      <c r="H18" s="64">
        <f>H19</f>
        <v>4765734</v>
      </c>
      <c r="I18" s="64">
        <f>I19</f>
        <v>4765734</v>
      </c>
      <c r="J18" s="64">
        <f>J19</f>
        <v>2441426.3600000003</v>
      </c>
      <c r="K18" s="64">
        <f t="shared" si="0"/>
        <v>134.43296705232996</v>
      </c>
      <c r="L18" s="64">
        <f t="shared" si="1"/>
        <v>51.228758466167015</v>
      </c>
    </row>
    <row r="19" spans="2:12" x14ac:dyDescent="0.25">
      <c r="B19" s="64"/>
      <c r="C19" s="64"/>
      <c r="D19" s="64" t="s">
        <v>66</v>
      </c>
      <c r="E19" s="64"/>
      <c r="F19" s="64" t="s">
        <v>67</v>
      </c>
      <c r="G19" s="64">
        <f>G20+G21</f>
        <v>1816092</v>
      </c>
      <c r="H19" s="64">
        <f>H20+H21</f>
        <v>4765734</v>
      </c>
      <c r="I19" s="64">
        <f>I20+I21</f>
        <v>4765734</v>
      </c>
      <c r="J19" s="64">
        <f>J20+J21</f>
        <v>2441426.3600000003</v>
      </c>
      <c r="K19" s="64">
        <f t="shared" si="0"/>
        <v>134.43296705232996</v>
      </c>
      <c r="L19" s="64">
        <f t="shared" si="1"/>
        <v>51.228758466167015</v>
      </c>
    </row>
    <row r="20" spans="2:12" x14ac:dyDescent="0.25">
      <c r="B20" s="65"/>
      <c r="C20" s="65"/>
      <c r="D20" s="65"/>
      <c r="E20" s="65" t="s">
        <v>68</v>
      </c>
      <c r="F20" s="65" t="s">
        <v>69</v>
      </c>
      <c r="G20" s="65">
        <v>1799067.31</v>
      </c>
      <c r="H20" s="65">
        <v>4760688</v>
      </c>
      <c r="I20" s="65">
        <v>4760688</v>
      </c>
      <c r="J20" s="65">
        <v>2438987.39</v>
      </c>
      <c r="K20" s="65">
        <f t="shared" si="0"/>
        <v>135.56954631119387</v>
      </c>
      <c r="L20" s="65">
        <f t="shared" si="1"/>
        <v>51.231825946165763</v>
      </c>
    </row>
    <row r="21" spans="2:12" x14ac:dyDescent="0.25">
      <c r="B21" s="65"/>
      <c r="C21" s="65"/>
      <c r="D21" s="65"/>
      <c r="E21" s="65" t="s">
        <v>70</v>
      </c>
      <c r="F21" s="65" t="s">
        <v>71</v>
      </c>
      <c r="G21" s="65">
        <v>17024.689999999999</v>
      </c>
      <c r="H21" s="65">
        <v>5046</v>
      </c>
      <c r="I21" s="65">
        <v>5046</v>
      </c>
      <c r="J21" s="65">
        <v>2438.9699999999998</v>
      </c>
      <c r="K21" s="65">
        <f t="shared" si="0"/>
        <v>14.326075834567325</v>
      </c>
      <c r="L21" s="65">
        <f t="shared" si="1"/>
        <v>48.334720570749106</v>
      </c>
    </row>
    <row r="22" spans="2:12" x14ac:dyDescent="0.25">
      <c r="F22" s="34"/>
    </row>
    <row r="23" spans="2:12" x14ac:dyDescent="0.25">
      <c r="F23" s="34"/>
    </row>
    <row r="24" spans="2:12" ht="36.75" customHeight="1" x14ac:dyDescent="0.25">
      <c r="B24" s="118" t="s">
        <v>3</v>
      </c>
      <c r="C24" s="119"/>
      <c r="D24" s="119"/>
      <c r="E24" s="119"/>
      <c r="F24" s="120"/>
      <c r="G24" s="27" t="s">
        <v>46</v>
      </c>
      <c r="H24" s="27" t="s">
        <v>43</v>
      </c>
      <c r="I24" s="27" t="s">
        <v>44</v>
      </c>
      <c r="J24" s="27" t="s">
        <v>47</v>
      </c>
      <c r="K24" s="27" t="s">
        <v>6</v>
      </c>
      <c r="L24" s="27" t="s">
        <v>22</v>
      </c>
    </row>
    <row r="25" spans="2:12" x14ac:dyDescent="0.25">
      <c r="B25" s="121">
        <v>1</v>
      </c>
      <c r="C25" s="122"/>
      <c r="D25" s="122"/>
      <c r="E25" s="122"/>
      <c r="F25" s="123"/>
      <c r="G25" s="29">
        <v>2</v>
      </c>
      <c r="H25" s="29">
        <v>3</v>
      </c>
      <c r="I25" s="29">
        <v>4</v>
      </c>
      <c r="J25" s="29">
        <v>5</v>
      </c>
      <c r="K25" s="29" t="s">
        <v>13</v>
      </c>
      <c r="L25" s="29" t="s">
        <v>14</v>
      </c>
    </row>
    <row r="26" spans="2:12" x14ac:dyDescent="0.25">
      <c r="B26" s="64"/>
      <c r="C26" s="65"/>
      <c r="D26" s="66"/>
      <c r="E26" s="67"/>
      <c r="F26" s="7" t="s">
        <v>21</v>
      </c>
      <c r="G26" s="64">
        <f>G27+G72</f>
        <v>1816091.9999999998</v>
      </c>
      <c r="H26" s="64">
        <f>H27+H72</f>
        <v>4767063</v>
      </c>
      <c r="I26" s="64">
        <f>I27+I72</f>
        <v>4767063</v>
      </c>
      <c r="J26" s="64">
        <f>J27+J72</f>
        <v>2442618.7600000002</v>
      </c>
      <c r="K26" s="69">
        <f t="shared" ref="K26:K57" si="4">(J26*100)/G26</f>
        <v>134.4986245190222</v>
      </c>
      <c r="L26" s="69">
        <f t="shared" ref="L26:L57" si="5">(J26*100)/I26</f>
        <v>51.239489807455875</v>
      </c>
    </row>
    <row r="27" spans="2:12" x14ac:dyDescent="0.25">
      <c r="B27" s="64" t="s">
        <v>72</v>
      </c>
      <c r="C27" s="64"/>
      <c r="D27" s="64"/>
      <c r="E27" s="64"/>
      <c r="F27" s="64" t="s">
        <v>73</v>
      </c>
      <c r="G27" s="64">
        <f>G28+G37+G66</f>
        <v>1799067.3099999998</v>
      </c>
      <c r="H27" s="64">
        <f>H28+H37+H66</f>
        <v>4762017</v>
      </c>
      <c r="I27" s="64">
        <f>I28+I37+I66</f>
        <v>4762017</v>
      </c>
      <c r="J27" s="64">
        <f>J28+J37+J66</f>
        <v>2438987.39</v>
      </c>
      <c r="K27" s="64">
        <f t="shared" si="4"/>
        <v>135.5695463111939</v>
      </c>
      <c r="L27" s="64">
        <f t="shared" si="5"/>
        <v>51.217527992865207</v>
      </c>
    </row>
    <row r="28" spans="2:12" x14ac:dyDescent="0.25">
      <c r="B28" s="64"/>
      <c r="C28" s="64" t="s">
        <v>74</v>
      </c>
      <c r="D28" s="64"/>
      <c r="E28" s="64"/>
      <c r="F28" s="64" t="s">
        <v>75</v>
      </c>
      <c r="G28" s="64">
        <f>G29+G32+G34</f>
        <v>1324820.72</v>
      </c>
      <c r="H28" s="64">
        <f>H29+H32+H34</f>
        <v>3562564</v>
      </c>
      <c r="I28" s="64">
        <f>I29+I32+I34</f>
        <v>3562564</v>
      </c>
      <c r="J28" s="64">
        <f>J29+J32+J34</f>
        <v>1917603.41</v>
      </c>
      <c r="K28" s="64">
        <f t="shared" si="4"/>
        <v>144.74437039299929</v>
      </c>
      <c r="L28" s="64">
        <f t="shared" si="5"/>
        <v>53.826497152051161</v>
      </c>
    </row>
    <row r="29" spans="2:12" x14ac:dyDescent="0.25">
      <c r="B29" s="64"/>
      <c r="C29" s="64"/>
      <c r="D29" s="64" t="s">
        <v>76</v>
      </c>
      <c r="E29" s="64"/>
      <c r="F29" s="64" t="s">
        <v>77</v>
      </c>
      <c r="G29" s="64">
        <f>G30+G31</f>
        <v>1091640.3</v>
      </c>
      <c r="H29" s="64">
        <f>H30+H31</f>
        <v>2928538</v>
      </c>
      <c r="I29" s="64">
        <f>I30+I31</f>
        <v>2928538</v>
      </c>
      <c r="J29" s="64">
        <f>J30+J31</f>
        <v>1564298.75</v>
      </c>
      <c r="K29" s="64">
        <f t="shared" si="4"/>
        <v>143.29800301436288</v>
      </c>
      <c r="L29" s="64">
        <f t="shared" si="5"/>
        <v>53.415688988840166</v>
      </c>
    </row>
    <row r="30" spans="2:12" x14ac:dyDescent="0.25">
      <c r="B30" s="65"/>
      <c r="C30" s="65"/>
      <c r="D30" s="65"/>
      <c r="E30" s="65" t="s">
        <v>78</v>
      </c>
      <c r="F30" s="65" t="s">
        <v>79</v>
      </c>
      <c r="G30" s="65">
        <v>1088029.98</v>
      </c>
      <c r="H30" s="65">
        <v>2919538</v>
      </c>
      <c r="I30" s="65">
        <v>2919538</v>
      </c>
      <c r="J30" s="65">
        <v>1558599.85</v>
      </c>
      <c r="K30" s="65">
        <f t="shared" si="4"/>
        <v>143.24971541684909</v>
      </c>
      <c r="L30" s="65">
        <f t="shared" si="5"/>
        <v>53.385153746928452</v>
      </c>
    </row>
    <row r="31" spans="2:12" x14ac:dyDescent="0.25">
      <c r="B31" s="65"/>
      <c r="C31" s="65"/>
      <c r="D31" s="65"/>
      <c r="E31" s="65" t="s">
        <v>80</v>
      </c>
      <c r="F31" s="65" t="s">
        <v>81</v>
      </c>
      <c r="G31" s="65">
        <v>3610.32</v>
      </c>
      <c r="H31" s="65">
        <v>9000</v>
      </c>
      <c r="I31" s="65">
        <v>9000</v>
      </c>
      <c r="J31" s="65">
        <v>5698.9</v>
      </c>
      <c r="K31" s="65">
        <f t="shared" si="4"/>
        <v>157.85027365995256</v>
      </c>
      <c r="L31" s="65">
        <f t="shared" si="5"/>
        <v>63.321111111111108</v>
      </c>
    </row>
    <row r="32" spans="2:12" x14ac:dyDescent="0.25">
      <c r="B32" s="64"/>
      <c r="C32" s="64"/>
      <c r="D32" s="64" t="s">
        <v>82</v>
      </c>
      <c r="E32" s="64"/>
      <c r="F32" s="64" t="s">
        <v>83</v>
      </c>
      <c r="G32" s="64">
        <f>G33</f>
        <v>24449.98</v>
      </c>
      <c r="H32" s="64">
        <f>H33</f>
        <v>66200</v>
      </c>
      <c r="I32" s="64">
        <f>I33</f>
        <v>66200</v>
      </c>
      <c r="J32" s="64">
        <f>J33</f>
        <v>47897.71</v>
      </c>
      <c r="K32" s="64">
        <f t="shared" si="4"/>
        <v>195.90081464279316</v>
      </c>
      <c r="L32" s="64">
        <f t="shared" si="5"/>
        <v>72.353036253776438</v>
      </c>
    </row>
    <row r="33" spans="2:12" x14ac:dyDescent="0.25">
      <c r="B33" s="65"/>
      <c r="C33" s="65"/>
      <c r="D33" s="65"/>
      <c r="E33" s="65" t="s">
        <v>84</v>
      </c>
      <c r="F33" s="65" t="s">
        <v>83</v>
      </c>
      <c r="G33" s="65">
        <v>24449.98</v>
      </c>
      <c r="H33" s="65">
        <v>66200</v>
      </c>
      <c r="I33" s="65">
        <v>66200</v>
      </c>
      <c r="J33" s="65">
        <v>47897.71</v>
      </c>
      <c r="K33" s="65">
        <f t="shared" si="4"/>
        <v>195.90081464279316</v>
      </c>
      <c r="L33" s="65">
        <f t="shared" si="5"/>
        <v>72.353036253776438</v>
      </c>
    </row>
    <row r="34" spans="2:12" x14ac:dyDescent="0.25">
      <c r="B34" s="64"/>
      <c r="C34" s="64"/>
      <c r="D34" s="64" t="s">
        <v>85</v>
      </c>
      <c r="E34" s="64"/>
      <c r="F34" s="64" t="s">
        <v>86</v>
      </c>
      <c r="G34" s="64">
        <f>G35+G36</f>
        <v>208730.44000000003</v>
      </c>
      <c r="H34" s="64">
        <f>H35+H36</f>
        <v>567826</v>
      </c>
      <c r="I34" s="64">
        <f>I35+I36</f>
        <v>567826</v>
      </c>
      <c r="J34" s="64">
        <f>J35+J36</f>
        <v>305406.95</v>
      </c>
      <c r="K34" s="64">
        <f t="shared" si="4"/>
        <v>146.31644047700945</v>
      </c>
      <c r="L34" s="64">
        <f t="shared" si="5"/>
        <v>53.785305709847734</v>
      </c>
    </row>
    <row r="35" spans="2:12" x14ac:dyDescent="0.25">
      <c r="B35" s="65"/>
      <c r="C35" s="65"/>
      <c r="D35" s="65"/>
      <c r="E35" s="65" t="s">
        <v>87</v>
      </c>
      <c r="F35" s="65" t="s">
        <v>88</v>
      </c>
      <c r="G35" s="65">
        <v>33245.120000000003</v>
      </c>
      <c r="H35" s="65">
        <v>92000</v>
      </c>
      <c r="I35" s="65">
        <v>92000</v>
      </c>
      <c r="J35" s="65">
        <v>54286.239999999998</v>
      </c>
      <c r="K35" s="65">
        <f t="shared" si="4"/>
        <v>163.29085291314934</v>
      </c>
      <c r="L35" s="65">
        <f t="shared" si="5"/>
        <v>59.006782608695652</v>
      </c>
    </row>
    <row r="36" spans="2:12" x14ac:dyDescent="0.25">
      <c r="B36" s="65"/>
      <c r="C36" s="65"/>
      <c r="D36" s="65"/>
      <c r="E36" s="65" t="s">
        <v>89</v>
      </c>
      <c r="F36" s="65" t="s">
        <v>90</v>
      </c>
      <c r="G36" s="65">
        <v>175485.32000000004</v>
      </c>
      <c r="H36" s="65">
        <v>475826</v>
      </c>
      <c r="I36" s="65">
        <v>475826</v>
      </c>
      <c r="J36" s="65">
        <v>251120.71</v>
      </c>
      <c r="K36" s="65">
        <f t="shared" si="4"/>
        <v>143.10069355089072</v>
      </c>
      <c r="L36" s="65">
        <f t="shared" si="5"/>
        <v>52.775743654192922</v>
      </c>
    </row>
    <row r="37" spans="2:12" x14ac:dyDescent="0.25">
      <c r="B37" s="64"/>
      <c r="C37" s="64" t="s">
        <v>91</v>
      </c>
      <c r="D37" s="64"/>
      <c r="E37" s="64"/>
      <c r="F37" s="64" t="s">
        <v>92</v>
      </c>
      <c r="G37" s="64">
        <f>G38+G43+G49+G59+G61</f>
        <v>473793.9599999999</v>
      </c>
      <c r="H37" s="64">
        <f>H38+H43+H49+H59+H61</f>
        <v>1197329</v>
      </c>
      <c r="I37" s="64">
        <f>I38+I43+I49+I59+I61</f>
        <v>1197329</v>
      </c>
      <c r="J37" s="64">
        <f>J38+J43+J49+J59+J61</f>
        <v>520514.34</v>
      </c>
      <c r="K37" s="64">
        <f t="shared" si="4"/>
        <v>109.86090662700725</v>
      </c>
      <c r="L37" s="64">
        <f t="shared" si="5"/>
        <v>43.47295856026205</v>
      </c>
    </row>
    <row r="38" spans="2:12" x14ac:dyDescent="0.25">
      <c r="B38" s="64"/>
      <c r="C38" s="64"/>
      <c r="D38" s="64" t="s">
        <v>93</v>
      </c>
      <c r="E38" s="64"/>
      <c r="F38" s="64" t="s">
        <v>94</v>
      </c>
      <c r="G38" s="64">
        <f>G39+G40+G41+G42</f>
        <v>23126.89</v>
      </c>
      <c r="H38" s="64">
        <f>H39+H40+H41+H42</f>
        <v>60200</v>
      </c>
      <c r="I38" s="64">
        <f>I39+I40+I41+I42</f>
        <v>60200</v>
      </c>
      <c r="J38" s="64">
        <f>J39+J40+J41+J42</f>
        <v>28853.890000000003</v>
      </c>
      <c r="K38" s="64">
        <f t="shared" si="4"/>
        <v>124.76338150092816</v>
      </c>
      <c r="L38" s="64">
        <f t="shared" si="5"/>
        <v>47.93004983388704</v>
      </c>
    </row>
    <row r="39" spans="2:12" x14ac:dyDescent="0.25">
      <c r="B39" s="65"/>
      <c r="C39" s="65"/>
      <c r="D39" s="65"/>
      <c r="E39" s="65" t="s">
        <v>95</v>
      </c>
      <c r="F39" s="65" t="s">
        <v>96</v>
      </c>
      <c r="G39" s="65">
        <v>2184.29</v>
      </c>
      <c r="H39" s="65">
        <v>6000</v>
      </c>
      <c r="I39" s="65">
        <v>6000</v>
      </c>
      <c r="J39" s="65">
        <v>2489.31</v>
      </c>
      <c r="K39" s="65">
        <f t="shared" si="4"/>
        <v>113.96426298705758</v>
      </c>
      <c r="L39" s="65">
        <f t="shared" si="5"/>
        <v>41.488500000000002</v>
      </c>
    </row>
    <row r="40" spans="2:12" x14ac:dyDescent="0.25">
      <c r="B40" s="65"/>
      <c r="C40" s="65"/>
      <c r="D40" s="65"/>
      <c r="E40" s="65" t="s">
        <v>97</v>
      </c>
      <c r="F40" s="65" t="s">
        <v>98</v>
      </c>
      <c r="G40" s="65">
        <v>20146.259999999998</v>
      </c>
      <c r="H40" s="65">
        <v>52000</v>
      </c>
      <c r="I40" s="65">
        <v>52000</v>
      </c>
      <c r="J40" s="65">
        <v>26364.58</v>
      </c>
      <c r="K40" s="65">
        <f t="shared" si="4"/>
        <v>130.8658778353898</v>
      </c>
      <c r="L40" s="65">
        <f t="shared" si="5"/>
        <v>50.701115384615385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796.34</v>
      </c>
      <c r="H41" s="65">
        <v>2000</v>
      </c>
      <c r="I41" s="65">
        <v>2000</v>
      </c>
      <c r="J41" s="65">
        <v>0</v>
      </c>
      <c r="K41" s="65">
        <f t="shared" si="4"/>
        <v>0</v>
      </c>
      <c r="L41" s="65">
        <f t="shared" si="5"/>
        <v>0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0</v>
      </c>
      <c r="H42" s="65">
        <v>200</v>
      </c>
      <c r="I42" s="65">
        <v>200</v>
      </c>
      <c r="J42" s="65">
        <v>0</v>
      </c>
      <c r="K42" s="65" t="e">
        <f t="shared" si="4"/>
        <v>#DIV/0!</v>
      </c>
      <c r="L42" s="65">
        <f t="shared" si="5"/>
        <v>0</v>
      </c>
    </row>
    <row r="43" spans="2:12" x14ac:dyDescent="0.25">
      <c r="B43" s="64"/>
      <c r="C43" s="64"/>
      <c r="D43" s="64" t="s">
        <v>103</v>
      </c>
      <c r="E43" s="64"/>
      <c r="F43" s="64" t="s">
        <v>104</v>
      </c>
      <c r="G43" s="64">
        <f>G44+G45+G46+G47+G48</f>
        <v>60956.5</v>
      </c>
      <c r="H43" s="64">
        <f>H44+H45+H46+H47+H48</f>
        <v>161358</v>
      </c>
      <c r="I43" s="64">
        <f>I44+I45+I46+I47+I48</f>
        <v>161358</v>
      </c>
      <c r="J43" s="64">
        <f>J44+J45+J46+J47+J48</f>
        <v>62116.310000000005</v>
      </c>
      <c r="K43" s="64">
        <f t="shared" si="4"/>
        <v>101.90268470138541</v>
      </c>
      <c r="L43" s="64">
        <f t="shared" si="5"/>
        <v>38.495959295479615</v>
      </c>
    </row>
    <row r="44" spans="2:12" x14ac:dyDescent="0.25">
      <c r="B44" s="65"/>
      <c r="C44" s="65"/>
      <c r="D44" s="65"/>
      <c r="E44" s="65" t="s">
        <v>105</v>
      </c>
      <c r="F44" s="65" t="s">
        <v>106</v>
      </c>
      <c r="G44" s="65">
        <v>11899.51</v>
      </c>
      <c r="H44" s="65">
        <v>38500</v>
      </c>
      <c r="I44" s="65">
        <v>38500</v>
      </c>
      <c r="J44" s="65">
        <v>17833.830000000002</v>
      </c>
      <c r="K44" s="65">
        <f t="shared" si="4"/>
        <v>149.87028877659668</v>
      </c>
      <c r="L44" s="65">
        <f t="shared" si="5"/>
        <v>46.321636363636365</v>
      </c>
    </row>
    <row r="45" spans="2:12" x14ac:dyDescent="0.25">
      <c r="B45" s="65"/>
      <c r="C45" s="65"/>
      <c r="D45" s="65"/>
      <c r="E45" s="65" t="s">
        <v>107</v>
      </c>
      <c r="F45" s="65" t="s">
        <v>108</v>
      </c>
      <c r="G45" s="65">
        <v>47480.29</v>
      </c>
      <c r="H45" s="65">
        <v>119500</v>
      </c>
      <c r="I45" s="65">
        <v>119500</v>
      </c>
      <c r="J45" s="65">
        <v>42588.81</v>
      </c>
      <c r="K45" s="65">
        <f t="shared" si="4"/>
        <v>89.697872527737303</v>
      </c>
      <c r="L45" s="65">
        <f t="shared" si="5"/>
        <v>35.639171548117154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639.16999999999996</v>
      </c>
      <c r="H46" s="65">
        <v>1500</v>
      </c>
      <c r="I46" s="65">
        <v>1500</v>
      </c>
      <c r="J46" s="65">
        <v>743.98</v>
      </c>
      <c r="K46" s="65">
        <f t="shared" si="4"/>
        <v>116.39782843375002</v>
      </c>
      <c r="L46" s="65">
        <f t="shared" si="5"/>
        <v>49.598666666666666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407.53</v>
      </c>
      <c r="H47" s="65">
        <v>1327</v>
      </c>
      <c r="I47" s="65">
        <v>1327</v>
      </c>
      <c r="J47" s="65">
        <v>699.69</v>
      </c>
      <c r="K47" s="65">
        <f t="shared" si="4"/>
        <v>171.69042769857435</v>
      </c>
      <c r="L47" s="65">
        <f t="shared" si="5"/>
        <v>52.727204220045216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530</v>
      </c>
      <c r="H48" s="65">
        <v>531</v>
      </c>
      <c r="I48" s="65">
        <v>531</v>
      </c>
      <c r="J48" s="65">
        <v>250</v>
      </c>
      <c r="K48" s="65">
        <f t="shared" si="4"/>
        <v>47.169811320754718</v>
      </c>
      <c r="L48" s="65">
        <f t="shared" si="5"/>
        <v>47.080979284369114</v>
      </c>
    </row>
    <row r="49" spans="2:12" x14ac:dyDescent="0.25">
      <c r="B49" s="64"/>
      <c r="C49" s="64"/>
      <c r="D49" s="64" t="s">
        <v>115</v>
      </c>
      <c r="E49" s="64"/>
      <c r="F49" s="64" t="s">
        <v>116</v>
      </c>
      <c r="G49" s="64">
        <f>G50+G51+G52+G53+G54+G55+G56+G57+G58</f>
        <v>383987.59999999992</v>
      </c>
      <c r="H49" s="64">
        <f>H50+H51+H52+H53+H54+H55+H56+H57+H58</f>
        <v>963829</v>
      </c>
      <c r="I49" s="64">
        <f>I50+I51+I52+I53+I54+I55+I56+I57+I58</f>
        <v>963829</v>
      </c>
      <c r="J49" s="64">
        <f>J50+J51+J52+J53+J54+J55+J56+J57+J58</f>
        <v>421245.69</v>
      </c>
      <c r="K49" s="64">
        <f t="shared" si="4"/>
        <v>109.70294092830083</v>
      </c>
      <c r="L49" s="64">
        <f t="shared" si="5"/>
        <v>43.705438412830489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24092.05</v>
      </c>
      <c r="H50" s="65">
        <v>68000</v>
      </c>
      <c r="I50" s="65">
        <v>68000</v>
      </c>
      <c r="J50" s="65">
        <v>26740.66</v>
      </c>
      <c r="K50" s="65">
        <f t="shared" si="4"/>
        <v>110.99370954318957</v>
      </c>
      <c r="L50" s="65">
        <f t="shared" si="5"/>
        <v>39.3245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7689.46</v>
      </c>
      <c r="H51" s="65">
        <f>20664</f>
        <v>20664</v>
      </c>
      <c r="I51" s="65">
        <f>20664</f>
        <v>20664</v>
      </c>
      <c r="J51" s="65">
        <v>3492.77</v>
      </c>
      <c r="K51" s="65">
        <f t="shared" si="4"/>
        <v>45.42282553001121</v>
      </c>
      <c r="L51" s="65">
        <f t="shared" si="5"/>
        <v>16.902680991095625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1301.08</v>
      </c>
      <c r="H52" s="65">
        <v>3200</v>
      </c>
      <c r="I52" s="65">
        <v>3200</v>
      </c>
      <c r="J52" s="65">
        <v>570</v>
      </c>
      <c r="K52" s="65">
        <f t="shared" si="4"/>
        <v>43.80975804716082</v>
      </c>
      <c r="L52" s="65">
        <f t="shared" si="5"/>
        <v>17.8125</v>
      </c>
    </row>
    <row r="53" spans="2:12" x14ac:dyDescent="0.25">
      <c r="B53" s="65"/>
      <c r="C53" s="65"/>
      <c r="D53" s="65"/>
      <c r="E53" s="65" t="s">
        <v>123</v>
      </c>
      <c r="F53" s="65" t="s">
        <v>124</v>
      </c>
      <c r="G53" s="65">
        <v>5280.76</v>
      </c>
      <c r="H53" s="65">
        <v>14500</v>
      </c>
      <c r="I53" s="65">
        <v>14500</v>
      </c>
      <c r="J53" s="65">
        <v>5542.51</v>
      </c>
      <c r="K53" s="65">
        <f t="shared" si="4"/>
        <v>104.95667290314273</v>
      </c>
      <c r="L53" s="65">
        <f t="shared" si="5"/>
        <v>38.224206896551728</v>
      </c>
    </row>
    <row r="54" spans="2:12" x14ac:dyDescent="0.25">
      <c r="B54" s="65"/>
      <c r="C54" s="65"/>
      <c r="D54" s="65"/>
      <c r="E54" s="65" t="s">
        <v>125</v>
      </c>
      <c r="F54" s="65" t="s">
        <v>126</v>
      </c>
      <c r="G54" s="65">
        <v>3262.75</v>
      </c>
      <c r="H54" s="65">
        <v>8962</v>
      </c>
      <c r="I54" s="65">
        <v>8962</v>
      </c>
      <c r="J54" s="65">
        <v>4723.2</v>
      </c>
      <c r="K54" s="65">
        <f t="shared" si="4"/>
        <v>144.76132097157307</v>
      </c>
      <c r="L54" s="65">
        <f t="shared" si="5"/>
        <v>52.702521758536044</v>
      </c>
    </row>
    <row r="55" spans="2:12" x14ac:dyDescent="0.25">
      <c r="B55" s="65"/>
      <c r="C55" s="65"/>
      <c r="D55" s="65"/>
      <c r="E55" s="65" t="s">
        <v>127</v>
      </c>
      <c r="F55" s="65" t="s">
        <v>128</v>
      </c>
      <c r="G55" s="65">
        <v>165</v>
      </c>
      <c r="H55" s="65">
        <v>3318</v>
      </c>
      <c r="I55" s="65">
        <v>3318</v>
      </c>
      <c r="J55" s="65">
        <v>302</v>
      </c>
      <c r="K55" s="65">
        <f t="shared" si="4"/>
        <v>183.03030303030303</v>
      </c>
      <c r="L55" s="65">
        <f t="shared" si="5"/>
        <v>9.1018685955394822</v>
      </c>
    </row>
    <row r="56" spans="2:12" x14ac:dyDescent="0.25">
      <c r="B56" s="65"/>
      <c r="C56" s="65"/>
      <c r="D56" s="65"/>
      <c r="E56" s="65" t="s">
        <v>129</v>
      </c>
      <c r="F56" s="65" t="s">
        <v>130</v>
      </c>
      <c r="G56" s="65">
        <v>339336.22</v>
      </c>
      <c r="H56" s="65">
        <v>838121</v>
      </c>
      <c r="I56" s="65">
        <v>838121</v>
      </c>
      <c r="J56" s="65">
        <v>376747.8</v>
      </c>
      <c r="K56" s="65">
        <f t="shared" si="4"/>
        <v>111.02492978792539</v>
      </c>
      <c r="L56" s="65">
        <f t="shared" si="5"/>
        <v>44.951480752779133</v>
      </c>
    </row>
    <row r="57" spans="2:12" x14ac:dyDescent="0.25">
      <c r="B57" s="65"/>
      <c r="C57" s="65"/>
      <c r="D57" s="65"/>
      <c r="E57" s="65" t="s">
        <v>131</v>
      </c>
      <c r="F57" s="65" t="s">
        <v>132</v>
      </c>
      <c r="G57" s="65">
        <v>8.3000000000000007</v>
      </c>
      <c r="H57" s="65">
        <v>64</v>
      </c>
      <c r="I57" s="65">
        <v>64</v>
      </c>
      <c r="J57" s="65">
        <v>8.3000000000000007</v>
      </c>
      <c r="K57" s="65">
        <f t="shared" si="4"/>
        <v>99.999999999999986</v>
      </c>
      <c r="L57" s="65">
        <f t="shared" si="5"/>
        <v>12.96875</v>
      </c>
    </row>
    <row r="58" spans="2:12" x14ac:dyDescent="0.25">
      <c r="B58" s="65"/>
      <c r="C58" s="65"/>
      <c r="D58" s="65"/>
      <c r="E58" s="65" t="s">
        <v>133</v>
      </c>
      <c r="F58" s="65" t="s">
        <v>134</v>
      </c>
      <c r="G58" s="65">
        <v>2851.98</v>
      </c>
      <c r="H58" s="65">
        <v>7000</v>
      </c>
      <c r="I58" s="65">
        <v>7000</v>
      </c>
      <c r="J58" s="65">
        <v>3118.45</v>
      </c>
      <c r="K58" s="65">
        <f t="shared" ref="K58:K80" si="6">(J58*100)/G58</f>
        <v>109.34333340346005</v>
      </c>
      <c r="L58" s="65">
        <f t="shared" ref="L58:L80" si="7">(J58*100)/I58</f>
        <v>44.549285714285716</v>
      </c>
    </row>
    <row r="59" spans="2:12" x14ac:dyDescent="0.25">
      <c r="B59" s="64"/>
      <c r="C59" s="64"/>
      <c r="D59" s="64" t="s">
        <v>135</v>
      </c>
      <c r="E59" s="64"/>
      <c r="F59" s="64" t="s">
        <v>136</v>
      </c>
      <c r="G59" s="64">
        <f>G60</f>
        <v>5110</v>
      </c>
      <c r="H59" s="64">
        <f>H60</f>
        <v>6500</v>
      </c>
      <c r="I59" s="64">
        <f>I60</f>
        <v>6500</v>
      </c>
      <c r="J59" s="64">
        <f>J60</f>
        <v>7500</v>
      </c>
      <c r="K59" s="64">
        <f t="shared" si="6"/>
        <v>146.77103718199609</v>
      </c>
      <c r="L59" s="64">
        <f t="shared" si="7"/>
        <v>115.38461538461539</v>
      </c>
    </row>
    <row r="60" spans="2:12" x14ac:dyDescent="0.25">
      <c r="B60" s="65"/>
      <c r="C60" s="65"/>
      <c r="D60" s="65"/>
      <c r="E60" s="65" t="s">
        <v>137</v>
      </c>
      <c r="F60" s="65" t="s">
        <v>138</v>
      </c>
      <c r="G60" s="65">
        <v>5110</v>
      </c>
      <c r="H60" s="65">
        <v>6500</v>
      </c>
      <c r="I60" s="65">
        <v>6500</v>
      </c>
      <c r="J60" s="65">
        <v>7500</v>
      </c>
      <c r="K60" s="65">
        <f t="shared" si="6"/>
        <v>146.77103718199609</v>
      </c>
      <c r="L60" s="65">
        <f t="shared" si="7"/>
        <v>115.38461538461539</v>
      </c>
    </row>
    <row r="61" spans="2:12" x14ac:dyDescent="0.25">
      <c r="B61" s="64"/>
      <c r="C61" s="64"/>
      <c r="D61" s="64" t="s">
        <v>139</v>
      </c>
      <c r="E61" s="64"/>
      <c r="F61" s="64" t="s">
        <v>140</v>
      </c>
      <c r="G61" s="64">
        <f>G62+G63+G64+G65</f>
        <v>612.97</v>
      </c>
      <c r="H61" s="64">
        <f>H62+H63+H64+H65</f>
        <v>5442</v>
      </c>
      <c r="I61" s="64">
        <f>I62+I63+I64+I65</f>
        <v>5442</v>
      </c>
      <c r="J61" s="64">
        <f>J62+J63+J64+J65</f>
        <v>798.45</v>
      </c>
      <c r="K61" s="64">
        <f t="shared" si="6"/>
        <v>130.25922965234841</v>
      </c>
      <c r="L61" s="64">
        <f t="shared" si="7"/>
        <v>14.671995589856671</v>
      </c>
    </row>
    <row r="62" spans="2:12" x14ac:dyDescent="0.25">
      <c r="B62" s="65"/>
      <c r="C62" s="65"/>
      <c r="D62" s="65"/>
      <c r="E62" s="65" t="s">
        <v>141</v>
      </c>
      <c r="F62" s="65" t="s">
        <v>142</v>
      </c>
      <c r="G62" s="65">
        <v>200</v>
      </c>
      <c r="H62" s="65">
        <v>1061</v>
      </c>
      <c r="I62" s="65">
        <v>1061</v>
      </c>
      <c r="J62" s="65">
        <v>450</v>
      </c>
      <c r="K62" s="65">
        <f t="shared" si="6"/>
        <v>225</v>
      </c>
      <c r="L62" s="65">
        <f t="shared" si="7"/>
        <v>42.412818096135723</v>
      </c>
    </row>
    <row r="63" spans="2:12" x14ac:dyDescent="0.25">
      <c r="B63" s="65"/>
      <c r="C63" s="65"/>
      <c r="D63" s="65"/>
      <c r="E63" s="65" t="s">
        <v>143</v>
      </c>
      <c r="F63" s="65" t="s">
        <v>144</v>
      </c>
      <c r="G63" s="65">
        <v>237</v>
      </c>
      <c r="H63" s="65">
        <v>1462</v>
      </c>
      <c r="I63" s="65">
        <v>1462</v>
      </c>
      <c r="J63" s="65">
        <v>75.430000000000007</v>
      </c>
      <c r="K63" s="65">
        <f t="shared" si="6"/>
        <v>31.827004219409282</v>
      </c>
      <c r="L63" s="65">
        <f t="shared" si="7"/>
        <v>5.1593707250341998</v>
      </c>
    </row>
    <row r="64" spans="2:12" x14ac:dyDescent="0.25">
      <c r="B64" s="65"/>
      <c r="C64" s="65"/>
      <c r="D64" s="65"/>
      <c r="E64" s="65" t="s">
        <v>145</v>
      </c>
      <c r="F64" s="65" t="s">
        <v>146</v>
      </c>
      <c r="G64" s="65">
        <v>0</v>
      </c>
      <c r="H64" s="65">
        <v>2123</v>
      </c>
      <c r="I64" s="65">
        <v>2123</v>
      </c>
      <c r="J64" s="65">
        <v>0</v>
      </c>
      <c r="K64" s="65" t="e">
        <f t="shared" si="6"/>
        <v>#DIV/0!</v>
      </c>
      <c r="L64" s="65">
        <f t="shared" si="7"/>
        <v>0</v>
      </c>
    </row>
    <row r="65" spans="2:12" x14ac:dyDescent="0.25">
      <c r="B65" s="65"/>
      <c r="C65" s="65"/>
      <c r="D65" s="65"/>
      <c r="E65" s="65" t="s">
        <v>147</v>
      </c>
      <c r="F65" s="65" t="s">
        <v>140</v>
      </c>
      <c r="G65" s="65">
        <v>175.97</v>
      </c>
      <c r="H65" s="65">
        <v>796</v>
      </c>
      <c r="I65" s="65">
        <v>796</v>
      </c>
      <c r="J65" s="65">
        <v>273.02</v>
      </c>
      <c r="K65" s="65">
        <f t="shared" si="6"/>
        <v>155.15144626925044</v>
      </c>
      <c r="L65" s="65">
        <f t="shared" si="7"/>
        <v>34.298994974874368</v>
      </c>
    </row>
    <row r="66" spans="2:12" x14ac:dyDescent="0.25">
      <c r="B66" s="64"/>
      <c r="C66" s="64" t="s">
        <v>148</v>
      </c>
      <c r="D66" s="64"/>
      <c r="E66" s="64"/>
      <c r="F66" s="64" t="s">
        <v>149</v>
      </c>
      <c r="G66" s="64">
        <f>G67+G69</f>
        <v>452.63</v>
      </c>
      <c r="H66" s="64">
        <f>H67+H69</f>
        <v>2124</v>
      </c>
      <c r="I66" s="64">
        <f>I67+I69</f>
        <v>2124</v>
      </c>
      <c r="J66" s="64">
        <f>J67+J69</f>
        <v>869.6400000000001</v>
      </c>
      <c r="K66" s="64">
        <f t="shared" si="6"/>
        <v>192.13043766431744</v>
      </c>
      <c r="L66" s="64">
        <f t="shared" si="7"/>
        <v>40.943502824858754</v>
      </c>
    </row>
    <row r="67" spans="2:12" x14ac:dyDescent="0.25">
      <c r="B67" s="64"/>
      <c r="C67" s="64"/>
      <c r="D67" s="64" t="s">
        <v>150</v>
      </c>
      <c r="E67" s="64"/>
      <c r="F67" s="64" t="s">
        <v>151</v>
      </c>
      <c r="G67" s="64">
        <f>G68</f>
        <v>263.83</v>
      </c>
      <c r="H67" s="64">
        <f>H68</f>
        <v>1128</v>
      </c>
      <c r="I67" s="64">
        <f>I68</f>
        <v>1128</v>
      </c>
      <c r="J67" s="64">
        <f>J68</f>
        <v>188.55</v>
      </c>
      <c r="K67" s="64">
        <f t="shared" si="6"/>
        <v>71.466474623810797</v>
      </c>
      <c r="L67" s="64">
        <f t="shared" si="7"/>
        <v>16.715425531914892</v>
      </c>
    </row>
    <row r="68" spans="2:12" x14ac:dyDescent="0.25">
      <c r="B68" s="65"/>
      <c r="C68" s="65"/>
      <c r="D68" s="65"/>
      <c r="E68" s="65" t="s">
        <v>152</v>
      </c>
      <c r="F68" s="65" t="s">
        <v>153</v>
      </c>
      <c r="G68" s="65">
        <v>263.83</v>
      </c>
      <c r="H68" s="65">
        <v>1128</v>
      </c>
      <c r="I68" s="65">
        <v>1128</v>
      </c>
      <c r="J68" s="65">
        <v>188.55</v>
      </c>
      <c r="K68" s="65">
        <f t="shared" si="6"/>
        <v>71.466474623810797</v>
      </c>
      <c r="L68" s="65">
        <f t="shared" si="7"/>
        <v>16.715425531914892</v>
      </c>
    </row>
    <row r="69" spans="2:12" x14ac:dyDescent="0.25">
      <c r="B69" s="64"/>
      <c r="C69" s="64"/>
      <c r="D69" s="64" t="s">
        <v>154</v>
      </c>
      <c r="E69" s="64"/>
      <c r="F69" s="64" t="s">
        <v>155</v>
      </c>
      <c r="G69" s="64">
        <f>G70+G71</f>
        <v>188.8</v>
      </c>
      <c r="H69" s="64">
        <f>H70+H71</f>
        <v>996</v>
      </c>
      <c r="I69" s="64">
        <f>I70+I71</f>
        <v>996</v>
      </c>
      <c r="J69" s="64">
        <f>J70+J71</f>
        <v>681.09</v>
      </c>
      <c r="K69" s="64">
        <f t="shared" si="6"/>
        <v>360.7468220338983</v>
      </c>
      <c r="L69" s="64">
        <f t="shared" si="7"/>
        <v>68.382530120481931</v>
      </c>
    </row>
    <row r="70" spans="2:12" x14ac:dyDescent="0.25">
      <c r="B70" s="65"/>
      <c r="C70" s="65"/>
      <c r="D70" s="65"/>
      <c r="E70" s="65" t="s">
        <v>156</v>
      </c>
      <c r="F70" s="65" t="s">
        <v>157</v>
      </c>
      <c r="G70" s="65">
        <v>137</v>
      </c>
      <c r="H70" s="65">
        <v>664</v>
      </c>
      <c r="I70" s="65">
        <v>664</v>
      </c>
      <c r="J70" s="65">
        <v>650</v>
      </c>
      <c r="K70" s="65">
        <f t="shared" si="6"/>
        <v>474.45255474452557</v>
      </c>
      <c r="L70" s="65">
        <f t="shared" si="7"/>
        <v>97.891566265060234</v>
      </c>
    </row>
    <row r="71" spans="2:12" x14ac:dyDescent="0.25">
      <c r="B71" s="65"/>
      <c r="C71" s="65"/>
      <c r="D71" s="65"/>
      <c r="E71" s="65" t="s">
        <v>158</v>
      </c>
      <c r="F71" s="65" t="s">
        <v>159</v>
      </c>
      <c r="G71" s="65">
        <v>51.8</v>
      </c>
      <c r="H71" s="65">
        <v>332</v>
      </c>
      <c r="I71" s="65">
        <v>332</v>
      </c>
      <c r="J71" s="65">
        <v>31.09</v>
      </c>
      <c r="K71" s="65">
        <f t="shared" si="6"/>
        <v>60.019305019305023</v>
      </c>
      <c r="L71" s="65">
        <f t="shared" si="7"/>
        <v>9.3644578313253017</v>
      </c>
    </row>
    <row r="72" spans="2:12" x14ac:dyDescent="0.25">
      <c r="B72" s="64" t="s">
        <v>160</v>
      </c>
      <c r="C72" s="64"/>
      <c r="D72" s="64"/>
      <c r="E72" s="64"/>
      <c r="F72" s="64" t="s">
        <v>161</v>
      </c>
      <c r="G72" s="64">
        <f>G73+G78</f>
        <v>17024.689999999999</v>
      </c>
      <c r="H72" s="64">
        <f>H73+H78</f>
        <v>5046</v>
      </c>
      <c r="I72" s="64">
        <f>I73+I78</f>
        <v>5046</v>
      </c>
      <c r="J72" s="64">
        <f>J73+J78</f>
        <v>3631.37</v>
      </c>
      <c r="K72" s="64">
        <f t="shared" si="6"/>
        <v>21.330021280857391</v>
      </c>
      <c r="L72" s="64">
        <f t="shared" si="7"/>
        <v>71.965319064605623</v>
      </c>
    </row>
    <row r="73" spans="2:12" x14ac:dyDescent="0.25">
      <c r="B73" s="64"/>
      <c r="C73" s="64" t="s">
        <v>162</v>
      </c>
      <c r="D73" s="64"/>
      <c r="E73" s="64"/>
      <c r="F73" s="64" t="s">
        <v>163</v>
      </c>
      <c r="G73" s="64">
        <f>G74+G76</f>
        <v>2363.69</v>
      </c>
      <c r="H73" s="64">
        <f>H74+H76</f>
        <v>5046</v>
      </c>
      <c r="I73" s="64">
        <f>I74+I76</f>
        <v>5046</v>
      </c>
      <c r="J73" s="64">
        <f>J74+J76</f>
        <v>3631.37</v>
      </c>
      <c r="K73" s="64">
        <f t="shared" si="6"/>
        <v>153.63139836442173</v>
      </c>
      <c r="L73" s="64">
        <f t="shared" si="7"/>
        <v>71.965319064605623</v>
      </c>
    </row>
    <row r="74" spans="2:12" x14ac:dyDescent="0.25">
      <c r="B74" s="64"/>
      <c r="C74" s="64"/>
      <c r="D74" s="64" t="s">
        <v>164</v>
      </c>
      <c r="E74" s="64"/>
      <c r="F74" s="64" t="s">
        <v>165</v>
      </c>
      <c r="G74" s="64">
        <f>G75</f>
        <v>0</v>
      </c>
      <c r="H74" s="64">
        <f>H75</f>
        <v>0</v>
      </c>
      <c r="I74" s="64">
        <f>I75</f>
        <v>0</v>
      </c>
      <c r="J74" s="64">
        <f>J75</f>
        <v>1192.4000000000001</v>
      </c>
      <c r="K74" s="64" t="e">
        <f t="shared" si="6"/>
        <v>#DIV/0!</v>
      </c>
      <c r="L74" s="64" t="e">
        <f t="shared" si="7"/>
        <v>#DIV/0!</v>
      </c>
    </row>
    <row r="75" spans="2:12" x14ac:dyDescent="0.25">
      <c r="B75" s="65"/>
      <c r="C75" s="65"/>
      <c r="D75" s="65"/>
      <c r="E75" s="65" t="s">
        <v>166</v>
      </c>
      <c r="F75" s="65" t="s">
        <v>167</v>
      </c>
      <c r="G75" s="65">
        <v>0</v>
      </c>
      <c r="H75" s="65">
        <v>0</v>
      </c>
      <c r="I75" s="65">
        <v>0</v>
      </c>
      <c r="J75" s="65">
        <v>1192.4000000000001</v>
      </c>
      <c r="K75" s="65" t="e">
        <f t="shared" si="6"/>
        <v>#DIV/0!</v>
      </c>
      <c r="L75" s="65" t="e">
        <f t="shared" si="7"/>
        <v>#DIV/0!</v>
      </c>
    </row>
    <row r="76" spans="2:12" x14ac:dyDescent="0.25">
      <c r="B76" s="64"/>
      <c r="C76" s="64"/>
      <c r="D76" s="64" t="s">
        <v>168</v>
      </c>
      <c r="E76" s="64"/>
      <c r="F76" s="64" t="s">
        <v>169</v>
      </c>
      <c r="G76" s="64">
        <f>G77</f>
        <v>2363.69</v>
      </c>
      <c r="H76" s="64">
        <f>H77</f>
        <v>5046</v>
      </c>
      <c r="I76" s="64">
        <f>I77</f>
        <v>5046</v>
      </c>
      <c r="J76" s="64">
        <f>J77</f>
        <v>2438.9699999999998</v>
      </c>
      <c r="K76" s="64">
        <f t="shared" si="6"/>
        <v>103.18485080530864</v>
      </c>
      <c r="L76" s="64">
        <f t="shared" si="7"/>
        <v>48.334720570749106</v>
      </c>
    </row>
    <row r="77" spans="2:12" x14ac:dyDescent="0.25">
      <c r="B77" s="65"/>
      <c r="C77" s="65"/>
      <c r="D77" s="65"/>
      <c r="E77" s="65" t="s">
        <v>170</v>
      </c>
      <c r="F77" s="65" t="s">
        <v>171</v>
      </c>
      <c r="G77" s="65">
        <v>2363.69</v>
      </c>
      <c r="H77" s="65">
        <v>5046</v>
      </c>
      <c r="I77" s="65">
        <v>5046</v>
      </c>
      <c r="J77" s="65">
        <v>2438.9699999999998</v>
      </c>
      <c r="K77" s="65">
        <f t="shared" si="6"/>
        <v>103.18485080530864</v>
      </c>
      <c r="L77" s="65">
        <f t="shared" si="7"/>
        <v>48.334720570749106</v>
      </c>
    </row>
    <row r="78" spans="2:12" x14ac:dyDescent="0.25">
      <c r="B78" s="64"/>
      <c r="C78" s="64" t="s">
        <v>172</v>
      </c>
      <c r="D78" s="64"/>
      <c r="E78" s="64"/>
      <c r="F78" s="64" t="s">
        <v>173</v>
      </c>
      <c r="G78" s="64">
        <f t="shared" ref="G78:J79" si="8">G79</f>
        <v>14661</v>
      </c>
      <c r="H78" s="64">
        <f t="shared" si="8"/>
        <v>0</v>
      </c>
      <c r="I78" s="64">
        <f t="shared" si="8"/>
        <v>0</v>
      </c>
      <c r="J78" s="64">
        <f t="shared" si="8"/>
        <v>0</v>
      </c>
      <c r="K78" s="64">
        <f t="shared" si="6"/>
        <v>0</v>
      </c>
      <c r="L78" s="64" t="e">
        <f t="shared" si="7"/>
        <v>#DIV/0!</v>
      </c>
    </row>
    <row r="79" spans="2:12" x14ac:dyDescent="0.25">
      <c r="B79" s="64"/>
      <c r="C79" s="64"/>
      <c r="D79" s="64" t="s">
        <v>174</v>
      </c>
      <c r="E79" s="64"/>
      <c r="F79" s="64" t="s">
        <v>175</v>
      </c>
      <c r="G79" s="64">
        <f t="shared" si="8"/>
        <v>14661</v>
      </c>
      <c r="H79" s="64">
        <f t="shared" si="8"/>
        <v>0</v>
      </c>
      <c r="I79" s="64">
        <f t="shared" si="8"/>
        <v>0</v>
      </c>
      <c r="J79" s="64">
        <f t="shared" si="8"/>
        <v>0</v>
      </c>
      <c r="K79" s="64">
        <f t="shared" si="6"/>
        <v>0</v>
      </c>
      <c r="L79" s="64" t="e">
        <f t="shared" si="7"/>
        <v>#DIV/0!</v>
      </c>
    </row>
    <row r="80" spans="2:12" x14ac:dyDescent="0.25">
      <c r="B80" s="65"/>
      <c r="C80" s="65"/>
      <c r="D80" s="65"/>
      <c r="E80" s="65" t="s">
        <v>176</v>
      </c>
      <c r="F80" s="65" t="s">
        <v>175</v>
      </c>
      <c r="G80" s="65">
        <v>14661</v>
      </c>
      <c r="H80" s="65">
        <v>0</v>
      </c>
      <c r="I80" s="65">
        <v>0</v>
      </c>
      <c r="J80" s="65">
        <v>0</v>
      </c>
      <c r="K80" s="65">
        <f t="shared" si="6"/>
        <v>0</v>
      </c>
      <c r="L80" s="65" t="e">
        <f t="shared" si="7"/>
        <v>#DIV/0!</v>
      </c>
    </row>
    <row r="81" spans="2:12" x14ac:dyDescent="0.25">
      <c r="B81" s="64"/>
      <c r="C81" s="65"/>
      <c r="D81" s="66"/>
      <c r="E81" s="67"/>
      <c r="F81" s="7"/>
      <c r="G81" s="64"/>
      <c r="H81" s="64"/>
      <c r="I81" s="64"/>
      <c r="J81" s="64"/>
      <c r="K81" s="69"/>
      <c r="L81" s="69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7"/>
  <sheetViews>
    <sheetView workbookViewId="0">
      <selection activeCell="E11" sqref="E11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107" t="s">
        <v>16</v>
      </c>
      <c r="C2" s="107"/>
      <c r="D2" s="107"/>
      <c r="E2" s="107"/>
      <c r="F2" s="107"/>
      <c r="G2" s="107"/>
      <c r="H2" s="107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7" t="s">
        <v>3</v>
      </c>
      <c r="C4" s="27" t="s">
        <v>46</v>
      </c>
      <c r="D4" s="27" t="s">
        <v>43</v>
      </c>
      <c r="E4" s="27" t="s">
        <v>44</v>
      </c>
      <c r="F4" s="27" t="s">
        <v>47</v>
      </c>
      <c r="G4" s="27" t="s">
        <v>6</v>
      </c>
      <c r="H4" s="27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7" t="s">
        <v>39</v>
      </c>
      <c r="C6" s="70">
        <f>C7+C9+C11</f>
        <v>1816092</v>
      </c>
      <c r="D6" s="70">
        <f>D7+D9+D11</f>
        <v>4767063</v>
      </c>
      <c r="E6" s="70">
        <f>E7+E9+E11</f>
        <v>4767063</v>
      </c>
      <c r="F6" s="70">
        <f>F7+F9+F11</f>
        <v>2442618.7599999998</v>
      </c>
      <c r="G6" s="71">
        <f t="shared" ref="G6:G17" si="0">(F6*100)/C6</f>
        <v>134.49862451902214</v>
      </c>
      <c r="H6" s="71">
        <f t="shared" ref="H6:H17" si="1">(F6*100)/E6</f>
        <v>51.239489807455861</v>
      </c>
    </row>
    <row r="7" spans="1:8" x14ac:dyDescent="0.25">
      <c r="A7"/>
      <c r="B7" s="7" t="s">
        <v>177</v>
      </c>
      <c r="C7" s="70">
        <f>C8</f>
        <v>1816092</v>
      </c>
      <c r="D7" s="70">
        <f>D8</f>
        <v>4765734</v>
      </c>
      <c r="E7" s="70">
        <f>E8</f>
        <v>4765734</v>
      </c>
      <c r="F7" s="70">
        <f>F8</f>
        <v>2441426.36</v>
      </c>
      <c r="G7" s="71">
        <f t="shared" si="0"/>
        <v>134.43296705232996</v>
      </c>
      <c r="H7" s="71">
        <f t="shared" si="1"/>
        <v>51.228758466167015</v>
      </c>
    </row>
    <row r="8" spans="1:8" x14ac:dyDescent="0.25">
      <c r="A8"/>
      <c r="B8" s="15" t="s">
        <v>178</v>
      </c>
      <c r="C8" s="72">
        <v>1816092</v>
      </c>
      <c r="D8" s="72">
        <v>4765734</v>
      </c>
      <c r="E8" s="72">
        <v>4765734</v>
      </c>
      <c r="F8" s="73">
        <v>2441426.36</v>
      </c>
      <c r="G8" s="69">
        <f t="shared" si="0"/>
        <v>134.43296705232996</v>
      </c>
      <c r="H8" s="69">
        <f t="shared" si="1"/>
        <v>51.228758466167015</v>
      </c>
    </row>
    <row r="9" spans="1:8" x14ac:dyDescent="0.25">
      <c r="A9"/>
      <c r="B9" s="7" t="s">
        <v>179</v>
      </c>
      <c r="C9" s="70">
        <f>C10</f>
        <v>0</v>
      </c>
      <c r="D9" s="70">
        <f>D10</f>
        <v>1329</v>
      </c>
      <c r="E9" s="70">
        <f>E10</f>
        <v>1329</v>
      </c>
      <c r="F9" s="70">
        <f>F10</f>
        <v>1192.4000000000001</v>
      </c>
      <c r="G9" s="71" t="e">
        <f t="shared" si="0"/>
        <v>#DIV/0!</v>
      </c>
      <c r="H9" s="71">
        <f t="shared" si="1"/>
        <v>89.721595184349141</v>
      </c>
    </row>
    <row r="10" spans="1:8" x14ac:dyDescent="0.25">
      <c r="A10"/>
      <c r="B10" s="15" t="s">
        <v>180</v>
      </c>
      <c r="C10" s="72">
        <v>0</v>
      </c>
      <c r="D10" s="72">
        <v>1329</v>
      </c>
      <c r="E10" s="72">
        <v>1329</v>
      </c>
      <c r="F10" s="73">
        <v>1192.4000000000001</v>
      </c>
      <c r="G10" s="69" t="e">
        <f t="shared" si="0"/>
        <v>#DIV/0!</v>
      </c>
      <c r="H10" s="69">
        <f t="shared" si="1"/>
        <v>89.721595184349141</v>
      </c>
    </row>
    <row r="11" spans="1:8" x14ac:dyDescent="0.25">
      <c r="A11"/>
      <c r="B11" s="7" t="s">
        <v>181</v>
      </c>
      <c r="C11" s="70">
        <f>C12</f>
        <v>0</v>
      </c>
      <c r="D11" s="70">
        <f>D12</f>
        <v>0</v>
      </c>
      <c r="E11" s="70">
        <f>E12</f>
        <v>0</v>
      </c>
      <c r="F11" s="70">
        <f>F12</f>
        <v>0</v>
      </c>
      <c r="G11" s="71" t="e">
        <f t="shared" si="0"/>
        <v>#DIV/0!</v>
      </c>
      <c r="H11" s="71" t="e">
        <f t="shared" si="1"/>
        <v>#DIV/0!</v>
      </c>
    </row>
    <row r="12" spans="1:8" x14ac:dyDescent="0.25">
      <c r="A12"/>
      <c r="B12" s="15" t="s">
        <v>182</v>
      </c>
      <c r="C12" s="72">
        <v>0</v>
      </c>
      <c r="D12" s="72">
        <v>0</v>
      </c>
      <c r="E12" s="72">
        <v>0</v>
      </c>
      <c r="F12" s="73">
        <v>0</v>
      </c>
      <c r="G12" s="69" t="e">
        <f t="shared" si="0"/>
        <v>#DIV/0!</v>
      </c>
      <c r="H12" s="69" t="e">
        <f t="shared" si="1"/>
        <v>#DIV/0!</v>
      </c>
    </row>
    <row r="13" spans="1:8" x14ac:dyDescent="0.25">
      <c r="B13" s="7" t="s">
        <v>32</v>
      </c>
      <c r="C13" s="74">
        <f>C14+C16</f>
        <v>1816092</v>
      </c>
      <c r="D13" s="74">
        <f>D14+D16</f>
        <v>4767063</v>
      </c>
      <c r="E13" s="74">
        <f>E14+E16</f>
        <v>4767063</v>
      </c>
      <c r="F13" s="74">
        <f>F14+F16</f>
        <v>2442618.7599999998</v>
      </c>
      <c r="G13" s="71">
        <f t="shared" si="0"/>
        <v>134.49862451902214</v>
      </c>
      <c r="H13" s="71">
        <f t="shared" si="1"/>
        <v>51.239489807455868</v>
      </c>
    </row>
    <row r="14" spans="1:8" x14ac:dyDescent="0.25">
      <c r="A14"/>
      <c r="B14" s="7" t="s">
        <v>177</v>
      </c>
      <c r="C14" s="74">
        <f>C15</f>
        <v>1816092</v>
      </c>
      <c r="D14" s="74">
        <f>D15</f>
        <v>4765734</v>
      </c>
      <c r="E14" s="74">
        <f>E15</f>
        <v>4765734</v>
      </c>
      <c r="F14" s="74">
        <f>F15</f>
        <v>2441426.36</v>
      </c>
      <c r="G14" s="71">
        <f t="shared" si="0"/>
        <v>134.43296705232996</v>
      </c>
      <c r="H14" s="71">
        <f t="shared" si="1"/>
        <v>51.228758466167015</v>
      </c>
    </row>
    <row r="15" spans="1:8" x14ac:dyDescent="0.25">
      <c r="A15"/>
      <c r="B15" s="15" t="s">
        <v>178</v>
      </c>
      <c r="C15" s="72">
        <v>1816092</v>
      </c>
      <c r="D15" s="72">
        <v>4765734</v>
      </c>
      <c r="E15" s="75">
        <v>4765734</v>
      </c>
      <c r="F15" s="73">
        <v>2441426.36</v>
      </c>
      <c r="G15" s="69">
        <f t="shared" si="0"/>
        <v>134.43296705232996</v>
      </c>
      <c r="H15" s="69">
        <f t="shared" si="1"/>
        <v>51.228758466167015</v>
      </c>
    </row>
    <row r="16" spans="1:8" x14ac:dyDescent="0.25">
      <c r="A16"/>
      <c r="B16" s="7" t="s">
        <v>179</v>
      </c>
      <c r="C16" s="74">
        <f>C17</f>
        <v>0</v>
      </c>
      <c r="D16" s="74">
        <f>D17</f>
        <v>1329</v>
      </c>
      <c r="E16" s="74">
        <f>E17</f>
        <v>1329</v>
      </c>
      <c r="F16" s="74">
        <f>F17</f>
        <v>1192.4000000000001</v>
      </c>
      <c r="G16" s="71" t="e">
        <f t="shared" si="0"/>
        <v>#DIV/0!</v>
      </c>
      <c r="H16" s="71">
        <f t="shared" si="1"/>
        <v>89.721595184349141</v>
      </c>
    </row>
    <row r="17" spans="1:8" x14ac:dyDescent="0.25">
      <c r="A17"/>
      <c r="B17" s="15" t="s">
        <v>180</v>
      </c>
      <c r="C17" s="72">
        <v>0</v>
      </c>
      <c r="D17" s="72">
        <v>1329</v>
      </c>
      <c r="E17" s="75">
        <v>1329</v>
      </c>
      <c r="F17" s="73">
        <v>1192.4000000000001</v>
      </c>
      <c r="G17" s="69" t="e">
        <f t="shared" si="0"/>
        <v>#DIV/0!</v>
      </c>
      <c r="H17" s="69">
        <f t="shared" si="1"/>
        <v>89.721595184349141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D6" sqref="D6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17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7" t="s">
        <v>3</v>
      </c>
      <c r="C4" s="27" t="s">
        <v>48</v>
      </c>
      <c r="D4" s="27" t="s">
        <v>43</v>
      </c>
      <c r="E4" s="27" t="s">
        <v>44</v>
      </c>
      <c r="F4" s="27" t="s">
        <v>49</v>
      </c>
      <c r="G4" s="27" t="s">
        <v>6</v>
      </c>
      <c r="H4" s="27" t="s">
        <v>22</v>
      </c>
    </row>
    <row r="5" spans="2:8" x14ac:dyDescent="0.25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13</v>
      </c>
      <c r="H5" s="29" t="s">
        <v>14</v>
      </c>
    </row>
    <row r="6" spans="2:8" ht="15.75" customHeight="1" x14ac:dyDescent="0.25">
      <c r="B6" s="7" t="s">
        <v>32</v>
      </c>
      <c r="C6" s="74">
        <f t="shared" ref="C6:F7" si="0">C7</f>
        <v>1816092</v>
      </c>
      <c r="D6" s="74">
        <f t="shared" si="0"/>
        <v>4767063</v>
      </c>
      <c r="E6" s="74">
        <f t="shared" si="0"/>
        <v>4767063</v>
      </c>
      <c r="F6" s="74">
        <f t="shared" si="0"/>
        <v>2442618.7599999998</v>
      </c>
      <c r="G6" s="69">
        <f>(F6*100)/C6</f>
        <v>134.49862451902214</v>
      </c>
      <c r="H6" s="69">
        <f>(F6*100)/E6</f>
        <v>51.239489807455868</v>
      </c>
    </row>
    <row r="7" spans="2:8" x14ac:dyDescent="0.25">
      <c r="B7" s="7" t="s">
        <v>183</v>
      </c>
      <c r="C7" s="74">
        <f t="shared" si="0"/>
        <v>1816092</v>
      </c>
      <c r="D7" s="74">
        <f t="shared" si="0"/>
        <v>4767063</v>
      </c>
      <c r="E7" s="74">
        <f t="shared" si="0"/>
        <v>4767063</v>
      </c>
      <c r="F7" s="74">
        <f t="shared" si="0"/>
        <v>2442618.7599999998</v>
      </c>
      <c r="G7" s="69">
        <f>(F7*100)/C7</f>
        <v>134.49862451902214</v>
      </c>
      <c r="H7" s="69">
        <f>(F7*100)/E7</f>
        <v>51.239489807455868</v>
      </c>
    </row>
    <row r="8" spans="2:8" x14ac:dyDescent="0.25">
      <c r="B8" s="10" t="s">
        <v>184</v>
      </c>
      <c r="C8" s="72">
        <v>1816092</v>
      </c>
      <c r="D8" s="72">
        <v>4767063</v>
      </c>
      <c r="E8" s="72">
        <v>4767063</v>
      </c>
      <c r="F8" s="73">
        <v>2442618.7599999998</v>
      </c>
      <c r="G8" s="69">
        <f>(F8*100)/C8</f>
        <v>134.49862451902214</v>
      </c>
      <c r="H8" s="69">
        <f>(F8*100)/E8</f>
        <v>51.239489807455868</v>
      </c>
    </row>
    <row r="10" spans="2:8" x14ac:dyDescent="0.25">
      <c r="B10" s="23"/>
      <c r="C10" s="23"/>
      <c r="D10" s="23"/>
      <c r="E10" s="23"/>
      <c r="F10" s="23"/>
      <c r="G10" s="23"/>
      <c r="H10" s="23"/>
    </row>
    <row r="11" spans="2:8" x14ac:dyDescent="0.25">
      <c r="B11" s="23"/>
      <c r="C11" s="23"/>
      <c r="D11" s="23"/>
      <c r="E11" s="23"/>
      <c r="F11" s="23"/>
      <c r="G11" s="23"/>
      <c r="H11" s="23"/>
    </row>
    <row r="12" spans="2:8" x14ac:dyDescent="0.25">
      <c r="B12" s="23"/>
      <c r="C12" s="23"/>
      <c r="D12" s="23"/>
      <c r="E12" s="23"/>
      <c r="F12" s="23"/>
      <c r="G12" s="23"/>
      <c r="H12" s="23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7" t="s">
        <v>25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5.75" customHeight="1" x14ac:dyDescent="0.25">
      <c r="B5" s="107" t="s">
        <v>18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0" t="s">
        <v>46</v>
      </c>
      <c r="H7" s="30" t="s">
        <v>43</v>
      </c>
      <c r="I7" s="30" t="s">
        <v>44</v>
      </c>
      <c r="J7" s="30" t="s">
        <v>47</v>
      </c>
      <c r="K7" s="30" t="s">
        <v>6</v>
      </c>
      <c r="L7" s="30" t="s">
        <v>22</v>
      </c>
    </row>
    <row r="8" spans="2:12" x14ac:dyDescent="0.25">
      <c r="B8" s="118">
        <v>1</v>
      </c>
      <c r="C8" s="119"/>
      <c r="D8" s="119"/>
      <c r="E8" s="119"/>
      <c r="F8" s="120"/>
      <c r="G8" s="31">
        <v>2</v>
      </c>
      <c r="H8" s="31">
        <v>3</v>
      </c>
      <c r="I8" s="31">
        <v>4</v>
      </c>
      <c r="J8" s="31">
        <v>5</v>
      </c>
      <c r="K8" s="31" t="s">
        <v>13</v>
      </c>
      <c r="L8" s="31" t="s">
        <v>14</v>
      </c>
    </row>
    <row r="9" spans="2:12" x14ac:dyDescent="0.25">
      <c r="B9" s="7"/>
      <c r="C9" s="7"/>
      <c r="D9" s="7"/>
      <c r="E9" s="7"/>
      <c r="F9" s="7"/>
      <c r="G9" s="74"/>
      <c r="H9" s="74"/>
      <c r="I9" s="74"/>
      <c r="J9" s="74"/>
      <c r="K9" s="68"/>
      <c r="L9" s="68"/>
    </row>
    <row r="10" spans="2:12" x14ac:dyDescent="0.25">
      <c r="B10" s="9"/>
      <c r="C10" s="9"/>
      <c r="D10" s="9"/>
      <c r="E10" s="9"/>
      <c r="F10" s="12"/>
      <c r="G10" s="74"/>
      <c r="H10" s="74"/>
      <c r="I10" s="74"/>
      <c r="J10" s="74"/>
      <c r="K10" s="68"/>
      <c r="L10" s="68"/>
    </row>
    <row r="11" spans="2:12" x14ac:dyDescent="0.25">
      <c r="B11" s="8"/>
      <c r="C11" s="8"/>
      <c r="D11" s="8"/>
      <c r="E11" s="8"/>
      <c r="F11" s="11"/>
      <c r="G11" s="74"/>
      <c r="H11" s="74"/>
      <c r="I11" s="74"/>
      <c r="J11" s="74"/>
      <c r="K11" s="68"/>
      <c r="L11" s="68"/>
    </row>
    <row r="13" spans="2:12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2:12" x14ac:dyDescent="0.2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2:12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19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7" t="s">
        <v>3</v>
      </c>
      <c r="C4" s="27" t="s">
        <v>42</v>
      </c>
      <c r="D4" s="27" t="s">
        <v>43</v>
      </c>
      <c r="E4" s="27" t="s">
        <v>44</v>
      </c>
      <c r="F4" s="27" t="s">
        <v>45</v>
      </c>
      <c r="G4" s="27" t="s">
        <v>6</v>
      </c>
      <c r="H4" s="27" t="s">
        <v>22</v>
      </c>
    </row>
    <row r="5" spans="2:8" x14ac:dyDescent="0.25">
      <c r="B5" s="27">
        <v>1</v>
      </c>
      <c r="C5" s="27">
        <v>2</v>
      </c>
      <c r="D5" s="27">
        <v>3</v>
      </c>
      <c r="E5" s="27">
        <v>4</v>
      </c>
      <c r="F5" s="27">
        <v>5</v>
      </c>
      <c r="G5" s="27" t="s">
        <v>13</v>
      </c>
      <c r="H5" s="27" t="s">
        <v>14</v>
      </c>
    </row>
    <row r="6" spans="2:8" x14ac:dyDescent="0.25">
      <c r="B6" s="7" t="s">
        <v>20</v>
      </c>
      <c r="C6" s="74"/>
      <c r="D6" s="74"/>
      <c r="E6" s="74"/>
      <c r="F6" s="74"/>
      <c r="G6" s="68"/>
      <c r="H6" s="68"/>
    </row>
    <row r="7" spans="2:8" x14ac:dyDescent="0.25">
      <c r="B7" s="7"/>
      <c r="C7" s="74"/>
      <c r="D7" s="74"/>
      <c r="E7" s="74"/>
      <c r="F7" s="74"/>
      <c r="G7" s="68"/>
      <c r="H7" s="68"/>
    </row>
    <row r="8" spans="2:8" x14ac:dyDescent="0.25">
      <c r="B8" s="15"/>
      <c r="C8" s="72"/>
      <c r="D8" s="72"/>
      <c r="E8" s="72"/>
      <c r="F8" s="73"/>
      <c r="G8" s="69"/>
      <c r="H8" s="69"/>
    </row>
    <row r="9" spans="2:8" x14ac:dyDescent="0.25">
      <c r="B9" s="16"/>
      <c r="C9" s="72"/>
      <c r="D9" s="72"/>
      <c r="E9" s="75"/>
      <c r="F9" s="73"/>
      <c r="G9" s="69"/>
      <c r="H9" s="69"/>
    </row>
    <row r="10" spans="2:8" x14ac:dyDescent="0.25">
      <c r="B10" s="7" t="s">
        <v>40</v>
      </c>
      <c r="C10" s="74"/>
      <c r="D10" s="74"/>
      <c r="E10" s="74"/>
      <c r="F10" s="74"/>
      <c r="G10" s="68"/>
      <c r="H10" s="68"/>
    </row>
    <row r="11" spans="2:8" x14ac:dyDescent="0.25">
      <c r="B11" s="7"/>
      <c r="C11" s="74"/>
      <c r="D11" s="74"/>
      <c r="E11" s="74"/>
      <c r="F11" s="74"/>
      <c r="G11" s="68"/>
      <c r="H11" s="68"/>
    </row>
    <row r="12" spans="2:8" x14ac:dyDescent="0.25">
      <c r="B12" s="15"/>
      <c r="C12" s="72"/>
      <c r="D12" s="72"/>
      <c r="E12" s="75"/>
      <c r="F12" s="73"/>
      <c r="G12" s="69"/>
      <c r="H12" s="69"/>
    </row>
    <row r="14" spans="2:8" x14ac:dyDescent="0.25">
      <c r="B14" s="33"/>
      <c r="C14" s="33"/>
      <c r="D14" s="33"/>
      <c r="E14" s="33"/>
      <c r="F14" s="33"/>
      <c r="G14" s="33"/>
      <c r="H14" s="33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42"/>
  <sheetViews>
    <sheetView topLeftCell="A58" zoomScaleNormal="100" workbookViewId="0">
      <selection activeCell="E8" sqref="E8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6" t="s">
        <v>33</v>
      </c>
      <c r="B1" s="37" t="s">
        <v>185</v>
      </c>
      <c r="C1" s="38"/>
    </row>
    <row r="2" spans="1:6" ht="15" customHeight="1" x14ac:dyDescent="0.2">
      <c r="A2" s="40" t="s">
        <v>34</v>
      </c>
      <c r="B2" s="41" t="s">
        <v>186</v>
      </c>
      <c r="C2" s="38"/>
    </row>
    <row r="3" spans="1:6" s="38" customFormat="1" ht="43.5" customHeight="1" x14ac:dyDescent="0.2">
      <c r="A3" s="42" t="s">
        <v>35</v>
      </c>
      <c r="B3" s="36" t="s">
        <v>187</v>
      </c>
    </row>
    <row r="4" spans="1:6" s="38" customFormat="1" x14ac:dyDescent="0.2">
      <c r="A4" s="42" t="s">
        <v>36</v>
      </c>
      <c r="B4" s="43" t="s">
        <v>188</v>
      </c>
    </row>
    <row r="5" spans="1:6" s="38" customFormat="1" x14ac:dyDescent="0.2">
      <c r="A5" s="44"/>
      <c r="B5" s="45"/>
    </row>
    <row r="6" spans="1:6" s="38" customFormat="1" x14ac:dyDescent="0.2">
      <c r="A6" s="44" t="s">
        <v>37</v>
      </c>
      <c r="B6" s="45"/>
    </row>
    <row r="7" spans="1:6" x14ac:dyDescent="0.2">
      <c r="A7" s="46" t="s">
        <v>189</v>
      </c>
      <c r="B7" s="45"/>
      <c r="C7" s="76">
        <f>C12</f>
        <v>4765734</v>
      </c>
      <c r="D7" s="76">
        <f>D12</f>
        <v>4765734</v>
      </c>
      <c r="E7" s="76">
        <f>E12</f>
        <v>2441426.3600000003</v>
      </c>
      <c r="F7" s="76">
        <f>(E7*100)/D7</f>
        <v>51.228758466167015</v>
      </c>
    </row>
    <row r="8" spans="1:6" x14ac:dyDescent="0.2">
      <c r="A8" s="46" t="s">
        <v>74</v>
      </c>
      <c r="B8" s="45"/>
      <c r="C8" s="76">
        <f>C67</f>
        <v>1329</v>
      </c>
      <c r="D8" s="76">
        <f>D67</f>
        <v>1329</v>
      </c>
      <c r="E8" s="76">
        <f>E67</f>
        <v>1192.4000000000001</v>
      </c>
      <c r="F8" s="76">
        <f>(E8*100)/D8</f>
        <v>89.721595184349141</v>
      </c>
    </row>
    <row r="9" spans="1:6" x14ac:dyDescent="0.2">
      <c r="A9" s="46" t="s">
        <v>190</v>
      </c>
      <c r="B9" s="45"/>
      <c r="C9" s="76">
        <f>C82</f>
        <v>0</v>
      </c>
      <c r="D9" s="76">
        <f>D82</f>
        <v>0</v>
      </c>
      <c r="E9" s="76">
        <f>E82</f>
        <v>0</v>
      </c>
      <c r="F9" s="76" t="e">
        <f>(E9*100)/D9</f>
        <v>#DIV/0!</v>
      </c>
    </row>
    <row r="10" spans="1:6" s="56" customFormat="1" x14ac:dyDescent="0.2"/>
    <row r="11" spans="1:6" ht="38.25" x14ac:dyDescent="0.2">
      <c r="A11" s="46" t="s">
        <v>191</v>
      </c>
      <c r="B11" s="46" t="s">
        <v>192</v>
      </c>
      <c r="C11" s="46" t="s">
        <v>43</v>
      </c>
      <c r="D11" s="46" t="s">
        <v>193</v>
      </c>
      <c r="E11" s="46" t="s">
        <v>194</v>
      </c>
      <c r="F11" s="46" t="s">
        <v>195</v>
      </c>
    </row>
    <row r="12" spans="1:6" x14ac:dyDescent="0.2">
      <c r="A12" s="47" t="s">
        <v>189</v>
      </c>
      <c r="B12" s="47" t="s">
        <v>196</v>
      </c>
      <c r="C12" s="77">
        <f>C13+C58</f>
        <v>4765734</v>
      </c>
      <c r="D12" s="77">
        <f>D13+D58</f>
        <v>4765734</v>
      </c>
      <c r="E12" s="77">
        <f>E13+E58</f>
        <v>2441426.3600000003</v>
      </c>
      <c r="F12" s="78">
        <f>(E12*100)/D12</f>
        <v>51.228758466167015</v>
      </c>
    </row>
    <row r="13" spans="1:6" x14ac:dyDescent="0.2">
      <c r="A13" s="48" t="s">
        <v>72</v>
      </c>
      <c r="B13" s="49" t="s">
        <v>73</v>
      </c>
      <c r="C13" s="79">
        <f>C14+C23+C52</f>
        <v>4760688</v>
      </c>
      <c r="D13" s="79">
        <f>D14+D23+D52</f>
        <v>4760688</v>
      </c>
      <c r="E13" s="79">
        <f>E14+E23+E52</f>
        <v>2438987.39</v>
      </c>
      <c r="F13" s="80">
        <f>(E13*100)/D13</f>
        <v>51.231825946165763</v>
      </c>
    </row>
    <row r="14" spans="1:6" x14ac:dyDescent="0.2">
      <c r="A14" s="50" t="s">
        <v>74</v>
      </c>
      <c r="B14" s="51" t="s">
        <v>75</v>
      </c>
      <c r="C14" s="81">
        <f>C15+C18+C20</f>
        <v>3562564</v>
      </c>
      <c r="D14" s="81">
        <f>D15+D18+D20</f>
        <v>3562564</v>
      </c>
      <c r="E14" s="81">
        <f>E15+E18+E20</f>
        <v>1917603.41</v>
      </c>
      <c r="F14" s="80">
        <f>(E14*100)/D14</f>
        <v>53.826497152051161</v>
      </c>
    </row>
    <row r="15" spans="1:6" x14ac:dyDescent="0.2">
      <c r="A15" s="52" t="s">
        <v>76</v>
      </c>
      <c r="B15" s="53" t="s">
        <v>77</v>
      </c>
      <c r="C15" s="82">
        <f>C16+C17</f>
        <v>2928538</v>
      </c>
      <c r="D15" s="82">
        <f>D16+D17</f>
        <v>2928538</v>
      </c>
      <c r="E15" s="82">
        <f>E16+E17</f>
        <v>1564298.75</v>
      </c>
      <c r="F15" s="82">
        <f>(E15*100)/D15</f>
        <v>53.415688988840166</v>
      </c>
    </row>
    <row r="16" spans="1:6" x14ac:dyDescent="0.2">
      <c r="A16" s="54" t="s">
        <v>78</v>
      </c>
      <c r="B16" s="55" t="s">
        <v>79</v>
      </c>
      <c r="C16" s="83">
        <v>2919538</v>
      </c>
      <c r="D16" s="83">
        <v>2919538</v>
      </c>
      <c r="E16" s="83">
        <v>1558599.85</v>
      </c>
      <c r="F16" s="83"/>
    </row>
    <row r="17" spans="1:6" x14ac:dyDescent="0.2">
      <c r="A17" s="54" t="s">
        <v>80</v>
      </c>
      <c r="B17" s="55" t="s">
        <v>81</v>
      </c>
      <c r="C17" s="83">
        <v>9000</v>
      </c>
      <c r="D17" s="83">
        <v>9000</v>
      </c>
      <c r="E17" s="83">
        <v>5698.9</v>
      </c>
      <c r="F17" s="83"/>
    </row>
    <row r="18" spans="1:6" x14ac:dyDescent="0.2">
      <c r="A18" s="52" t="s">
        <v>82</v>
      </c>
      <c r="B18" s="53" t="s">
        <v>83</v>
      </c>
      <c r="C18" s="82">
        <f>C19</f>
        <v>66200</v>
      </c>
      <c r="D18" s="82">
        <f>D19</f>
        <v>66200</v>
      </c>
      <c r="E18" s="82">
        <f>E19</f>
        <v>47897.71</v>
      </c>
      <c r="F18" s="82">
        <f>(E18*100)/D18</f>
        <v>72.353036253776438</v>
      </c>
    </row>
    <row r="19" spans="1:6" x14ac:dyDescent="0.2">
      <c r="A19" s="54" t="s">
        <v>84</v>
      </c>
      <c r="B19" s="55" t="s">
        <v>83</v>
      </c>
      <c r="C19" s="83">
        <v>66200</v>
      </c>
      <c r="D19" s="83">
        <v>66200</v>
      </c>
      <c r="E19" s="83">
        <v>47897.71</v>
      </c>
      <c r="F19" s="83"/>
    </row>
    <row r="20" spans="1:6" x14ac:dyDescent="0.2">
      <c r="A20" s="52" t="s">
        <v>85</v>
      </c>
      <c r="B20" s="53" t="s">
        <v>86</v>
      </c>
      <c r="C20" s="82">
        <f>C21+C22</f>
        <v>567826</v>
      </c>
      <c r="D20" s="82">
        <f>D21+D22</f>
        <v>567826</v>
      </c>
      <c r="E20" s="82">
        <f>E21+E22</f>
        <v>305406.95</v>
      </c>
      <c r="F20" s="82">
        <f>(E20*100)/D20</f>
        <v>53.785305709847734</v>
      </c>
    </row>
    <row r="21" spans="1:6" x14ac:dyDescent="0.2">
      <c r="A21" s="54" t="s">
        <v>87</v>
      </c>
      <c r="B21" s="55" t="s">
        <v>88</v>
      </c>
      <c r="C21" s="83">
        <v>92000</v>
      </c>
      <c r="D21" s="83">
        <v>92000</v>
      </c>
      <c r="E21" s="83">
        <v>54286.239999999998</v>
      </c>
      <c r="F21" s="83"/>
    </row>
    <row r="22" spans="1:6" x14ac:dyDescent="0.2">
      <c r="A22" s="54" t="s">
        <v>89</v>
      </c>
      <c r="B22" s="55" t="s">
        <v>90</v>
      </c>
      <c r="C22" s="83">
        <v>475826</v>
      </c>
      <c r="D22" s="83">
        <v>475826</v>
      </c>
      <c r="E22" s="83">
        <v>251120.71</v>
      </c>
      <c r="F22" s="83"/>
    </row>
    <row r="23" spans="1:6" x14ac:dyDescent="0.2">
      <c r="A23" s="50" t="s">
        <v>91</v>
      </c>
      <c r="B23" s="51" t="s">
        <v>92</v>
      </c>
      <c r="C23" s="81">
        <f>C24+C29+C35+C45+C47</f>
        <v>1196000</v>
      </c>
      <c r="D23" s="81">
        <f>D24+D29+D35+D45+D47</f>
        <v>1196000</v>
      </c>
      <c r="E23" s="81">
        <f>E24+E29+E35+E45+E47</f>
        <v>520514.34</v>
      </c>
      <c r="F23" s="80">
        <f>(E23*100)/D23</f>
        <v>43.521265886287622</v>
      </c>
    </row>
    <row r="24" spans="1:6" x14ac:dyDescent="0.2">
      <c r="A24" s="52" t="s">
        <v>93</v>
      </c>
      <c r="B24" s="53" t="s">
        <v>94</v>
      </c>
      <c r="C24" s="82">
        <f>C25+C26+C27+C28</f>
        <v>60200</v>
      </c>
      <c r="D24" s="82">
        <f>D25+D26+D27+D28</f>
        <v>60200</v>
      </c>
      <c r="E24" s="82">
        <f>E25+E26+E27+E28</f>
        <v>28853.890000000003</v>
      </c>
      <c r="F24" s="82">
        <f>(E24*100)/D24</f>
        <v>47.93004983388704</v>
      </c>
    </row>
    <row r="25" spans="1:6" x14ac:dyDescent="0.2">
      <c r="A25" s="54" t="s">
        <v>95</v>
      </c>
      <c r="B25" s="55" t="s">
        <v>96</v>
      </c>
      <c r="C25" s="83">
        <v>6000</v>
      </c>
      <c r="D25" s="83">
        <v>6000</v>
      </c>
      <c r="E25" s="83">
        <v>2489.31</v>
      </c>
      <c r="F25" s="83"/>
    </row>
    <row r="26" spans="1:6" ht="25.5" x14ac:dyDescent="0.2">
      <c r="A26" s="54" t="s">
        <v>97</v>
      </c>
      <c r="B26" s="55" t="s">
        <v>98</v>
      </c>
      <c r="C26" s="83">
        <v>52000</v>
      </c>
      <c r="D26" s="83">
        <v>52000</v>
      </c>
      <c r="E26" s="83">
        <v>26364.58</v>
      </c>
      <c r="F26" s="83"/>
    </row>
    <row r="27" spans="1:6" x14ac:dyDescent="0.2">
      <c r="A27" s="54" t="s">
        <v>99</v>
      </c>
      <c r="B27" s="55" t="s">
        <v>100</v>
      </c>
      <c r="C27" s="83">
        <v>2000</v>
      </c>
      <c r="D27" s="83">
        <v>2000</v>
      </c>
      <c r="E27" s="83">
        <v>0</v>
      </c>
      <c r="F27" s="83"/>
    </row>
    <row r="28" spans="1:6" x14ac:dyDescent="0.2">
      <c r="A28" s="54" t="s">
        <v>101</v>
      </c>
      <c r="B28" s="55" t="s">
        <v>102</v>
      </c>
      <c r="C28" s="83">
        <v>200</v>
      </c>
      <c r="D28" s="83">
        <v>200</v>
      </c>
      <c r="E28" s="83">
        <v>0</v>
      </c>
      <c r="F28" s="83"/>
    </row>
    <row r="29" spans="1:6" x14ac:dyDescent="0.2">
      <c r="A29" s="52" t="s">
        <v>103</v>
      </c>
      <c r="B29" s="53" t="s">
        <v>104</v>
      </c>
      <c r="C29" s="82">
        <f>C30+C31+C32+C33+C34</f>
        <v>161358</v>
      </c>
      <c r="D29" s="82">
        <f>D30+D31+D32+D33+D34</f>
        <v>161358</v>
      </c>
      <c r="E29" s="82">
        <f>E30+E31+E32+E33+E34</f>
        <v>62116.310000000005</v>
      </c>
      <c r="F29" s="82">
        <f>(E29*100)/D29</f>
        <v>38.495959295479615</v>
      </c>
    </row>
    <row r="30" spans="1:6" x14ac:dyDescent="0.2">
      <c r="A30" s="54" t="s">
        <v>105</v>
      </c>
      <c r="B30" s="55" t="s">
        <v>106</v>
      </c>
      <c r="C30" s="83">
        <v>38500</v>
      </c>
      <c r="D30" s="83">
        <v>38500</v>
      </c>
      <c r="E30" s="83">
        <v>17833.830000000002</v>
      </c>
      <c r="F30" s="83"/>
    </row>
    <row r="31" spans="1:6" x14ac:dyDescent="0.2">
      <c r="A31" s="54" t="s">
        <v>107</v>
      </c>
      <c r="B31" s="55" t="s">
        <v>108</v>
      </c>
      <c r="C31" s="83">
        <v>119500</v>
      </c>
      <c r="D31" s="83">
        <v>119500</v>
      </c>
      <c r="E31" s="83">
        <v>42588.81</v>
      </c>
      <c r="F31" s="83"/>
    </row>
    <row r="32" spans="1:6" x14ac:dyDescent="0.2">
      <c r="A32" s="54" t="s">
        <v>109</v>
      </c>
      <c r="B32" s="55" t="s">
        <v>110</v>
      </c>
      <c r="C32" s="83">
        <v>1500</v>
      </c>
      <c r="D32" s="83">
        <v>1500</v>
      </c>
      <c r="E32" s="83">
        <v>743.98</v>
      </c>
      <c r="F32" s="83"/>
    </row>
    <row r="33" spans="1:6" x14ac:dyDescent="0.2">
      <c r="A33" s="54" t="s">
        <v>111</v>
      </c>
      <c r="B33" s="55" t="s">
        <v>112</v>
      </c>
      <c r="C33" s="83">
        <v>1327</v>
      </c>
      <c r="D33" s="83">
        <v>1327</v>
      </c>
      <c r="E33" s="83">
        <v>699.69</v>
      </c>
      <c r="F33" s="83"/>
    </row>
    <row r="34" spans="1:6" x14ac:dyDescent="0.2">
      <c r="A34" s="54" t="s">
        <v>113</v>
      </c>
      <c r="B34" s="55" t="s">
        <v>114</v>
      </c>
      <c r="C34" s="83">
        <v>531</v>
      </c>
      <c r="D34" s="83">
        <v>531</v>
      </c>
      <c r="E34" s="83">
        <v>250</v>
      </c>
      <c r="F34" s="83"/>
    </row>
    <row r="35" spans="1:6" x14ac:dyDescent="0.2">
      <c r="A35" s="52" t="s">
        <v>115</v>
      </c>
      <c r="B35" s="53" t="s">
        <v>116</v>
      </c>
      <c r="C35" s="82">
        <f>C36+C37+C38+C39+C40+C41+C42+C43+C44</f>
        <v>963165</v>
      </c>
      <c r="D35" s="82">
        <f>D36+D37+D38+D39+D40+D41+D42+D43+D44</f>
        <v>963165</v>
      </c>
      <c r="E35" s="82">
        <f>E36+E37+E38+E39+E40+E41+E42+E43+E44</f>
        <v>421245.69</v>
      </c>
      <c r="F35" s="82">
        <f>(E35*100)/D35</f>
        <v>43.73556867203439</v>
      </c>
    </row>
    <row r="36" spans="1:6" x14ac:dyDescent="0.2">
      <c r="A36" s="54" t="s">
        <v>117</v>
      </c>
      <c r="B36" s="55" t="s">
        <v>118</v>
      </c>
      <c r="C36" s="83">
        <v>68000</v>
      </c>
      <c r="D36" s="83">
        <v>68000</v>
      </c>
      <c r="E36" s="83">
        <v>26740.66</v>
      </c>
      <c r="F36" s="83"/>
    </row>
    <row r="37" spans="1:6" x14ac:dyDescent="0.2">
      <c r="A37" s="54" t="s">
        <v>119</v>
      </c>
      <c r="B37" s="55" t="s">
        <v>120</v>
      </c>
      <c r="C37" s="83">
        <v>20000</v>
      </c>
      <c r="D37" s="83">
        <v>20000</v>
      </c>
      <c r="E37" s="83">
        <v>3492.77</v>
      </c>
      <c r="F37" s="83"/>
    </row>
    <row r="38" spans="1:6" x14ac:dyDescent="0.2">
      <c r="A38" s="54" t="s">
        <v>121</v>
      </c>
      <c r="B38" s="55" t="s">
        <v>122</v>
      </c>
      <c r="C38" s="83">
        <v>3200</v>
      </c>
      <c r="D38" s="83">
        <v>3200</v>
      </c>
      <c r="E38" s="83">
        <v>570</v>
      </c>
      <c r="F38" s="83"/>
    </row>
    <row r="39" spans="1:6" x14ac:dyDescent="0.2">
      <c r="A39" s="54" t="s">
        <v>123</v>
      </c>
      <c r="B39" s="55" t="s">
        <v>124</v>
      </c>
      <c r="C39" s="83">
        <v>14500</v>
      </c>
      <c r="D39" s="83">
        <v>14500</v>
      </c>
      <c r="E39" s="83">
        <v>5542.51</v>
      </c>
      <c r="F39" s="83"/>
    </row>
    <row r="40" spans="1:6" x14ac:dyDescent="0.2">
      <c r="A40" s="54" t="s">
        <v>125</v>
      </c>
      <c r="B40" s="55" t="s">
        <v>126</v>
      </c>
      <c r="C40" s="83">
        <v>8962</v>
      </c>
      <c r="D40" s="83">
        <v>8962</v>
      </c>
      <c r="E40" s="83">
        <v>4723.2</v>
      </c>
      <c r="F40" s="83"/>
    </row>
    <row r="41" spans="1:6" x14ac:dyDescent="0.2">
      <c r="A41" s="54" t="s">
        <v>127</v>
      </c>
      <c r="B41" s="55" t="s">
        <v>128</v>
      </c>
      <c r="C41" s="83">
        <v>3318</v>
      </c>
      <c r="D41" s="83">
        <v>3318</v>
      </c>
      <c r="E41" s="83">
        <v>302</v>
      </c>
      <c r="F41" s="83"/>
    </row>
    <row r="42" spans="1:6" x14ac:dyDescent="0.2">
      <c r="A42" s="54" t="s">
        <v>129</v>
      </c>
      <c r="B42" s="55" t="s">
        <v>130</v>
      </c>
      <c r="C42" s="83">
        <v>838121</v>
      </c>
      <c r="D42" s="83">
        <v>838121</v>
      </c>
      <c r="E42" s="83">
        <v>376747.8</v>
      </c>
      <c r="F42" s="83"/>
    </row>
    <row r="43" spans="1:6" x14ac:dyDescent="0.2">
      <c r="A43" s="54" t="s">
        <v>131</v>
      </c>
      <c r="B43" s="55" t="s">
        <v>132</v>
      </c>
      <c r="C43" s="83">
        <v>64</v>
      </c>
      <c r="D43" s="83">
        <v>64</v>
      </c>
      <c r="E43" s="83">
        <v>8.3000000000000007</v>
      </c>
      <c r="F43" s="83"/>
    </row>
    <row r="44" spans="1:6" x14ac:dyDescent="0.2">
      <c r="A44" s="54" t="s">
        <v>133</v>
      </c>
      <c r="B44" s="55" t="s">
        <v>134</v>
      </c>
      <c r="C44" s="83">
        <v>7000</v>
      </c>
      <c r="D44" s="83">
        <v>7000</v>
      </c>
      <c r="E44" s="83">
        <v>3118.45</v>
      </c>
      <c r="F44" s="83"/>
    </row>
    <row r="45" spans="1:6" x14ac:dyDescent="0.2">
      <c r="A45" s="52" t="s">
        <v>135</v>
      </c>
      <c r="B45" s="53" t="s">
        <v>136</v>
      </c>
      <c r="C45" s="82">
        <f>C46</f>
        <v>6500</v>
      </c>
      <c r="D45" s="82">
        <f>D46</f>
        <v>6500</v>
      </c>
      <c r="E45" s="82">
        <f>E46</f>
        <v>7500</v>
      </c>
      <c r="F45" s="82">
        <f>(E45*100)/D45</f>
        <v>115.38461538461539</v>
      </c>
    </row>
    <row r="46" spans="1:6" ht="25.5" x14ac:dyDescent="0.2">
      <c r="A46" s="54" t="s">
        <v>137</v>
      </c>
      <c r="B46" s="55" t="s">
        <v>138</v>
      </c>
      <c r="C46" s="83">
        <v>6500</v>
      </c>
      <c r="D46" s="83">
        <v>6500</v>
      </c>
      <c r="E46" s="83">
        <v>7500</v>
      </c>
      <c r="F46" s="83"/>
    </row>
    <row r="47" spans="1:6" x14ac:dyDescent="0.2">
      <c r="A47" s="52" t="s">
        <v>139</v>
      </c>
      <c r="B47" s="53" t="s">
        <v>140</v>
      </c>
      <c r="C47" s="82">
        <f>C48+C49+C50+C51</f>
        <v>4777</v>
      </c>
      <c r="D47" s="82">
        <f>D48+D49+D50+D51</f>
        <v>4777</v>
      </c>
      <c r="E47" s="82">
        <f>E48+E49+E50+E51</f>
        <v>798.45</v>
      </c>
      <c r="F47" s="82">
        <f>(E47*100)/D47</f>
        <v>16.714465145488802</v>
      </c>
    </row>
    <row r="48" spans="1:6" x14ac:dyDescent="0.2">
      <c r="A48" s="54" t="s">
        <v>141</v>
      </c>
      <c r="B48" s="55" t="s">
        <v>142</v>
      </c>
      <c r="C48" s="83">
        <v>1061</v>
      </c>
      <c r="D48" s="83">
        <v>1061</v>
      </c>
      <c r="E48" s="83">
        <v>450</v>
      </c>
      <c r="F48" s="83"/>
    </row>
    <row r="49" spans="1:6" x14ac:dyDescent="0.2">
      <c r="A49" s="54" t="s">
        <v>143</v>
      </c>
      <c r="B49" s="55" t="s">
        <v>144</v>
      </c>
      <c r="C49" s="83">
        <v>797</v>
      </c>
      <c r="D49" s="83">
        <v>797</v>
      </c>
      <c r="E49" s="83">
        <v>75.430000000000007</v>
      </c>
      <c r="F49" s="83"/>
    </row>
    <row r="50" spans="1:6" x14ac:dyDescent="0.2">
      <c r="A50" s="54" t="s">
        <v>145</v>
      </c>
      <c r="B50" s="55" t="s">
        <v>146</v>
      </c>
      <c r="C50" s="83">
        <v>2123</v>
      </c>
      <c r="D50" s="83">
        <v>2123</v>
      </c>
      <c r="E50" s="83">
        <v>0</v>
      </c>
      <c r="F50" s="83"/>
    </row>
    <row r="51" spans="1:6" x14ac:dyDescent="0.2">
      <c r="A51" s="54" t="s">
        <v>147</v>
      </c>
      <c r="B51" s="55" t="s">
        <v>140</v>
      </c>
      <c r="C51" s="83">
        <v>796</v>
      </c>
      <c r="D51" s="83">
        <v>796</v>
      </c>
      <c r="E51" s="83">
        <v>273.02</v>
      </c>
      <c r="F51" s="83"/>
    </row>
    <row r="52" spans="1:6" x14ac:dyDescent="0.2">
      <c r="A52" s="50" t="s">
        <v>148</v>
      </c>
      <c r="B52" s="51" t="s">
        <v>149</v>
      </c>
      <c r="C52" s="81">
        <f>C53+C55</f>
        <v>2124</v>
      </c>
      <c r="D52" s="81">
        <f>D53+D55</f>
        <v>2124</v>
      </c>
      <c r="E52" s="81">
        <f>E53+E55</f>
        <v>869.6400000000001</v>
      </c>
      <c r="F52" s="80">
        <f>(E52*100)/D52</f>
        <v>40.943502824858754</v>
      </c>
    </row>
    <row r="53" spans="1:6" x14ac:dyDescent="0.2">
      <c r="A53" s="52" t="s">
        <v>150</v>
      </c>
      <c r="B53" s="53" t="s">
        <v>151</v>
      </c>
      <c r="C53" s="82">
        <f>C54</f>
        <v>1128</v>
      </c>
      <c r="D53" s="82">
        <f>D54</f>
        <v>1128</v>
      </c>
      <c r="E53" s="82">
        <f>E54</f>
        <v>188.55</v>
      </c>
      <c r="F53" s="82">
        <f>(E53*100)/D53</f>
        <v>16.715425531914892</v>
      </c>
    </row>
    <row r="54" spans="1:6" ht="25.5" x14ac:dyDescent="0.2">
      <c r="A54" s="54" t="s">
        <v>152</v>
      </c>
      <c r="B54" s="55" t="s">
        <v>153</v>
      </c>
      <c r="C54" s="83">
        <v>1128</v>
      </c>
      <c r="D54" s="83">
        <v>1128</v>
      </c>
      <c r="E54" s="83">
        <v>188.55</v>
      </c>
      <c r="F54" s="83"/>
    </row>
    <row r="55" spans="1:6" x14ac:dyDescent="0.2">
      <c r="A55" s="52" t="s">
        <v>154</v>
      </c>
      <c r="B55" s="53" t="s">
        <v>155</v>
      </c>
      <c r="C55" s="82">
        <f>C56+C57</f>
        <v>996</v>
      </c>
      <c r="D55" s="82">
        <f>D56+D57</f>
        <v>996</v>
      </c>
      <c r="E55" s="82">
        <f>E56+E57</f>
        <v>681.09</v>
      </c>
      <c r="F55" s="82">
        <f>(E55*100)/D55</f>
        <v>68.382530120481931</v>
      </c>
    </row>
    <row r="56" spans="1:6" x14ac:dyDescent="0.2">
      <c r="A56" s="54" t="s">
        <v>156</v>
      </c>
      <c r="B56" s="55" t="s">
        <v>157</v>
      </c>
      <c r="C56" s="83">
        <v>664</v>
      </c>
      <c r="D56" s="83">
        <v>664</v>
      </c>
      <c r="E56" s="83">
        <v>650</v>
      </c>
      <c r="F56" s="83"/>
    </row>
    <row r="57" spans="1:6" x14ac:dyDescent="0.2">
      <c r="A57" s="54" t="s">
        <v>158</v>
      </c>
      <c r="B57" s="55" t="s">
        <v>159</v>
      </c>
      <c r="C57" s="83">
        <v>332</v>
      </c>
      <c r="D57" s="83">
        <v>332</v>
      </c>
      <c r="E57" s="83">
        <v>31.09</v>
      </c>
      <c r="F57" s="83"/>
    </row>
    <row r="58" spans="1:6" x14ac:dyDescent="0.2">
      <c r="A58" s="48" t="s">
        <v>160</v>
      </c>
      <c r="B58" s="49" t="s">
        <v>161</v>
      </c>
      <c r="C58" s="79">
        <f t="shared" ref="C58:E60" si="0">C59</f>
        <v>5046</v>
      </c>
      <c r="D58" s="79">
        <f t="shared" si="0"/>
        <v>5046</v>
      </c>
      <c r="E58" s="79">
        <f t="shared" si="0"/>
        <v>2438.9699999999998</v>
      </c>
      <c r="F58" s="80">
        <f>(E58*100)/D58</f>
        <v>48.334720570749106</v>
      </c>
    </row>
    <row r="59" spans="1:6" x14ac:dyDescent="0.2">
      <c r="A59" s="50" t="s">
        <v>162</v>
      </c>
      <c r="B59" s="51" t="s">
        <v>163</v>
      </c>
      <c r="C59" s="81">
        <f t="shared" si="0"/>
        <v>5046</v>
      </c>
      <c r="D59" s="81">
        <f t="shared" si="0"/>
        <v>5046</v>
      </c>
      <c r="E59" s="81">
        <f t="shared" si="0"/>
        <v>2438.9699999999998</v>
      </c>
      <c r="F59" s="80">
        <f>(E59*100)/D59</f>
        <v>48.334720570749106</v>
      </c>
    </row>
    <row r="60" spans="1:6" x14ac:dyDescent="0.2">
      <c r="A60" s="52" t="s">
        <v>168</v>
      </c>
      <c r="B60" s="53" t="s">
        <v>169</v>
      </c>
      <c r="C60" s="82">
        <f t="shared" si="0"/>
        <v>5046</v>
      </c>
      <c r="D60" s="82">
        <f t="shared" si="0"/>
        <v>5046</v>
      </c>
      <c r="E60" s="82">
        <f t="shared" si="0"/>
        <v>2438.9699999999998</v>
      </c>
      <c r="F60" s="82">
        <f>(E60*100)/D60</f>
        <v>48.334720570749106</v>
      </c>
    </row>
    <row r="61" spans="1:6" x14ac:dyDescent="0.2">
      <c r="A61" s="54" t="s">
        <v>170</v>
      </c>
      <c r="B61" s="55" t="s">
        <v>171</v>
      </c>
      <c r="C61" s="83">
        <v>5046</v>
      </c>
      <c r="D61" s="83">
        <v>5046</v>
      </c>
      <c r="E61" s="83">
        <v>2438.9699999999998</v>
      </c>
      <c r="F61" s="83"/>
    </row>
    <row r="62" spans="1:6" x14ac:dyDescent="0.2">
      <c r="A62" s="48" t="s">
        <v>50</v>
      </c>
      <c r="B62" s="49" t="s">
        <v>51</v>
      </c>
      <c r="C62" s="79">
        <f t="shared" ref="C62:E63" si="1">C63</f>
        <v>4765734</v>
      </c>
      <c r="D62" s="79">
        <f t="shared" si="1"/>
        <v>4765734</v>
      </c>
      <c r="E62" s="79">
        <f t="shared" si="1"/>
        <v>2441426.3600000003</v>
      </c>
      <c r="F62" s="80">
        <f>(E62*100)/D62</f>
        <v>51.228758466167015</v>
      </c>
    </row>
    <row r="63" spans="1:6" x14ac:dyDescent="0.2">
      <c r="A63" s="50" t="s">
        <v>64</v>
      </c>
      <c r="B63" s="51" t="s">
        <v>65</v>
      </c>
      <c r="C63" s="81">
        <f t="shared" si="1"/>
        <v>4765734</v>
      </c>
      <c r="D63" s="81">
        <f t="shared" si="1"/>
        <v>4765734</v>
      </c>
      <c r="E63" s="81">
        <f t="shared" si="1"/>
        <v>2441426.3600000003</v>
      </c>
      <c r="F63" s="80">
        <f>(E63*100)/D63</f>
        <v>51.228758466167015</v>
      </c>
    </row>
    <row r="64" spans="1:6" ht="25.5" x14ac:dyDescent="0.2">
      <c r="A64" s="52" t="s">
        <v>66</v>
      </c>
      <c r="B64" s="53" t="s">
        <v>67</v>
      </c>
      <c r="C64" s="82">
        <f>C65+C66</f>
        <v>4765734</v>
      </c>
      <c r="D64" s="82">
        <f>D65+D66</f>
        <v>4765734</v>
      </c>
      <c r="E64" s="82">
        <f>E65+E66</f>
        <v>2441426.3600000003</v>
      </c>
      <c r="F64" s="82">
        <f>(E64*100)/D64</f>
        <v>51.228758466167015</v>
      </c>
    </row>
    <row r="65" spans="1:6" x14ac:dyDescent="0.2">
      <c r="A65" s="54" t="s">
        <v>68</v>
      </c>
      <c r="B65" s="55" t="s">
        <v>69</v>
      </c>
      <c r="C65" s="83">
        <v>4760688</v>
      </c>
      <c r="D65" s="83">
        <v>4760688</v>
      </c>
      <c r="E65" s="83">
        <v>2438987.39</v>
      </c>
      <c r="F65" s="83"/>
    </row>
    <row r="66" spans="1:6" ht="25.5" x14ac:dyDescent="0.2">
      <c r="A66" s="54" t="s">
        <v>70</v>
      </c>
      <c r="B66" s="55" t="s">
        <v>71</v>
      </c>
      <c r="C66" s="83">
        <v>5046</v>
      </c>
      <c r="D66" s="83">
        <v>5046</v>
      </c>
      <c r="E66" s="83">
        <v>2438.9699999999998</v>
      </c>
      <c r="F66" s="83"/>
    </row>
    <row r="67" spans="1:6" x14ac:dyDescent="0.2">
      <c r="A67" s="47" t="s">
        <v>74</v>
      </c>
      <c r="B67" s="47" t="s">
        <v>197</v>
      </c>
      <c r="C67" s="77">
        <f>C68+C74</f>
        <v>1329</v>
      </c>
      <c r="D67" s="77">
        <f>D68+D74</f>
        <v>1329</v>
      </c>
      <c r="E67" s="77">
        <f>E68+E74</f>
        <v>1192.4000000000001</v>
      </c>
      <c r="F67" s="78">
        <f>(E67*100)/D67</f>
        <v>89.721595184349141</v>
      </c>
    </row>
    <row r="68" spans="1:6" x14ac:dyDescent="0.2">
      <c r="A68" s="48" t="s">
        <v>72</v>
      </c>
      <c r="B68" s="49" t="s">
        <v>73</v>
      </c>
      <c r="C68" s="79">
        <f>C69</f>
        <v>1329</v>
      </c>
      <c r="D68" s="79">
        <f>D69</f>
        <v>1329</v>
      </c>
      <c r="E68" s="79">
        <f>E69</f>
        <v>0</v>
      </c>
      <c r="F68" s="80">
        <f>(E68*100)/D68</f>
        <v>0</v>
      </c>
    </row>
    <row r="69" spans="1:6" x14ac:dyDescent="0.2">
      <c r="A69" s="50" t="s">
        <v>91</v>
      </c>
      <c r="B69" s="51" t="s">
        <v>92</v>
      </c>
      <c r="C69" s="81">
        <f>C70+C72</f>
        <v>1329</v>
      </c>
      <c r="D69" s="81">
        <f>D70+D72</f>
        <v>1329</v>
      </c>
      <c r="E69" s="81">
        <f>E70+E72</f>
        <v>0</v>
      </c>
      <c r="F69" s="80">
        <f>(E69*100)/D69</f>
        <v>0</v>
      </c>
    </row>
    <row r="70" spans="1:6" x14ac:dyDescent="0.2">
      <c r="A70" s="52" t="s">
        <v>115</v>
      </c>
      <c r="B70" s="53" t="s">
        <v>116</v>
      </c>
      <c r="C70" s="82">
        <f>C71</f>
        <v>664</v>
      </c>
      <c r="D70" s="82">
        <f>D71</f>
        <v>664</v>
      </c>
      <c r="E70" s="82">
        <f>E71</f>
        <v>0</v>
      </c>
      <c r="F70" s="82">
        <f>(E70*100)/D70</f>
        <v>0</v>
      </c>
    </row>
    <row r="71" spans="1:6" x14ac:dyDescent="0.2">
      <c r="A71" s="54" t="s">
        <v>119</v>
      </c>
      <c r="B71" s="55" t="s">
        <v>120</v>
      </c>
      <c r="C71" s="83">
        <v>664</v>
      </c>
      <c r="D71" s="83">
        <v>664</v>
      </c>
      <c r="E71" s="83">
        <v>0</v>
      </c>
      <c r="F71" s="83"/>
    </row>
    <row r="72" spans="1:6" x14ac:dyDescent="0.2">
      <c r="A72" s="52" t="s">
        <v>139</v>
      </c>
      <c r="B72" s="53" t="s">
        <v>140</v>
      </c>
      <c r="C72" s="82">
        <f>C73</f>
        <v>665</v>
      </c>
      <c r="D72" s="82">
        <f>D73</f>
        <v>665</v>
      </c>
      <c r="E72" s="82">
        <f>E73</f>
        <v>0</v>
      </c>
      <c r="F72" s="82">
        <f>(E72*100)/D72</f>
        <v>0</v>
      </c>
    </row>
    <row r="73" spans="1:6" x14ac:dyDescent="0.2">
      <c r="A73" s="54" t="s">
        <v>143</v>
      </c>
      <c r="B73" s="55" t="s">
        <v>144</v>
      </c>
      <c r="C73" s="83">
        <v>665</v>
      </c>
      <c r="D73" s="83">
        <v>665</v>
      </c>
      <c r="E73" s="83">
        <v>0</v>
      </c>
      <c r="F73" s="83"/>
    </row>
    <row r="74" spans="1:6" x14ac:dyDescent="0.2">
      <c r="A74" s="48" t="s">
        <v>160</v>
      </c>
      <c r="B74" s="49" t="s">
        <v>161</v>
      </c>
      <c r="C74" s="79">
        <f t="shared" ref="C74:E76" si="2">C75</f>
        <v>0</v>
      </c>
      <c r="D74" s="79">
        <f t="shared" si="2"/>
        <v>0</v>
      </c>
      <c r="E74" s="79">
        <f t="shared" si="2"/>
        <v>1192.4000000000001</v>
      </c>
      <c r="F74" s="80" t="e">
        <f>(E74*100)/D74</f>
        <v>#DIV/0!</v>
      </c>
    </row>
    <row r="75" spans="1:6" x14ac:dyDescent="0.2">
      <c r="A75" s="50" t="s">
        <v>162</v>
      </c>
      <c r="B75" s="51" t="s">
        <v>163</v>
      </c>
      <c r="C75" s="81">
        <f t="shared" si="2"/>
        <v>0</v>
      </c>
      <c r="D75" s="81">
        <f t="shared" si="2"/>
        <v>0</v>
      </c>
      <c r="E75" s="81">
        <f t="shared" si="2"/>
        <v>1192.4000000000001</v>
      </c>
      <c r="F75" s="80" t="e">
        <f>(E75*100)/D75</f>
        <v>#DIV/0!</v>
      </c>
    </row>
    <row r="76" spans="1:6" x14ac:dyDescent="0.2">
      <c r="A76" s="52" t="s">
        <v>164</v>
      </c>
      <c r="B76" s="53" t="s">
        <v>165</v>
      </c>
      <c r="C76" s="82">
        <f t="shared" si="2"/>
        <v>0</v>
      </c>
      <c r="D76" s="82">
        <f t="shared" si="2"/>
        <v>0</v>
      </c>
      <c r="E76" s="82">
        <f t="shared" si="2"/>
        <v>1192.4000000000001</v>
      </c>
      <c r="F76" s="82" t="e">
        <f>(E76*100)/D76</f>
        <v>#DIV/0!</v>
      </c>
    </row>
    <row r="77" spans="1:6" x14ac:dyDescent="0.2">
      <c r="A77" s="54" t="s">
        <v>166</v>
      </c>
      <c r="B77" s="55" t="s">
        <v>167</v>
      </c>
      <c r="C77" s="83">
        <v>0</v>
      </c>
      <c r="D77" s="83">
        <v>0</v>
      </c>
      <c r="E77" s="83">
        <v>1192.4000000000001</v>
      </c>
      <c r="F77" s="83"/>
    </row>
    <row r="78" spans="1:6" x14ac:dyDescent="0.2">
      <c r="A78" s="48" t="s">
        <v>50</v>
      </c>
      <c r="B78" s="49" t="s">
        <v>51</v>
      </c>
      <c r="C78" s="79">
        <f t="shared" ref="C78:E80" si="3">C79</f>
        <v>1329</v>
      </c>
      <c r="D78" s="79">
        <f t="shared" si="3"/>
        <v>1329</v>
      </c>
      <c r="E78" s="79">
        <f t="shared" si="3"/>
        <v>1192.4000000000001</v>
      </c>
      <c r="F78" s="80">
        <f>(E78*100)/D78</f>
        <v>89.721595184349141</v>
      </c>
    </row>
    <row r="79" spans="1:6" x14ac:dyDescent="0.2">
      <c r="A79" s="50" t="s">
        <v>58</v>
      </c>
      <c r="B79" s="51" t="s">
        <v>59</v>
      </c>
      <c r="C79" s="81">
        <f t="shared" si="3"/>
        <v>1329</v>
      </c>
      <c r="D79" s="81">
        <f t="shared" si="3"/>
        <v>1329</v>
      </c>
      <c r="E79" s="81">
        <f t="shared" si="3"/>
        <v>1192.4000000000001</v>
      </c>
      <c r="F79" s="80">
        <f>(E79*100)/D79</f>
        <v>89.721595184349141</v>
      </c>
    </row>
    <row r="80" spans="1:6" x14ac:dyDescent="0.2">
      <c r="A80" s="52" t="s">
        <v>60</v>
      </c>
      <c r="B80" s="53" t="s">
        <v>61</v>
      </c>
      <c r="C80" s="82">
        <f t="shared" si="3"/>
        <v>1329</v>
      </c>
      <c r="D80" s="82">
        <f t="shared" si="3"/>
        <v>1329</v>
      </c>
      <c r="E80" s="82">
        <f t="shared" si="3"/>
        <v>1192.4000000000001</v>
      </c>
      <c r="F80" s="82">
        <f>(E80*100)/D80</f>
        <v>89.721595184349141</v>
      </c>
    </row>
    <row r="81" spans="1:6" x14ac:dyDescent="0.2">
      <c r="A81" s="54" t="s">
        <v>62</v>
      </c>
      <c r="B81" s="55" t="s">
        <v>63</v>
      </c>
      <c r="C81" s="83">
        <v>1329</v>
      </c>
      <c r="D81" s="83">
        <v>1329</v>
      </c>
      <c r="E81" s="83">
        <v>1192.4000000000001</v>
      </c>
      <c r="F81" s="83"/>
    </row>
    <row r="82" spans="1:6" x14ac:dyDescent="0.2">
      <c r="A82" s="47" t="s">
        <v>190</v>
      </c>
      <c r="B82" s="47" t="s">
        <v>198</v>
      </c>
      <c r="C82" s="77"/>
      <c r="D82" s="77"/>
      <c r="E82" s="77"/>
      <c r="F82" s="78" t="e">
        <f>(E82*100)/D82</f>
        <v>#DIV/0!</v>
      </c>
    </row>
    <row r="83" spans="1:6" x14ac:dyDescent="0.2">
      <c r="A83" s="48" t="s">
        <v>50</v>
      </c>
      <c r="B83" s="49" t="s">
        <v>51</v>
      </c>
      <c r="C83" s="79">
        <f t="shared" ref="C83:E85" si="4">C84</f>
        <v>0</v>
      </c>
      <c r="D83" s="79">
        <f t="shared" si="4"/>
        <v>0</v>
      </c>
      <c r="E83" s="79">
        <f t="shared" si="4"/>
        <v>0</v>
      </c>
      <c r="F83" s="80" t="e">
        <f>(E83*100)/D83</f>
        <v>#DIV/0!</v>
      </c>
    </row>
    <row r="84" spans="1:6" x14ac:dyDescent="0.2">
      <c r="A84" s="50" t="s">
        <v>52</v>
      </c>
      <c r="B84" s="51" t="s">
        <v>53</v>
      </c>
      <c r="C84" s="81">
        <f t="shared" si="4"/>
        <v>0</v>
      </c>
      <c r="D84" s="81">
        <f t="shared" si="4"/>
        <v>0</v>
      </c>
      <c r="E84" s="81">
        <f t="shared" si="4"/>
        <v>0</v>
      </c>
      <c r="F84" s="80" t="e">
        <f>(E84*100)/D84</f>
        <v>#DIV/0!</v>
      </c>
    </row>
    <row r="85" spans="1:6" x14ac:dyDescent="0.2">
      <c r="A85" s="52" t="s">
        <v>54</v>
      </c>
      <c r="B85" s="53" t="s">
        <v>55</v>
      </c>
      <c r="C85" s="82">
        <f t="shared" si="4"/>
        <v>0</v>
      </c>
      <c r="D85" s="82">
        <f t="shared" si="4"/>
        <v>0</v>
      </c>
      <c r="E85" s="82">
        <f t="shared" si="4"/>
        <v>0</v>
      </c>
      <c r="F85" s="82" t="e">
        <f>(E85*100)/D85</f>
        <v>#DIV/0!</v>
      </c>
    </row>
    <row r="86" spans="1:6" x14ac:dyDescent="0.2">
      <c r="A86" s="54" t="s">
        <v>56</v>
      </c>
      <c r="B86" s="55" t="s">
        <v>57</v>
      </c>
      <c r="C86" s="83">
        <v>0</v>
      </c>
      <c r="D86" s="83">
        <v>0</v>
      </c>
      <c r="E86" s="83">
        <v>0</v>
      </c>
      <c r="F86" s="83"/>
    </row>
    <row r="87" spans="1:6" s="56" customFormat="1" x14ac:dyDescent="0.2"/>
    <row r="88" spans="1:6" s="56" customFormat="1" x14ac:dyDescent="0.2"/>
    <row r="89" spans="1:6" s="56" customFormat="1" x14ac:dyDescent="0.2"/>
    <row r="90" spans="1:6" s="56" customFormat="1" x14ac:dyDescent="0.2"/>
    <row r="91" spans="1:6" s="56" customFormat="1" x14ac:dyDescent="0.2"/>
    <row r="92" spans="1:6" s="56" customFormat="1" x14ac:dyDescent="0.2"/>
    <row r="93" spans="1:6" s="56" customFormat="1" x14ac:dyDescent="0.2"/>
    <row r="94" spans="1:6" s="56" customFormat="1" x14ac:dyDescent="0.2"/>
    <row r="95" spans="1:6" s="56" customFormat="1" x14ac:dyDescent="0.2"/>
    <row r="96" spans="1: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="56" customFormat="1" x14ac:dyDescent="0.2"/>
    <row r="1202" s="56" customFormat="1" x14ac:dyDescent="0.2"/>
    <row r="1203" s="56" customFormat="1" x14ac:dyDescent="0.2"/>
    <row r="1204" s="56" customFormat="1" x14ac:dyDescent="0.2"/>
    <row r="1205" s="56" customFormat="1" x14ac:dyDescent="0.2"/>
    <row r="1206" s="56" customFormat="1" x14ac:dyDescent="0.2"/>
    <row r="1207" s="56" customFormat="1" x14ac:dyDescent="0.2"/>
    <row r="1208" s="56" customFormat="1" x14ac:dyDescent="0.2"/>
    <row r="1209" s="56" customFormat="1" x14ac:dyDescent="0.2"/>
    <row r="1210" s="56" customFormat="1" x14ac:dyDescent="0.2"/>
    <row r="1211" s="56" customFormat="1" x14ac:dyDescent="0.2"/>
    <row r="1212" s="56" customFormat="1" x14ac:dyDescent="0.2"/>
    <row r="1213" s="56" customFormat="1" x14ac:dyDescent="0.2"/>
    <row r="1214" s="56" customFormat="1" x14ac:dyDescent="0.2"/>
    <row r="1215" s="56" customFormat="1" x14ac:dyDescent="0.2"/>
    <row r="1216" s="56" customFormat="1" x14ac:dyDescent="0.2"/>
    <row r="1217" spans="1:3" s="56" customFormat="1" x14ac:dyDescent="0.2"/>
    <row r="1218" spans="1:3" s="56" customFormat="1" x14ac:dyDescent="0.2"/>
    <row r="1219" spans="1:3" s="56" customFormat="1" x14ac:dyDescent="0.2"/>
    <row r="1220" spans="1:3" s="56" customFormat="1" x14ac:dyDescent="0.2"/>
    <row r="1221" spans="1:3" s="56" customFormat="1" x14ac:dyDescent="0.2"/>
    <row r="1222" spans="1:3" s="56" customFormat="1" x14ac:dyDescent="0.2"/>
    <row r="1223" spans="1:3" s="56" customFormat="1" x14ac:dyDescent="0.2"/>
    <row r="1224" spans="1:3" s="56" customFormat="1" x14ac:dyDescent="0.2"/>
    <row r="1225" spans="1:3" s="56" customFormat="1" x14ac:dyDescent="0.2"/>
    <row r="1226" spans="1:3" s="56" customFormat="1" x14ac:dyDescent="0.2"/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pans="1:3" x14ac:dyDescent="0.2">
      <c r="A1249" s="56"/>
      <c r="B1249" s="56"/>
      <c r="C1249" s="56"/>
    </row>
    <row r="1250" spans="1:3" x14ac:dyDescent="0.2">
      <c r="A1250" s="56"/>
      <c r="B1250" s="56"/>
      <c r="C1250" s="56"/>
    </row>
    <row r="1251" spans="1:3" x14ac:dyDescent="0.2">
      <c r="A1251" s="56"/>
      <c r="B1251" s="56"/>
      <c r="C1251" s="56"/>
    </row>
    <row r="1252" spans="1:3" x14ac:dyDescent="0.2">
      <c r="A1252" s="56"/>
      <c r="B1252" s="56"/>
      <c r="C1252" s="56"/>
    </row>
    <row r="1253" spans="1:3" x14ac:dyDescent="0.2">
      <c r="A1253" s="56"/>
      <c r="B1253" s="56"/>
      <c r="C1253" s="56"/>
    </row>
    <row r="1254" spans="1:3" x14ac:dyDescent="0.2">
      <c r="A1254" s="56"/>
      <c r="B1254" s="56"/>
      <c r="C1254" s="56"/>
    </row>
    <row r="1255" spans="1:3" x14ac:dyDescent="0.2">
      <c r="A1255" s="56"/>
      <c r="B1255" s="56"/>
      <c r="C1255" s="56"/>
    </row>
    <row r="1256" spans="1:3" x14ac:dyDescent="0.2">
      <c r="A1256" s="56"/>
      <c r="B1256" s="56"/>
      <c r="C1256" s="56"/>
    </row>
    <row r="1257" spans="1:3" x14ac:dyDescent="0.2">
      <c r="A1257" s="56"/>
      <c r="B1257" s="56"/>
      <c r="C1257" s="56"/>
    </row>
    <row r="1258" spans="1:3" x14ac:dyDescent="0.2">
      <c r="A1258" s="56"/>
      <c r="B1258" s="56"/>
      <c r="C1258" s="56"/>
    </row>
    <row r="1259" spans="1:3" x14ac:dyDescent="0.2">
      <c r="A1259" s="56"/>
      <c r="B1259" s="56"/>
      <c r="C1259" s="56"/>
    </row>
    <row r="1260" spans="1:3" x14ac:dyDescent="0.2">
      <c r="A1260" s="56"/>
      <c r="B1260" s="56"/>
      <c r="C1260" s="56"/>
    </row>
    <row r="1261" spans="1:3" x14ac:dyDescent="0.2">
      <c r="A1261" s="56"/>
      <c r="B1261" s="56"/>
      <c r="C1261" s="56"/>
    </row>
    <row r="1262" spans="1:3" x14ac:dyDescent="0.2">
      <c r="A1262" s="56"/>
      <c r="B1262" s="56"/>
      <c r="C1262" s="56"/>
    </row>
    <row r="1263" spans="1:3" x14ac:dyDescent="0.2">
      <c r="A1263" s="56"/>
      <c r="B1263" s="56"/>
      <c r="C1263" s="56"/>
    </row>
    <row r="1264" spans="1:3" x14ac:dyDescent="0.2">
      <c r="A1264" s="39"/>
      <c r="B1264" s="39"/>
      <c r="C1264" s="39"/>
    </row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  <row r="7928" s="39" customFormat="1" x14ac:dyDescent="0.2"/>
    <row r="7929" s="39" customFormat="1" x14ac:dyDescent="0.2"/>
    <row r="7930" s="39" customFormat="1" x14ac:dyDescent="0.2"/>
    <row r="7931" s="39" customFormat="1" x14ac:dyDescent="0.2"/>
    <row r="7932" s="39" customFormat="1" x14ac:dyDescent="0.2"/>
    <row r="7933" s="39" customFormat="1" x14ac:dyDescent="0.2"/>
    <row r="7934" s="39" customFormat="1" x14ac:dyDescent="0.2"/>
    <row r="7935" s="39" customFormat="1" x14ac:dyDescent="0.2"/>
    <row r="7936" s="39" customFormat="1" x14ac:dyDescent="0.2"/>
    <row r="7937" s="39" customFormat="1" x14ac:dyDescent="0.2"/>
    <row r="7938" s="39" customFormat="1" x14ac:dyDescent="0.2"/>
    <row r="7939" s="39" customFormat="1" x14ac:dyDescent="0.2"/>
    <row r="7940" s="39" customFormat="1" x14ac:dyDescent="0.2"/>
    <row r="7941" s="39" customFormat="1" x14ac:dyDescent="0.2"/>
    <row r="7942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Tanja Božić</cp:lastModifiedBy>
  <cp:lastPrinted>2023-07-24T12:33:14Z</cp:lastPrinted>
  <dcterms:created xsi:type="dcterms:W3CDTF">2022-08-12T12:51:27Z</dcterms:created>
  <dcterms:modified xsi:type="dcterms:W3CDTF">2024-07-24T10:12:37Z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