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buljubasic\Desktop\FINANCIJSKI IZVJEŠTAJI\POL.IZVJ.O IZVR.F.P. 2024\"/>
    </mc:Choice>
  </mc:AlternateContent>
  <xr:revisionPtr revIDLastSave="0" documentId="8_{ECADFB18-379F-4210-AAC5-D2C098F7F988}" xr6:coauthVersionLast="47" xr6:coauthVersionMax="47" xr10:uidLastSave="{00000000-0000-0000-0000-000000000000}"/>
  <bookViews>
    <workbookView xWindow="-120" yWindow="-120" windowWidth="29040" windowHeight="15840" tabRatio="825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K12" i="1" l="1"/>
  <c r="J16" i="1"/>
  <c r="L16" i="1" s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105" i="15"/>
  <c r="E105" i="15"/>
  <c r="D105" i="15"/>
  <c r="C105" i="15"/>
  <c r="F104" i="15"/>
  <c r="E104" i="15"/>
  <c r="D104" i="15"/>
  <c r="C104" i="15"/>
  <c r="F103" i="15"/>
  <c r="E103" i="15"/>
  <c r="D103" i="15"/>
  <c r="C103" i="15"/>
  <c r="F101" i="15"/>
  <c r="E101" i="15"/>
  <c r="D101" i="15"/>
  <c r="C101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5" i="15"/>
  <c r="E95" i="15"/>
  <c r="D95" i="15"/>
  <c r="C95" i="15"/>
  <c r="F92" i="15"/>
  <c r="E92" i="15"/>
  <c r="D92" i="15"/>
  <c r="C92" i="15"/>
  <c r="F91" i="15"/>
  <c r="E91" i="15"/>
  <c r="D91" i="15"/>
  <c r="C91" i="15"/>
  <c r="F90" i="15"/>
  <c r="E90" i="15"/>
  <c r="D90" i="15"/>
  <c r="C90" i="15"/>
  <c r="F89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F15" i="5"/>
  <c r="E15" i="5"/>
  <c r="D15" i="5"/>
  <c r="C15" i="5"/>
  <c r="G15" i="5" s="1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G7" i="5" s="1"/>
  <c r="F6" i="5"/>
  <c r="H6" i="5" s="1"/>
  <c r="E6" i="5"/>
  <c r="D6" i="5"/>
  <c r="C6" i="5"/>
  <c r="L84" i="3"/>
  <c r="K84" i="3"/>
  <c r="L83" i="3"/>
  <c r="K83" i="3"/>
  <c r="J83" i="3"/>
  <c r="I83" i="3"/>
  <c r="H83" i="3"/>
  <c r="G83" i="3"/>
  <c r="L82" i="3"/>
  <c r="K82" i="3"/>
  <c r="L81" i="3"/>
  <c r="K81" i="3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J40" i="3"/>
  <c r="I40" i="3"/>
  <c r="H40" i="3"/>
  <c r="G40" i="3"/>
  <c r="K40" i="3" s="1"/>
  <c r="L39" i="3"/>
  <c r="J39" i="3"/>
  <c r="I39" i="3"/>
  <c r="H39" i="3"/>
  <c r="G39" i="3"/>
  <c r="K39" i="3" s="1"/>
  <c r="L38" i="3"/>
  <c r="K38" i="3"/>
  <c r="L37" i="3"/>
  <c r="J37" i="3"/>
  <c r="I37" i="3"/>
  <c r="H37" i="3"/>
  <c r="G37" i="3"/>
  <c r="K37" i="3" s="1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K22" i="3" s="1"/>
  <c r="L21" i="3"/>
  <c r="J21" i="3"/>
  <c r="I21" i="3"/>
  <c r="H21" i="3"/>
  <c r="G21" i="3"/>
  <c r="K21" i="3" s="1"/>
  <c r="L20" i="3"/>
  <c r="K20" i="3"/>
  <c r="J19" i="3"/>
  <c r="J18" i="3" s="1"/>
  <c r="I19" i="3"/>
  <c r="H19" i="3"/>
  <c r="G19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G7" i="8" l="1"/>
  <c r="K27" i="1"/>
  <c r="J11" i="3"/>
  <c r="L18" i="3"/>
  <c r="K18" i="3"/>
  <c r="K19" i="3"/>
  <c r="L19" i="3"/>
  <c r="G6" i="5"/>
  <c r="G9" i="5"/>
  <c r="G31" i="3"/>
  <c r="G30" i="3"/>
  <c r="K31" i="3"/>
  <c r="G11" i="3"/>
  <c r="L11" i="3" l="1"/>
  <c r="J10" i="3"/>
  <c r="L10" i="3" s="1"/>
  <c r="G29" i="3"/>
  <c r="K29" i="3" s="1"/>
  <c r="K30" i="3"/>
  <c r="G10" i="3"/>
  <c r="K11" i="3"/>
  <c r="K10" i="3" l="1"/>
</calcChain>
</file>

<file path=xl/sharedStrings.xml><?xml version="1.0" encoding="utf-8"?>
<sst xmlns="http://schemas.openxmlformats.org/spreadsheetml/2006/main" count="472" uniqueCount="214">
  <si>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</si>
  <si>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</si>
  <si>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</si>
  <si>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</si>
  <si>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</si>
  <si>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</si>
  <si>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</si>
  <si>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</si>
  <si>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</si>
  <si>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</si>
  <si>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</si>
  <si>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</si>
  <si>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</si>
  <si>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</si>
  <si>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</si>
  <si>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</si>
  <si>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</si>
  <si>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</si>
  <si>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</si>
  <si>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</si>
  <si>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</si>
  <si>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</si>
  <si>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</si>
  <si>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</si>
  <si>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</si>
  <si>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</si>
  <si>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</si>
  <si>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</si>
  <si>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</si>
  <si>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</si>
  <si>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</si>
  <si>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</si>
  <si>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</si>
  <si>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</si>
  <si>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</si>
  <si>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</si>
  <si>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</si>
  <si>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</si>
  <si>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</si>
  <si>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</si>
  <si>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</si>
  <si>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</si>
  <si>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</si>
  <si>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</si>
  <si>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</si>
  <si>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</si>
  <si>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</si>
  <si>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</si>
  <si>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</si>
  <si>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</si>
  <si>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</si>
  <si>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</si>
  <si>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</si>
  <si>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</si>
  <si>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</si>
  <si>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</si>
  <si>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</si>
  <si>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</si>
  <si>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</si>
  <si>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</si>
  <si>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</si>
  <si>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</si>
  <si>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</si>
  <si>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</si>
  <si>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</si>
  <si>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</si>
  <si>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</si>
  <si>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</si>
  <si>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</si>
  <si>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</si>
  <si>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</si>
  <si>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</si>
  <si>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</si>
  <si>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</si>
  <si>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</si>
  <si>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</si>
  <si>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</si>
  <si>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</si>
  <si>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</si>
  <si>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</si>
  <si>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</si>
  <si>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</si>
  <si>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</si>
  <si>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</si>
  <si>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</si>
  <si>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</si>
  <si>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</si>
  <si>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</si>
  <si>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</si>
  <si>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</si>
  <si>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</si>
  <si>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</si>
  <si>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</si>
  <si>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</si>
  <si>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</si>
  <si>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</si>
  <si>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</si>
  <si>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</si>
  <si>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</si>
  <si>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</si>
  <si>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</si>
  <si>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</si>
  <si>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</si>
  <si>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</si>
  <si>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</si>
  <si>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</si>
  <si>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</si>
  <si>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</si>
  <si>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</si>
  <si>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</si>
  <si>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</si>
  <si>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</si>
  <si>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</si>
  <si>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</si>
  <si>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</si>
  <si>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</si>
  <si>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</si>
  <si>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</si>
  <si>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</si>
  <si>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</si>
  <si>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</si>
  <si>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</si>
  <si>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</si>
  <si>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</si>
  <si>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</si>
  <si>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</si>
  <si>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</si>
  <si>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</si>
  <si>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</si>
  <si>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</si>
  <si>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</si>
  <si>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</si>
  <si>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</si>
  <si>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</si>
  <si>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</si>
  <si>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</si>
  <si>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</si>
  <si>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</si>
  <si>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</si>
  <si>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</si>
  <si>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</si>
  <si>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</si>
  <si>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</si>
  <si>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</si>
  <si>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</si>
  <si>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</si>
  <si>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</si>
  <si>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</si>
  <si>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</si>
  <si>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</si>
  <si>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</si>
  <si>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</si>
  <si>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</si>
  <si>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</si>
  <si>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</si>
  <si>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</si>
  <si>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</si>
  <si>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</si>
  <si>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</si>
  <si>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</si>
  <si>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</si>
  <si>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</si>
  <si>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</si>
  <si>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</si>
  <si>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</si>
  <si>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</si>
  <si>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</si>
  <si>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</si>
  <si>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</si>
  <si>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</si>
  <si>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</si>
  <si>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</si>
  <si>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</si>
  <si>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</si>
  <si>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</si>
  <si>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</si>
  <si>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</si>
  <si>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</si>
  <si>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</si>
  <si>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</si>
  <si>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</si>
  <si>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</si>
  <si>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</si>
  <si>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</si>
  <si>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</si>
  <si>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</si>
  <si>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</si>
  <si>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</si>
  <si>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</si>
  <si>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</si>
  <si>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</si>
  <si>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</si>
  <si>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</si>
  <si>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</si>
  <si>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</si>
  <si>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</si>
  <si>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</si>
  <si>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</si>
  <si>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50547 MAKARSKA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</si>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</sst>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858152.6399999999</v>
      </c>
      <c r="H10" s="86">
        <v>2428397</v>
      </c>
      <c r="I10" s="86">
        <v>2428397</v>
      </c>
      <c r="J10" s="86">
        <v>1322794.6599999999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858152.6399999999</v>
      </c>
      <c r="H12" s="87">
        <f t="shared" ref="H12:J12" si="0">H10+H11</f>
        <v>2428397</v>
      </c>
      <c r="I12" s="87">
        <f t="shared" si="0"/>
        <v>2428397</v>
      </c>
      <c r="J12" s="87">
        <f t="shared" si="0"/>
        <v>1322794.6599999999</v>
      </c>
      <c r="K12" s="88">
        <f>J12/G12*100</f>
        <v>154.14444917398379</v>
      </c>
      <c r="L12" s="88">
        <f>J12/I12*100</f>
        <v>54.471927777871578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856601.70000000007</v>
      </c>
      <c r="H13" s="86">
        <v>2424880</v>
      </c>
      <c r="I13" s="86">
        <v>2424880</v>
      </c>
      <c r="J13" s="86">
        <v>1321194.6599999999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1550.94</v>
      </c>
      <c r="H14" s="86">
        <v>3517</v>
      </c>
      <c r="I14" s="86">
        <v>3517</v>
      </c>
      <c r="J14" s="86">
        <v>1974.88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858152.64</v>
      </c>
      <c r="H15" s="87">
        <f t="shared" ref="H15:J15" si="1">H13+H14</f>
        <v>2428397</v>
      </c>
      <c r="I15" s="87">
        <f t="shared" si="1"/>
        <v>2428397</v>
      </c>
      <c r="J15" s="87">
        <f t="shared" si="1"/>
        <v>1323169.5399999998</v>
      </c>
      <c r="K15" s="88">
        <f>J15/G15*100</f>
        <v>154.18813371010543</v>
      </c>
      <c r="L15" s="88">
        <f>J15/I15*100</f>
        <v>54.487365121930203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-374.87999999988824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-374.87999999988824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5"/>
  <sheetViews>
    <sheetView tabSelected="1"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858152.6399999999</v>
      </c>
      <c r="H10" s="65">
        <f>H11</f>
        <v>2428397</v>
      </c>
      <c r="I10" s="65">
        <f>I11</f>
        <v>2428397</v>
      </c>
      <c r="J10" s="65">
        <f>J11</f>
        <v>1322794.6599999999</v>
      </c>
      <c r="K10" s="69">
        <f t="shared" ref="K10:K24" si="0">(J10*100)/G10</f>
        <v>154.14444917398379</v>
      </c>
      <c r="L10" s="69">
        <f t="shared" ref="L10:L24" si="1">(J10*100)/I10</f>
        <v>54.471927777871571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858152.6399999999</v>
      </c>
      <c r="H11" s="65">
        <f>H12+H15+H18+H21</f>
        <v>2428397</v>
      </c>
      <c r="I11" s="65">
        <f>I12+I15+I18+I21</f>
        <v>2428397</v>
      </c>
      <c r="J11" s="65">
        <f>J12+J15+J18+J21</f>
        <v>1322794.6599999999</v>
      </c>
      <c r="K11" s="65">
        <f t="shared" si="0"/>
        <v>154.14444917398379</v>
      </c>
      <c r="L11" s="65">
        <f t="shared" si="1"/>
        <v>54.471927777871571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27</v>
      </c>
      <c r="I15" s="65">
        <f t="shared" si="3"/>
        <v>27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27</v>
      </c>
      <c r="I16" s="65">
        <f t="shared" si="3"/>
        <v>27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27</v>
      </c>
      <c r="I17" s="66">
        <v>27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265</v>
      </c>
      <c r="I18" s="65">
        <f t="shared" si="4"/>
        <v>265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265</v>
      </c>
      <c r="I19" s="65">
        <f t="shared" si="4"/>
        <v>265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265</v>
      </c>
      <c r="I20" s="66">
        <v>265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858152.6399999999</v>
      </c>
      <c r="H21" s="65">
        <f>H22</f>
        <v>2428105</v>
      </c>
      <c r="I21" s="65">
        <f>I22</f>
        <v>2428105</v>
      </c>
      <c r="J21" s="65">
        <f>J22</f>
        <v>1322794.6599999999</v>
      </c>
      <c r="K21" s="65">
        <f t="shared" si="0"/>
        <v>154.14444917398379</v>
      </c>
      <c r="L21" s="65">
        <f t="shared" si="1"/>
        <v>54.478478484250061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858152.6399999999</v>
      </c>
      <c r="H22" s="65">
        <f>H23+H24</f>
        <v>2428105</v>
      </c>
      <c r="I22" s="65">
        <f>I23+I24</f>
        <v>2428105</v>
      </c>
      <c r="J22" s="65">
        <f>J23+J24</f>
        <v>1322794.6599999999</v>
      </c>
      <c r="K22" s="65">
        <f t="shared" si="0"/>
        <v>154.14444917398379</v>
      </c>
      <c r="L22" s="65">
        <f t="shared" si="1"/>
        <v>54.478478484250061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856601.7</v>
      </c>
      <c r="H23" s="66">
        <v>2424853</v>
      </c>
      <c r="I23" s="66">
        <v>2424853</v>
      </c>
      <c r="J23" s="66">
        <v>1321194.6599999999</v>
      </c>
      <c r="K23" s="66">
        <f t="shared" si="0"/>
        <v>154.23675437487458</v>
      </c>
      <c r="L23" s="66">
        <f t="shared" si="1"/>
        <v>54.485556856436247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1550.94</v>
      </c>
      <c r="H24" s="66">
        <v>3252</v>
      </c>
      <c r="I24" s="66">
        <v>3252</v>
      </c>
      <c r="J24" s="66">
        <v>1600</v>
      </c>
      <c r="K24" s="66">
        <f t="shared" si="0"/>
        <v>103.16324293654171</v>
      </c>
      <c r="L24" s="66">
        <f t="shared" si="1"/>
        <v>49.200492004920051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G30+G77</f>
        <v>858152.64</v>
      </c>
      <c r="H29" s="65">
        <f>H30+H77</f>
        <v>2428397</v>
      </c>
      <c r="I29" s="65">
        <f>I30+I77</f>
        <v>2428397</v>
      </c>
      <c r="J29" s="65">
        <f>J30+J77</f>
        <v>1323169.54</v>
      </c>
      <c r="K29" s="70">
        <f t="shared" ref="K29:K60" si="5">(J29*100)/G29</f>
        <v>154.18813371010546</v>
      </c>
      <c r="L29" s="70">
        <f t="shared" ref="L29:L60" si="6">(J29*100)/I29</f>
        <v>54.487365121930225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G31+G39+G71</f>
        <v>856601.70000000007</v>
      </c>
      <c r="H30" s="65">
        <f>H31+H39+H71</f>
        <v>2424880</v>
      </c>
      <c r="I30" s="65">
        <f>I31+I39+I71</f>
        <v>2424880</v>
      </c>
      <c r="J30" s="65">
        <f>J31+J39+J71</f>
        <v>1321194.6600000001</v>
      </c>
      <c r="K30" s="65">
        <f t="shared" si="5"/>
        <v>154.23675437487458</v>
      </c>
      <c r="L30" s="65">
        <f t="shared" si="6"/>
        <v>54.484950183101844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708088.69000000006</v>
      </c>
      <c r="H31" s="65">
        <f>H32+H35+H37</f>
        <v>2048670</v>
      </c>
      <c r="I31" s="65">
        <f>I32+I35+I37</f>
        <v>2048670</v>
      </c>
      <c r="J31" s="65">
        <f>J32+J35+J37</f>
        <v>1131699.77</v>
      </c>
      <c r="K31" s="65">
        <f t="shared" si="5"/>
        <v>159.824579319294</v>
      </c>
      <c r="L31" s="65">
        <f t="shared" si="6"/>
        <v>55.240705921402665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586554.30000000005</v>
      </c>
      <c r="H32" s="65">
        <f>H33+H34</f>
        <v>1712964</v>
      </c>
      <c r="I32" s="65">
        <f>I33+I34</f>
        <v>1712964</v>
      </c>
      <c r="J32" s="65">
        <f>J33+J34</f>
        <v>942602.01</v>
      </c>
      <c r="K32" s="65">
        <f t="shared" si="5"/>
        <v>160.70157698954725</v>
      </c>
      <c r="L32" s="65">
        <f t="shared" si="6"/>
        <v>55.027543486027724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586057.38</v>
      </c>
      <c r="H33" s="66">
        <v>1710973</v>
      </c>
      <c r="I33" s="66">
        <v>1710973</v>
      </c>
      <c r="J33" s="66">
        <v>940837.96</v>
      </c>
      <c r="K33" s="66">
        <f t="shared" si="5"/>
        <v>160.53683344112142</v>
      </c>
      <c r="L33" s="66">
        <f t="shared" si="6"/>
        <v>54.988474978857063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496.92</v>
      </c>
      <c r="H34" s="66">
        <v>1991</v>
      </c>
      <c r="I34" s="66">
        <v>1991</v>
      </c>
      <c r="J34" s="66">
        <v>1764.05</v>
      </c>
      <c r="K34" s="66">
        <f t="shared" si="5"/>
        <v>354.99678016582146</v>
      </c>
      <c r="L34" s="66">
        <f t="shared" si="6"/>
        <v>88.601205424409841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25915.279999999999</v>
      </c>
      <c r="H35" s="65">
        <f>H36</f>
        <v>62224</v>
      </c>
      <c r="I35" s="65">
        <f>I36</f>
        <v>62224</v>
      </c>
      <c r="J35" s="65">
        <f>J36</f>
        <v>40831.699999999997</v>
      </c>
      <c r="K35" s="65">
        <f t="shared" si="5"/>
        <v>157.55839797987903</v>
      </c>
      <c r="L35" s="65">
        <f t="shared" si="6"/>
        <v>65.620500128567755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25915.279999999999</v>
      </c>
      <c r="H36" s="66">
        <v>62224</v>
      </c>
      <c r="I36" s="66">
        <v>62224</v>
      </c>
      <c r="J36" s="66">
        <v>40831.699999999997</v>
      </c>
      <c r="K36" s="66">
        <f t="shared" si="5"/>
        <v>157.55839797987903</v>
      </c>
      <c r="L36" s="66">
        <f t="shared" si="6"/>
        <v>65.620500128567755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95619.11</v>
      </c>
      <c r="H37" s="65">
        <f>H38</f>
        <v>273482</v>
      </c>
      <c r="I37" s="65">
        <f>I38</f>
        <v>273482</v>
      </c>
      <c r="J37" s="65">
        <f>J38</f>
        <v>148266.06</v>
      </c>
      <c r="K37" s="65">
        <f t="shared" si="5"/>
        <v>155.05902533499841</v>
      </c>
      <c r="L37" s="65">
        <f t="shared" si="6"/>
        <v>54.214193255863272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95619.11</v>
      </c>
      <c r="H38" s="66">
        <v>273482</v>
      </c>
      <c r="I38" s="66">
        <v>273482</v>
      </c>
      <c r="J38" s="66">
        <v>148266.06</v>
      </c>
      <c r="K38" s="66">
        <f t="shared" si="5"/>
        <v>155.05902533499841</v>
      </c>
      <c r="L38" s="66">
        <f t="shared" si="6"/>
        <v>54.214193255863272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146808.61000000004</v>
      </c>
      <c r="H39" s="65">
        <f>H40+H45+H51+H61+H63</f>
        <v>373513</v>
      </c>
      <c r="I39" s="65">
        <f>I40+I45+I51+I61+I63</f>
        <v>373513</v>
      </c>
      <c r="J39" s="65">
        <f>J40+J45+J51+J61+J63</f>
        <v>187580.89</v>
      </c>
      <c r="K39" s="65">
        <f t="shared" si="5"/>
        <v>127.77240381201071</v>
      </c>
      <c r="L39" s="65">
        <f t="shared" si="6"/>
        <v>50.220712532093927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29065.100000000002</v>
      </c>
      <c r="H40" s="65">
        <f>H41+H42+H43+H44</f>
        <v>52640</v>
      </c>
      <c r="I40" s="65">
        <f>I41+I42+I43+I44</f>
        <v>52640</v>
      </c>
      <c r="J40" s="65">
        <f>J41+J42+J43+J44</f>
        <v>37467.08</v>
      </c>
      <c r="K40" s="65">
        <f t="shared" si="5"/>
        <v>128.90745258058632</v>
      </c>
      <c r="L40" s="65">
        <f t="shared" si="6"/>
        <v>71.176063829787239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3216</v>
      </c>
      <c r="H41" s="66">
        <v>4732</v>
      </c>
      <c r="I41" s="66">
        <v>4732</v>
      </c>
      <c r="J41" s="66">
        <v>3370</v>
      </c>
      <c r="K41" s="66">
        <f t="shared" si="5"/>
        <v>104.78855721393035</v>
      </c>
      <c r="L41" s="66">
        <f t="shared" si="6"/>
        <v>71.217244294167372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25121.4</v>
      </c>
      <c r="H42" s="66">
        <v>45817</v>
      </c>
      <c r="I42" s="66">
        <v>45817</v>
      </c>
      <c r="J42" s="66">
        <v>33550.080000000002</v>
      </c>
      <c r="K42" s="66">
        <f t="shared" si="5"/>
        <v>133.55179249564117</v>
      </c>
      <c r="L42" s="66">
        <f t="shared" si="6"/>
        <v>73.226269725211168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706.5</v>
      </c>
      <c r="H43" s="66">
        <v>1958</v>
      </c>
      <c r="I43" s="66">
        <v>1958</v>
      </c>
      <c r="J43" s="66">
        <v>547</v>
      </c>
      <c r="K43" s="66">
        <f t="shared" si="5"/>
        <v>77.423920736022652</v>
      </c>
      <c r="L43" s="66">
        <f t="shared" si="6"/>
        <v>27.936670071501531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21.2</v>
      </c>
      <c r="H44" s="66">
        <v>133</v>
      </c>
      <c r="I44" s="66">
        <v>133</v>
      </c>
      <c r="J44" s="66">
        <v>0</v>
      </c>
      <c r="K44" s="66">
        <f t="shared" si="5"/>
        <v>0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25288.920000000002</v>
      </c>
      <c r="H45" s="65">
        <f>H46+H47+H48+H49+H50</f>
        <v>73339</v>
      </c>
      <c r="I45" s="65">
        <f>I46+I47+I48+I49+I50</f>
        <v>73339</v>
      </c>
      <c r="J45" s="65">
        <f>J46+J47+J48+J49+J50</f>
        <v>23474</v>
      </c>
      <c r="K45" s="65">
        <f t="shared" si="5"/>
        <v>92.82326014713162</v>
      </c>
      <c r="L45" s="65">
        <f t="shared" si="6"/>
        <v>32.007526691119324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9768.58</v>
      </c>
      <c r="H46" s="66">
        <v>26545</v>
      </c>
      <c r="I46" s="66">
        <v>26545</v>
      </c>
      <c r="J46" s="66">
        <v>14740</v>
      </c>
      <c r="K46" s="66">
        <f t="shared" si="5"/>
        <v>150.89194130569643</v>
      </c>
      <c r="L46" s="66">
        <f t="shared" si="6"/>
        <v>55.528348088152192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15383.07</v>
      </c>
      <c r="H47" s="66">
        <v>43799</v>
      </c>
      <c r="I47" s="66">
        <v>43799</v>
      </c>
      <c r="J47" s="66">
        <v>8392</v>
      </c>
      <c r="K47" s="66">
        <f t="shared" si="5"/>
        <v>54.553479897055659</v>
      </c>
      <c r="L47" s="66">
        <f t="shared" si="6"/>
        <v>19.160254800337906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137.27000000000001</v>
      </c>
      <c r="H48" s="66">
        <v>1600</v>
      </c>
      <c r="I48" s="66">
        <v>1600</v>
      </c>
      <c r="J48" s="66">
        <v>285</v>
      </c>
      <c r="K48" s="66">
        <f t="shared" si="5"/>
        <v>207.62001894077363</v>
      </c>
      <c r="L48" s="66">
        <f t="shared" si="6"/>
        <v>17.8125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864</v>
      </c>
      <c r="I49" s="66">
        <v>864</v>
      </c>
      <c r="J49" s="66">
        <v>57</v>
      </c>
      <c r="K49" s="66" t="e">
        <f t="shared" si="5"/>
        <v>#DIV/0!</v>
      </c>
      <c r="L49" s="66">
        <f t="shared" si="6"/>
        <v>6.5972222222222223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531</v>
      </c>
      <c r="I50" s="66">
        <v>531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91949.890000000014</v>
      </c>
      <c r="H51" s="65">
        <f>H52+H53+H54+H55+H56+H57+H58+H59+H60</f>
        <v>242951</v>
      </c>
      <c r="I51" s="65">
        <f>I52+I53+I54+I55+I56+I57+I58+I59+I60</f>
        <v>242951</v>
      </c>
      <c r="J51" s="65">
        <f>J52+J53+J54+J55+J56+J57+J58+J59+J60</f>
        <v>125103</v>
      </c>
      <c r="K51" s="65">
        <f t="shared" si="5"/>
        <v>136.05562769025605</v>
      </c>
      <c r="L51" s="65">
        <f t="shared" si="6"/>
        <v>51.493099431572624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76344.08</v>
      </c>
      <c r="H52" s="66">
        <v>178221</v>
      </c>
      <c r="I52" s="66">
        <v>178221</v>
      </c>
      <c r="J52" s="66">
        <v>100921</v>
      </c>
      <c r="K52" s="66">
        <f t="shared" si="5"/>
        <v>132.19230620108331</v>
      </c>
      <c r="L52" s="66">
        <f t="shared" si="6"/>
        <v>56.626884598335771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648.29999999999995</v>
      </c>
      <c r="H53" s="66">
        <v>7963</v>
      </c>
      <c r="I53" s="66">
        <v>7963</v>
      </c>
      <c r="J53" s="66">
        <v>3251</v>
      </c>
      <c r="K53" s="66">
        <f t="shared" si="5"/>
        <v>501.46537097022986</v>
      </c>
      <c r="L53" s="66">
        <f t="shared" si="6"/>
        <v>40.82632173803843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1181.96</v>
      </c>
      <c r="H54" s="66">
        <v>4550</v>
      </c>
      <c r="I54" s="66">
        <v>4550</v>
      </c>
      <c r="J54" s="66">
        <v>710</v>
      </c>
      <c r="K54" s="66">
        <f t="shared" si="5"/>
        <v>60.069714711157737</v>
      </c>
      <c r="L54" s="66">
        <f t="shared" si="6"/>
        <v>15.604395604395604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3163.73</v>
      </c>
      <c r="H55" s="66">
        <v>9291</v>
      </c>
      <c r="I55" s="66">
        <v>9291</v>
      </c>
      <c r="J55" s="66">
        <v>2879</v>
      </c>
      <c r="K55" s="66">
        <f t="shared" si="5"/>
        <v>91.000180167081268</v>
      </c>
      <c r="L55" s="66">
        <f t="shared" si="6"/>
        <v>30.98697664406415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8830.35</v>
      </c>
      <c r="H56" s="66">
        <v>31953</v>
      </c>
      <c r="I56" s="66">
        <v>31953</v>
      </c>
      <c r="J56" s="66">
        <v>8808</v>
      </c>
      <c r="K56" s="66">
        <f t="shared" si="5"/>
        <v>99.746895649662804</v>
      </c>
      <c r="L56" s="66">
        <f t="shared" si="6"/>
        <v>27.565486808750354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462.35</v>
      </c>
      <c r="H57" s="66">
        <v>1991</v>
      </c>
      <c r="I57" s="66">
        <v>1991</v>
      </c>
      <c r="J57" s="66">
        <v>492</v>
      </c>
      <c r="K57" s="66">
        <f t="shared" si="5"/>
        <v>106.41289066724343</v>
      </c>
      <c r="L57" s="66">
        <f t="shared" si="6"/>
        <v>24.711200401808135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1043.18</v>
      </c>
      <c r="H58" s="66">
        <v>8291</v>
      </c>
      <c r="I58" s="66">
        <v>8291</v>
      </c>
      <c r="J58" s="66">
        <v>7687</v>
      </c>
      <c r="K58" s="66">
        <f t="shared" si="5"/>
        <v>736.88145861692124</v>
      </c>
      <c r="L58" s="66">
        <f t="shared" si="6"/>
        <v>92.714992160173679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8.3000000000000007</v>
      </c>
      <c r="H59" s="66">
        <v>27</v>
      </c>
      <c r="I59" s="66">
        <v>27</v>
      </c>
      <c r="J59" s="66">
        <v>10</v>
      </c>
      <c r="K59" s="66">
        <f t="shared" si="5"/>
        <v>120.48192771084337</v>
      </c>
      <c r="L59" s="66">
        <f t="shared" si="6"/>
        <v>37.037037037037038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267.64</v>
      </c>
      <c r="H60" s="66">
        <v>664</v>
      </c>
      <c r="I60" s="66">
        <v>664</v>
      </c>
      <c r="J60" s="66">
        <v>345</v>
      </c>
      <c r="K60" s="66">
        <f t="shared" si="5"/>
        <v>128.90449858018235</v>
      </c>
      <c r="L60" s="66">
        <f t="shared" si="6"/>
        <v>51.957831325301207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0</v>
      </c>
      <c r="H61" s="65">
        <f>H62</f>
        <v>66</v>
      </c>
      <c r="I61" s="65">
        <f>I62</f>
        <v>66</v>
      </c>
      <c r="J61" s="65">
        <f>J62</f>
        <v>0</v>
      </c>
      <c r="K61" s="65" t="e">
        <f t="shared" ref="K61:K84" si="7">(J61*100)/G61</f>
        <v>#DIV/0!</v>
      </c>
      <c r="L61" s="65">
        <f t="shared" ref="L61:L84" si="8">(J61*100)/I61</f>
        <v>0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66</v>
      </c>
      <c r="I62" s="66">
        <v>66</v>
      </c>
      <c r="J62" s="66">
        <v>0</v>
      </c>
      <c r="K62" s="66" t="e">
        <f t="shared" si="7"/>
        <v>#DIV/0!</v>
      </c>
      <c r="L62" s="66">
        <f t="shared" si="8"/>
        <v>0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G64+G65+G66+G67+G68+G69+G70</f>
        <v>504.7</v>
      </c>
      <c r="H63" s="65">
        <f>H64+H65+H66+H67+H68+H69+H70</f>
        <v>4517</v>
      </c>
      <c r="I63" s="65">
        <f>I64+I65+I66+I67+I68+I69+I70</f>
        <v>4517</v>
      </c>
      <c r="J63" s="65">
        <f>J64+J65+J66+J67+J68+J69+J70</f>
        <v>1536.81</v>
      </c>
      <c r="K63" s="65">
        <f t="shared" si="7"/>
        <v>304.49970279373883</v>
      </c>
      <c r="L63" s="65">
        <f t="shared" si="8"/>
        <v>34.022802745184855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1327</v>
      </c>
      <c r="I64" s="66">
        <v>1327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390</v>
      </c>
      <c r="H65" s="66">
        <v>796</v>
      </c>
      <c r="I65" s="66">
        <v>796</v>
      </c>
      <c r="J65" s="66">
        <v>463</v>
      </c>
      <c r="K65" s="66">
        <f t="shared" si="7"/>
        <v>118.71794871794872</v>
      </c>
      <c r="L65" s="66">
        <f t="shared" si="8"/>
        <v>58.165829145728644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350</v>
      </c>
      <c r="I66" s="66">
        <v>350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13</v>
      </c>
      <c r="I67" s="66">
        <v>13</v>
      </c>
      <c r="J67" s="66">
        <v>0</v>
      </c>
      <c r="K67" s="66" t="e">
        <f t="shared" si="7"/>
        <v>#DIV/0!</v>
      </c>
      <c r="L67" s="66">
        <f t="shared" si="8"/>
        <v>0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0</v>
      </c>
      <c r="H68" s="66">
        <v>1593</v>
      </c>
      <c r="I68" s="66">
        <v>1593</v>
      </c>
      <c r="J68" s="66">
        <v>859.81</v>
      </c>
      <c r="K68" s="66" t="e">
        <f t="shared" si="7"/>
        <v>#DIV/0!</v>
      </c>
      <c r="L68" s="66">
        <f t="shared" si="8"/>
        <v>53.974262397991211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0</v>
      </c>
      <c r="H69" s="66">
        <v>133</v>
      </c>
      <c r="I69" s="66">
        <v>133</v>
      </c>
      <c r="J69" s="66">
        <v>0</v>
      </c>
      <c r="K69" s="66" t="e">
        <f t="shared" si="7"/>
        <v>#DIV/0!</v>
      </c>
      <c r="L69" s="66">
        <f t="shared" si="8"/>
        <v>0</v>
      </c>
    </row>
    <row r="70" spans="2:12" x14ac:dyDescent="0.25">
      <c r="B70" s="66"/>
      <c r="C70" s="66"/>
      <c r="D70" s="66"/>
      <c r="E70" s="66" t="s">
        <v>157</v>
      </c>
      <c r="F70" s="66" t="s">
        <v>144</v>
      </c>
      <c r="G70" s="66">
        <v>114.7</v>
      </c>
      <c r="H70" s="66">
        <v>305</v>
      </c>
      <c r="I70" s="66">
        <v>305</v>
      </c>
      <c r="J70" s="66">
        <v>214</v>
      </c>
      <c r="K70" s="66">
        <f t="shared" si="7"/>
        <v>186.57367044463817</v>
      </c>
      <c r="L70" s="66">
        <f t="shared" si="8"/>
        <v>70.163934426229503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1704.4</v>
      </c>
      <c r="H71" s="65">
        <f>H72+H74</f>
        <v>2697</v>
      </c>
      <c r="I71" s="65">
        <f>I72+I74</f>
        <v>2697</v>
      </c>
      <c r="J71" s="65">
        <f>J72+J74</f>
        <v>1914</v>
      </c>
      <c r="K71" s="65">
        <f t="shared" si="7"/>
        <v>112.29758272705936</v>
      </c>
      <c r="L71" s="65">
        <f t="shared" si="8"/>
        <v>70.967741935483872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200.4</v>
      </c>
      <c r="H72" s="65">
        <f>H73</f>
        <v>332</v>
      </c>
      <c r="I72" s="65">
        <f>I73</f>
        <v>332</v>
      </c>
      <c r="J72" s="65">
        <f>J73</f>
        <v>157</v>
      </c>
      <c r="K72" s="65">
        <f t="shared" si="7"/>
        <v>78.343313373253494</v>
      </c>
      <c r="L72" s="65">
        <f t="shared" si="8"/>
        <v>47.289156626506021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200.4</v>
      </c>
      <c r="H73" s="66">
        <v>332</v>
      </c>
      <c r="I73" s="66">
        <v>332</v>
      </c>
      <c r="J73" s="66">
        <v>157</v>
      </c>
      <c r="K73" s="66">
        <f t="shared" si="7"/>
        <v>78.343313373253494</v>
      </c>
      <c r="L73" s="66">
        <f t="shared" si="8"/>
        <v>47.289156626506021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G75+G76</f>
        <v>1504</v>
      </c>
      <c r="H74" s="65">
        <f>H75+H76</f>
        <v>2365</v>
      </c>
      <c r="I74" s="65">
        <f>I75+I76</f>
        <v>2365</v>
      </c>
      <c r="J74" s="65">
        <f>J75+J76</f>
        <v>1757</v>
      </c>
      <c r="K74" s="65">
        <f t="shared" si="7"/>
        <v>116.82180851063829</v>
      </c>
      <c r="L74" s="65">
        <f t="shared" si="8"/>
        <v>74.291754756871029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1474</v>
      </c>
      <c r="H75" s="66">
        <v>2100</v>
      </c>
      <c r="I75" s="66">
        <v>2100</v>
      </c>
      <c r="J75" s="66">
        <v>1650</v>
      </c>
      <c r="K75" s="66">
        <f t="shared" si="7"/>
        <v>111.94029850746269</v>
      </c>
      <c r="L75" s="66">
        <f t="shared" si="8"/>
        <v>78.571428571428569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30</v>
      </c>
      <c r="H76" s="66">
        <v>265</v>
      </c>
      <c r="I76" s="66">
        <v>265</v>
      </c>
      <c r="J76" s="66">
        <v>107</v>
      </c>
      <c r="K76" s="66">
        <f t="shared" si="7"/>
        <v>356.66666666666669</v>
      </c>
      <c r="L76" s="66">
        <f t="shared" si="8"/>
        <v>40.377358490566039</v>
      </c>
    </row>
    <row r="77" spans="2:12" x14ac:dyDescent="0.25">
      <c r="B77" s="65" t="s">
        <v>170</v>
      </c>
      <c r="C77" s="65"/>
      <c r="D77" s="65"/>
      <c r="E77" s="65"/>
      <c r="F77" s="65" t="s">
        <v>171</v>
      </c>
      <c r="G77" s="65">
        <f>G78</f>
        <v>1550.94</v>
      </c>
      <c r="H77" s="65">
        <f>H78</f>
        <v>3517</v>
      </c>
      <c r="I77" s="65">
        <f>I78</f>
        <v>3517</v>
      </c>
      <c r="J77" s="65">
        <f>J78</f>
        <v>1974.88</v>
      </c>
      <c r="K77" s="65">
        <f t="shared" si="7"/>
        <v>127.33439075657343</v>
      </c>
      <c r="L77" s="65">
        <f t="shared" si="8"/>
        <v>56.152402615865796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>G79+G83</f>
        <v>1550.94</v>
      </c>
      <c r="H78" s="65">
        <f>H79+H83</f>
        <v>3517</v>
      </c>
      <c r="I78" s="65">
        <f>I79+I83</f>
        <v>3517</v>
      </c>
      <c r="J78" s="65">
        <f>J79+J83</f>
        <v>1974.88</v>
      </c>
      <c r="K78" s="65">
        <f t="shared" si="7"/>
        <v>127.33439075657343</v>
      </c>
      <c r="L78" s="65">
        <f t="shared" si="8"/>
        <v>56.152402615865796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G80+G81+G82</f>
        <v>0</v>
      </c>
      <c r="H79" s="65">
        <f>H80+H81+H82</f>
        <v>265</v>
      </c>
      <c r="I79" s="65">
        <f>I80+I81+I82</f>
        <v>265</v>
      </c>
      <c r="J79" s="65">
        <f>J80+J81+J82</f>
        <v>374.88</v>
      </c>
      <c r="K79" s="65" t="e">
        <f t="shared" si="7"/>
        <v>#DIV/0!</v>
      </c>
      <c r="L79" s="65">
        <f t="shared" si="8"/>
        <v>141.46415094339622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0</v>
      </c>
      <c r="H80" s="66">
        <v>133</v>
      </c>
      <c r="I80" s="66">
        <v>133</v>
      </c>
      <c r="J80" s="66">
        <v>374.88</v>
      </c>
      <c r="K80" s="66" t="e">
        <f t="shared" si="7"/>
        <v>#DIV/0!</v>
      </c>
      <c r="L80" s="66">
        <f t="shared" si="8"/>
        <v>281.86466165413532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0</v>
      </c>
      <c r="H81" s="66">
        <v>66</v>
      </c>
      <c r="I81" s="66">
        <v>66</v>
      </c>
      <c r="J81" s="66">
        <v>0</v>
      </c>
      <c r="K81" s="66" t="e">
        <f t="shared" si="7"/>
        <v>#DIV/0!</v>
      </c>
      <c r="L81" s="66">
        <f t="shared" si="8"/>
        <v>0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0</v>
      </c>
      <c r="H82" s="66">
        <v>66</v>
      </c>
      <c r="I82" s="66">
        <v>66</v>
      </c>
      <c r="J82" s="66">
        <v>0</v>
      </c>
      <c r="K82" s="66" t="e">
        <f t="shared" si="7"/>
        <v>#DIV/0!</v>
      </c>
      <c r="L82" s="66">
        <f t="shared" si="8"/>
        <v>0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>G84</f>
        <v>1550.94</v>
      </c>
      <c r="H83" s="65">
        <f>H84</f>
        <v>3252</v>
      </c>
      <c r="I83" s="65">
        <f>I84</f>
        <v>3252</v>
      </c>
      <c r="J83" s="65">
        <f>J84</f>
        <v>1600</v>
      </c>
      <c r="K83" s="65">
        <f t="shared" si="7"/>
        <v>103.16324293654171</v>
      </c>
      <c r="L83" s="65">
        <f t="shared" si="8"/>
        <v>49.200492004920051</v>
      </c>
    </row>
    <row r="84" spans="2:12" x14ac:dyDescent="0.25">
      <c r="B84" s="66"/>
      <c r="C84" s="66"/>
      <c r="D84" s="66"/>
      <c r="E84" s="66" t="s">
        <v>184</v>
      </c>
      <c r="F84" s="66" t="s">
        <v>185</v>
      </c>
      <c r="G84" s="66">
        <v>1550.94</v>
      </c>
      <c r="H84" s="66">
        <v>3252</v>
      </c>
      <c r="I84" s="66">
        <v>3252</v>
      </c>
      <c r="J84" s="66">
        <v>1600</v>
      </c>
      <c r="K84" s="66">
        <f t="shared" si="7"/>
        <v>103.16324293654171</v>
      </c>
      <c r="L84" s="66">
        <f t="shared" si="8"/>
        <v>49.200492004920051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858152.6399999999</v>
      </c>
      <c r="D6" s="71">
        <f>D7+D9+D11+D13</f>
        <v>2428397</v>
      </c>
      <c r="E6" s="71">
        <f>E7+E9+E11+E13</f>
        <v>2428397</v>
      </c>
      <c r="F6" s="71">
        <f>F7+F9+F11+F13</f>
        <v>1322794.6599999999</v>
      </c>
      <c r="G6" s="72">
        <f t="shared" ref="G6:G21" si="0">(F6*100)/C6</f>
        <v>154.14444917398379</v>
      </c>
      <c r="H6" s="72">
        <f t="shared" ref="H6:H21" si="1">(F6*100)/E6</f>
        <v>54.471927777871571</v>
      </c>
    </row>
    <row r="7" spans="1:8" x14ac:dyDescent="0.25">
      <c r="A7"/>
      <c r="B7" s="8" t="s">
        <v>186</v>
      </c>
      <c r="C7" s="71">
        <f>C8</f>
        <v>858152.6399999999</v>
      </c>
      <c r="D7" s="71">
        <f>D8</f>
        <v>2428105</v>
      </c>
      <c r="E7" s="71">
        <f>E8</f>
        <v>2428105</v>
      </c>
      <c r="F7" s="71">
        <f>F8</f>
        <v>1322794.6599999999</v>
      </c>
      <c r="G7" s="72">
        <f t="shared" si="0"/>
        <v>154.14444917398379</v>
      </c>
      <c r="H7" s="72">
        <f t="shared" si="1"/>
        <v>54.478478484250061</v>
      </c>
    </row>
    <row r="8" spans="1:8" x14ac:dyDescent="0.25">
      <c r="A8"/>
      <c r="B8" s="16" t="s">
        <v>187</v>
      </c>
      <c r="C8" s="73">
        <v>858152.6399999999</v>
      </c>
      <c r="D8" s="73">
        <v>2428105</v>
      </c>
      <c r="E8" s="73">
        <v>2428105</v>
      </c>
      <c r="F8" s="74">
        <v>1322794.6599999999</v>
      </c>
      <c r="G8" s="70">
        <f t="shared" si="0"/>
        <v>154.14444917398379</v>
      </c>
      <c r="H8" s="70">
        <f t="shared" si="1"/>
        <v>54.478478484250061</v>
      </c>
    </row>
    <row r="9" spans="1:8" x14ac:dyDescent="0.25">
      <c r="A9"/>
      <c r="B9" s="8" t="s">
        <v>188</v>
      </c>
      <c r="C9" s="71">
        <f>C10</f>
        <v>0</v>
      </c>
      <c r="D9" s="71">
        <f>D10</f>
        <v>265</v>
      </c>
      <c r="E9" s="71">
        <f>E10</f>
        <v>265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189</v>
      </c>
      <c r="C10" s="73">
        <v>0</v>
      </c>
      <c r="D10" s="73">
        <v>265</v>
      </c>
      <c r="E10" s="73">
        <v>265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190</v>
      </c>
      <c r="C11" s="71">
        <f>C12</f>
        <v>0</v>
      </c>
      <c r="D11" s="71">
        <f>D12</f>
        <v>27</v>
      </c>
      <c r="E11" s="71">
        <f>E12</f>
        <v>27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191</v>
      </c>
      <c r="C12" s="73">
        <v>0</v>
      </c>
      <c r="D12" s="73">
        <v>27</v>
      </c>
      <c r="E12" s="73">
        <v>27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192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193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858152.64</v>
      </c>
      <c r="D15" s="75">
        <f>D16+D18+D20</f>
        <v>2428397</v>
      </c>
      <c r="E15" s="75">
        <f>E16+E18+E20</f>
        <v>2428397</v>
      </c>
      <c r="F15" s="75">
        <f>F16+F18+F20</f>
        <v>1323169.5399999998</v>
      </c>
      <c r="G15" s="72">
        <f t="shared" si="0"/>
        <v>154.18813371010543</v>
      </c>
      <c r="H15" s="72">
        <f t="shared" si="1"/>
        <v>54.487365121930225</v>
      </c>
    </row>
    <row r="16" spans="1:8" x14ac:dyDescent="0.25">
      <c r="A16"/>
      <c r="B16" s="8" t="s">
        <v>186</v>
      </c>
      <c r="C16" s="75">
        <f>C17</f>
        <v>858152.64</v>
      </c>
      <c r="D16" s="75">
        <f>D17</f>
        <v>2428105</v>
      </c>
      <c r="E16" s="75">
        <f>E17</f>
        <v>2428105</v>
      </c>
      <c r="F16" s="75">
        <f>F17</f>
        <v>1322794.6599999999</v>
      </c>
      <c r="G16" s="72">
        <f t="shared" si="0"/>
        <v>154.14444917398376</v>
      </c>
      <c r="H16" s="72">
        <f t="shared" si="1"/>
        <v>54.478478484250061</v>
      </c>
    </row>
    <row r="17" spans="1:8" x14ac:dyDescent="0.25">
      <c r="A17"/>
      <c r="B17" s="16" t="s">
        <v>187</v>
      </c>
      <c r="C17" s="73">
        <v>858152.64</v>
      </c>
      <c r="D17" s="73">
        <v>2428105</v>
      </c>
      <c r="E17" s="76">
        <v>2428105</v>
      </c>
      <c r="F17" s="74">
        <v>1322794.6599999999</v>
      </c>
      <c r="G17" s="70">
        <f t="shared" si="0"/>
        <v>154.14444917398376</v>
      </c>
      <c r="H17" s="70">
        <f t="shared" si="1"/>
        <v>54.478478484250061</v>
      </c>
    </row>
    <row r="18" spans="1:8" x14ac:dyDescent="0.25">
      <c r="A18"/>
      <c r="B18" s="8" t="s">
        <v>188</v>
      </c>
      <c r="C18" s="75">
        <f>C19</f>
        <v>0</v>
      </c>
      <c r="D18" s="75">
        <f>D19</f>
        <v>265</v>
      </c>
      <c r="E18" s="75">
        <f>E19</f>
        <v>265</v>
      </c>
      <c r="F18" s="75">
        <f>F19</f>
        <v>374.88</v>
      </c>
      <c r="G18" s="72" t="e">
        <f t="shared" si="0"/>
        <v>#DIV/0!</v>
      </c>
      <c r="H18" s="72">
        <f t="shared" si="1"/>
        <v>141.46415094339622</v>
      </c>
    </row>
    <row r="19" spans="1:8" x14ac:dyDescent="0.25">
      <c r="A19"/>
      <c r="B19" s="16" t="s">
        <v>189</v>
      </c>
      <c r="C19" s="73">
        <v>0</v>
      </c>
      <c r="D19" s="73">
        <v>265</v>
      </c>
      <c r="E19" s="76">
        <v>265</v>
      </c>
      <c r="F19" s="74">
        <v>374.88</v>
      </c>
      <c r="G19" s="70" t="e">
        <f t="shared" si="0"/>
        <v>#DIV/0!</v>
      </c>
      <c r="H19" s="70">
        <f t="shared" si="1"/>
        <v>141.46415094339622</v>
      </c>
    </row>
    <row r="20" spans="1:8" x14ac:dyDescent="0.25">
      <c r="A20"/>
      <c r="B20" s="8" t="s">
        <v>190</v>
      </c>
      <c r="C20" s="75">
        <f>C21</f>
        <v>0</v>
      </c>
      <c r="D20" s="75">
        <f>D21</f>
        <v>27</v>
      </c>
      <c r="E20" s="75">
        <f>E21</f>
        <v>27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191</v>
      </c>
      <c r="C21" s="73">
        <v>0</v>
      </c>
      <c r="D21" s="73">
        <v>27</v>
      </c>
      <c r="E21" s="76">
        <v>27</v>
      </c>
      <c r="F21" s="74">
        <v>0</v>
      </c>
      <c r="G21" s="70" t="e">
        <f t="shared" si="0"/>
        <v>#DIV/0!</v>
      </c>
      <c r="H21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858152.64</v>
      </c>
      <c r="D6" s="75">
        <f t="shared" si="0"/>
        <v>2428397</v>
      </c>
      <c r="E6" s="75">
        <f t="shared" si="0"/>
        <v>2428397</v>
      </c>
      <c r="F6" s="75">
        <f t="shared" si="0"/>
        <v>1323169.54</v>
      </c>
      <c r="G6" s="70">
        <f>(F6*100)/C6</f>
        <v>154.18813371010546</v>
      </c>
      <c r="H6" s="70">
        <f>(F6*100)/E6</f>
        <v>54.487365121930225</v>
      </c>
    </row>
    <row r="7" spans="2:8" x14ac:dyDescent="0.25">
      <c r="B7" s="8" t="s">
        <v>194</v>
      </c>
      <c r="C7" s="75">
        <f t="shared" si="0"/>
        <v>858152.64</v>
      </c>
      <c r="D7" s="75">
        <f t="shared" si="0"/>
        <v>2428397</v>
      </c>
      <c r="E7" s="75">
        <f t="shared" si="0"/>
        <v>2428397</v>
      </c>
      <c r="F7" s="75">
        <f t="shared" si="0"/>
        <v>1323169.54</v>
      </c>
      <c r="G7" s="70">
        <f>(F7*100)/C7</f>
        <v>154.18813371010546</v>
      </c>
      <c r="H7" s="70">
        <f>(F7*100)/E7</f>
        <v>54.487365121930225</v>
      </c>
    </row>
    <row r="8" spans="2:8" x14ac:dyDescent="0.25">
      <c r="B8" s="11" t="s">
        <v>195</v>
      </c>
      <c r="C8" s="73">
        <v>858152.64</v>
      </c>
      <c r="D8" s="73">
        <v>2428397</v>
      </c>
      <c r="E8" s="73">
        <v>2428397</v>
      </c>
      <c r="F8" s="74">
        <v>1323169.54</v>
      </c>
      <c r="G8" s="70">
        <f>(F8*100)/C8</f>
        <v>154.18813371010546</v>
      </c>
      <c r="H8" s="70">
        <f>(F8*100)/E8</f>
        <v>54.487365121930225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2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196</v>
      </c>
      <c r="C1" s="39"/>
    </row>
    <row r="2" spans="1:6" ht="15" customHeight="1" x14ac:dyDescent="0.2">
      <c r="A2" s="41" t="s">
        <v>34</v>
      </c>
      <c r="B2" s="42" t="s">
        <v>197</v>
      </c>
      <c r="C2" s="39"/>
    </row>
    <row r="3" spans="1:6" s="39" customFormat="1" ht="43.5" customHeight="1" x14ac:dyDescent="0.2">
      <c r="A3" s="43" t="s">
        <v>35</v>
      </c>
      <c r="B3" s="37" t="s">
        <v>198</v>
      </c>
    </row>
    <row r="4" spans="1:6" s="39" customFormat="1" x14ac:dyDescent="0.2">
      <c r="A4" s="43" t="s">
        <v>36</v>
      </c>
      <c r="B4" s="44" t="s">
        <v>199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200</v>
      </c>
      <c r="B7" s="46"/>
      <c r="C7" s="77">
        <f>C13+C95</f>
        <v>2428105</v>
      </c>
      <c r="D7" s="77">
        <f>D13+D95</f>
        <v>2428105</v>
      </c>
      <c r="E7" s="77">
        <f>E13+E95</f>
        <v>1322794.6600000001</v>
      </c>
      <c r="F7" s="77">
        <f>(E7*100)/D7</f>
        <v>54.478478484250061</v>
      </c>
    </row>
    <row r="8" spans="1:6" x14ac:dyDescent="0.2">
      <c r="A8" s="47" t="s">
        <v>80</v>
      </c>
      <c r="B8" s="46"/>
      <c r="C8" s="77">
        <f>C69</f>
        <v>265</v>
      </c>
      <c r="D8" s="77">
        <f>D69</f>
        <v>265</v>
      </c>
      <c r="E8" s="77">
        <f>E69</f>
        <v>374.88</v>
      </c>
      <c r="F8" s="77">
        <f>(E8*100)/D8</f>
        <v>141.46415094339622</v>
      </c>
    </row>
    <row r="9" spans="1:6" x14ac:dyDescent="0.2">
      <c r="A9" s="47" t="s">
        <v>201</v>
      </c>
      <c r="B9" s="46"/>
      <c r="C9" s="77">
        <f>C80</f>
        <v>27</v>
      </c>
      <c r="D9" s="77">
        <f>D80</f>
        <v>27</v>
      </c>
      <c r="E9" s="77">
        <f>E80</f>
        <v>0</v>
      </c>
      <c r="F9" s="77">
        <f>(E9*100)/D9</f>
        <v>0</v>
      </c>
    </row>
    <row r="10" spans="1:6" x14ac:dyDescent="0.2">
      <c r="A10" s="47" t="s">
        <v>202</v>
      </c>
      <c r="B10" s="46"/>
      <c r="C10" s="77">
        <f>C89</f>
        <v>0</v>
      </c>
      <c r="D10" s="77">
        <f>D89</f>
        <v>0</v>
      </c>
      <c r="E10" s="77">
        <f>E89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203</v>
      </c>
      <c r="B12" s="47" t="s">
        <v>204</v>
      </c>
      <c r="C12" s="47" t="s">
        <v>43</v>
      </c>
      <c r="D12" s="47" t="s">
        <v>205</v>
      </c>
      <c r="E12" s="47" t="s">
        <v>206</v>
      </c>
      <c r="F12" s="47" t="s">
        <v>207</v>
      </c>
    </row>
    <row r="13" spans="1:6" x14ac:dyDescent="0.2">
      <c r="A13" s="48" t="s">
        <v>200</v>
      </c>
      <c r="B13" s="48" t="s">
        <v>208</v>
      </c>
      <c r="C13" s="78">
        <f>C14+C60</f>
        <v>2421478</v>
      </c>
      <c r="D13" s="78">
        <f>D14+D60</f>
        <v>2421478</v>
      </c>
      <c r="E13" s="78">
        <f>E14+E60</f>
        <v>1322794.6600000001</v>
      </c>
      <c r="F13" s="79">
        <f>(E13*100)/D13</f>
        <v>54.627572912080971</v>
      </c>
    </row>
    <row r="14" spans="1:6" x14ac:dyDescent="0.2">
      <c r="A14" s="49" t="s">
        <v>78</v>
      </c>
      <c r="B14" s="50" t="s">
        <v>79</v>
      </c>
      <c r="C14" s="80">
        <f>C15+C23+C54</f>
        <v>2418226</v>
      </c>
      <c r="D14" s="80">
        <f>D15+D23+D54</f>
        <v>2418226</v>
      </c>
      <c r="E14" s="80">
        <f>E15+E23+E54</f>
        <v>1321194.6600000001</v>
      </c>
      <c r="F14" s="81">
        <f>(E14*100)/D14</f>
        <v>54.634871182428775</v>
      </c>
    </row>
    <row r="15" spans="1:6" x14ac:dyDescent="0.2">
      <c r="A15" s="51" t="s">
        <v>80</v>
      </c>
      <c r="B15" s="52" t="s">
        <v>81</v>
      </c>
      <c r="C15" s="82">
        <f>C16+C19+C21</f>
        <v>2048670</v>
      </c>
      <c r="D15" s="82">
        <f>D16+D19+D21</f>
        <v>2048670</v>
      </c>
      <c r="E15" s="82">
        <f>E16+E19+E21</f>
        <v>1131699.77</v>
      </c>
      <c r="F15" s="81">
        <f>(E15*100)/D15</f>
        <v>55.240705921402665</v>
      </c>
    </row>
    <row r="16" spans="1:6" x14ac:dyDescent="0.2">
      <c r="A16" s="53" t="s">
        <v>82</v>
      </c>
      <c r="B16" s="54" t="s">
        <v>83</v>
      </c>
      <c r="C16" s="83">
        <f>C17+C18</f>
        <v>1712964</v>
      </c>
      <c r="D16" s="83">
        <f>D17+D18</f>
        <v>1712964</v>
      </c>
      <c r="E16" s="83">
        <f>E17+E18</f>
        <v>942602.01</v>
      </c>
      <c r="F16" s="83">
        <f>(E16*100)/D16</f>
        <v>55.027543486027724</v>
      </c>
    </row>
    <row r="17" spans="1:6" x14ac:dyDescent="0.2">
      <c r="A17" s="55" t="s">
        <v>84</v>
      </c>
      <c r="B17" s="56" t="s">
        <v>85</v>
      </c>
      <c r="C17" s="84">
        <v>1710973</v>
      </c>
      <c r="D17" s="84">
        <v>1710973</v>
      </c>
      <c r="E17" s="84">
        <v>940837.96</v>
      </c>
      <c r="F17" s="84"/>
    </row>
    <row r="18" spans="1:6" x14ac:dyDescent="0.2">
      <c r="A18" s="55" t="s">
        <v>86</v>
      </c>
      <c r="B18" s="56" t="s">
        <v>87</v>
      </c>
      <c r="C18" s="84">
        <v>1991</v>
      </c>
      <c r="D18" s="84">
        <v>1991</v>
      </c>
      <c r="E18" s="84">
        <v>1764.05</v>
      </c>
      <c r="F18" s="84"/>
    </row>
    <row r="19" spans="1:6" x14ac:dyDescent="0.2">
      <c r="A19" s="53" t="s">
        <v>88</v>
      </c>
      <c r="B19" s="54" t="s">
        <v>89</v>
      </c>
      <c r="C19" s="83">
        <f>C20</f>
        <v>62224</v>
      </c>
      <c r="D19" s="83">
        <f>D20</f>
        <v>62224</v>
      </c>
      <c r="E19" s="83">
        <f>E20</f>
        <v>40831.699999999997</v>
      </c>
      <c r="F19" s="83">
        <f>(E19*100)/D19</f>
        <v>65.620500128567755</v>
      </c>
    </row>
    <row r="20" spans="1:6" x14ac:dyDescent="0.2">
      <c r="A20" s="55" t="s">
        <v>90</v>
      </c>
      <c r="B20" s="56" t="s">
        <v>89</v>
      </c>
      <c r="C20" s="84">
        <v>62224</v>
      </c>
      <c r="D20" s="84">
        <v>62224</v>
      </c>
      <c r="E20" s="84">
        <v>40831.699999999997</v>
      </c>
      <c r="F20" s="84"/>
    </row>
    <row r="21" spans="1:6" x14ac:dyDescent="0.2">
      <c r="A21" s="53" t="s">
        <v>91</v>
      </c>
      <c r="B21" s="54" t="s">
        <v>92</v>
      </c>
      <c r="C21" s="83">
        <f>C22</f>
        <v>273482</v>
      </c>
      <c r="D21" s="83">
        <f>D22</f>
        <v>273482</v>
      </c>
      <c r="E21" s="83">
        <f>E22</f>
        <v>148266.06</v>
      </c>
      <c r="F21" s="83">
        <f>(E21*100)/D21</f>
        <v>54.214193255863272</v>
      </c>
    </row>
    <row r="22" spans="1:6" x14ac:dyDescent="0.2">
      <c r="A22" s="55" t="s">
        <v>93</v>
      </c>
      <c r="B22" s="56" t="s">
        <v>94</v>
      </c>
      <c r="C22" s="84">
        <v>273482</v>
      </c>
      <c r="D22" s="84">
        <v>273482</v>
      </c>
      <c r="E22" s="84">
        <v>148266.06</v>
      </c>
      <c r="F22" s="84"/>
    </row>
    <row r="23" spans="1:6" x14ac:dyDescent="0.2">
      <c r="A23" s="51" t="s">
        <v>95</v>
      </c>
      <c r="B23" s="52" t="s">
        <v>96</v>
      </c>
      <c r="C23" s="82">
        <f>C24+C29+C35+C45+C47</f>
        <v>366859</v>
      </c>
      <c r="D23" s="82">
        <f>D24+D29+D35+D45+D47</f>
        <v>366859</v>
      </c>
      <c r="E23" s="82">
        <f>E24+E29+E35+E45+E47</f>
        <v>187580.89</v>
      </c>
      <c r="F23" s="81">
        <f>(E23*100)/D23</f>
        <v>51.131603695152634</v>
      </c>
    </row>
    <row r="24" spans="1:6" x14ac:dyDescent="0.2">
      <c r="A24" s="53" t="s">
        <v>97</v>
      </c>
      <c r="B24" s="54" t="s">
        <v>98</v>
      </c>
      <c r="C24" s="83">
        <f>C25+C26+C27+C28</f>
        <v>52640</v>
      </c>
      <c r="D24" s="83">
        <f>D25+D26+D27+D28</f>
        <v>52640</v>
      </c>
      <c r="E24" s="83">
        <f>E25+E26+E27+E28</f>
        <v>37467.08</v>
      </c>
      <c r="F24" s="83">
        <f>(E24*100)/D24</f>
        <v>71.176063829787239</v>
      </c>
    </row>
    <row r="25" spans="1:6" x14ac:dyDescent="0.2">
      <c r="A25" s="55" t="s">
        <v>99</v>
      </c>
      <c r="B25" s="56" t="s">
        <v>100</v>
      </c>
      <c r="C25" s="84">
        <v>4732</v>
      </c>
      <c r="D25" s="84">
        <v>4732</v>
      </c>
      <c r="E25" s="84">
        <v>3370</v>
      </c>
      <c r="F25" s="84"/>
    </row>
    <row r="26" spans="1:6" ht="25.5" x14ac:dyDescent="0.2">
      <c r="A26" s="55" t="s">
        <v>101</v>
      </c>
      <c r="B26" s="56" t="s">
        <v>102</v>
      </c>
      <c r="C26" s="84">
        <v>45817</v>
      </c>
      <c r="D26" s="84">
        <v>45817</v>
      </c>
      <c r="E26" s="84">
        <v>33550.080000000002</v>
      </c>
      <c r="F26" s="84"/>
    </row>
    <row r="27" spans="1:6" x14ac:dyDescent="0.2">
      <c r="A27" s="55" t="s">
        <v>103</v>
      </c>
      <c r="B27" s="56" t="s">
        <v>104</v>
      </c>
      <c r="C27" s="84">
        <v>1958</v>
      </c>
      <c r="D27" s="84">
        <v>1958</v>
      </c>
      <c r="E27" s="84">
        <v>547</v>
      </c>
      <c r="F27" s="84"/>
    </row>
    <row r="28" spans="1:6" x14ac:dyDescent="0.2">
      <c r="A28" s="55" t="s">
        <v>105</v>
      </c>
      <c r="B28" s="56" t="s">
        <v>106</v>
      </c>
      <c r="C28" s="84">
        <v>133</v>
      </c>
      <c r="D28" s="84">
        <v>133</v>
      </c>
      <c r="E28" s="84">
        <v>0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73339</v>
      </c>
      <c r="D29" s="83">
        <f>D30+D31+D32+D33+D34</f>
        <v>73339</v>
      </c>
      <c r="E29" s="83">
        <f>E30+E31+E32+E33+E34</f>
        <v>23474</v>
      </c>
      <c r="F29" s="83">
        <f>(E29*100)/D29</f>
        <v>32.007526691119324</v>
      </c>
    </row>
    <row r="30" spans="1:6" x14ac:dyDescent="0.2">
      <c r="A30" s="55" t="s">
        <v>109</v>
      </c>
      <c r="B30" s="56" t="s">
        <v>110</v>
      </c>
      <c r="C30" s="84">
        <v>26545</v>
      </c>
      <c r="D30" s="84">
        <v>26545</v>
      </c>
      <c r="E30" s="84">
        <v>14740</v>
      </c>
      <c r="F30" s="84"/>
    </row>
    <row r="31" spans="1:6" x14ac:dyDescent="0.2">
      <c r="A31" s="55" t="s">
        <v>111</v>
      </c>
      <c r="B31" s="56" t="s">
        <v>112</v>
      </c>
      <c r="C31" s="84">
        <v>43799</v>
      </c>
      <c r="D31" s="84">
        <v>43799</v>
      </c>
      <c r="E31" s="84">
        <v>8392</v>
      </c>
      <c r="F31" s="84"/>
    </row>
    <row r="32" spans="1:6" x14ac:dyDescent="0.2">
      <c r="A32" s="55" t="s">
        <v>113</v>
      </c>
      <c r="B32" s="56" t="s">
        <v>114</v>
      </c>
      <c r="C32" s="84">
        <v>1600</v>
      </c>
      <c r="D32" s="84">
        <v>1600</v>
      </c>
      <c r="E32" s="84">
        <v>285</v>
      </c>
      <c r="F32" s="84"/>
    </row>
    <row r="33" spans="1:6" x14ac:dyDescent="0.2">
      <c r="A33" s="55" t="s">
        <v>115</v>
      </c>
      <c r="B33" s="56" t="s">
        <v>116</v>
      </c>
      <c r="C33" s="84">
        <v>864</v>
      </c>
      <c r="D33" s="84">
        <v>864</v>
      </c>
      <c r="E33" s="84">
        <v>57</v>
      </c>
      <c r="F33" s="84"/>
    </row>
    <row r="34" spans="1:6" x14ac:dyDescent="0.2">
      <c r="A34" s="55" t="s">
        <v>117</v>
      </c>
      <c r="B34" s="56" t="s">
        <v>118</v>
      </c>
      <c r="C34" s="84">
        <v>531</v>
      </c>
      <c r="D34" s="84">
        <v>531</v>
      </c>
      <c r="E34" s="84">
        <v>0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237624</v>
      </c>
      <c r="D35" s="83">
        <f>D36+D37+D38+D39+D40+D41+D42+D43+D44</f>
        <v>237624</v>
      </c>
      <c r="E35" s="83">
        <f>E36+E37+E38+E39+E40+E41+E42+E43+E44</f>
        <v>125103</v>
      </c>
      <c r="F35" s="83">
        <f>(E35*100)/D35</f>
        <v>52.647459852540145</v>
      </c>
    </row>
    <row r="36" spans="1:6" x14ac:dyDescent="0.2">
      <c r="A36" s="55" t="s">
        <v>121</v>
      </c>
      <c r="B36" s="56" t="s">
        <v>122</v>
      </c>
      <c r="C36" s="84">
        <v>173585</v>
      </c>
      <c r="D36" s="84">
        <v>173585</v>
      </c>
      <c r="E36" s="84">
        <v>100921</v>
      </c>
      <c r="F36" s="84"/>
    </row>
    <row r="37" spans="1:6" x14ac:dyDescent="0.2">
      <c r="A37" s="55" t="s">
        <v>123</v>
      </c>
      <c r="B37" s="56" t="s">
        <v>124</v>
      </c>
      <c r="C37" s="84">
        <v>7963</v>
      </c>
      <c r="D37" s="84">
        <v>7963</v>
      </c>
      <c r="E37" s="84">
        <v>3251</v>
      </c>
      <c r="F37" s="84"/>
    </row>
    <row r="38" spans="1:6" x14ac:dyDescent="0.2">
      <c r="A38" s="55" t="s">
        <v>125</v>
      </c>
      <c r="B38" s="56" t="s">
        <v>126</v>
      </c>
      <c r="C38" s="84">
        <v>4550</v>
      </c>
      <c r="D38" s="84">
        <v>4550</v>
      </c>
      <c r="E38" s="84">
        <v>710</v>
      </c>
      <c r="F38" s="84"/>
    </row>
    <row r="39" spans="1:6" x14ac:dyDescent="0.2">
      <c r="A39" s="55" t="s">
        <v>127</v>
      </c>
      <c r="B39" s="56" t="s">
        <v>128</v>
      </c>
      <c r="C39" s="84">
        <v>9291</v>
      </c>
      <c r="D39" s="84">
        <v>9291</v>
      </c>
      <c r="E39" s="84">
        <v>2879</v>
      </c>
      <c r="F39" s="84"/>
    </row>
    <row r="40" spans="1:6" x14ac:dyDescent="0.2">
      <c r="A40" s="55" t="s">
        <v>129</v>
      </c>
      <c r="B40" s="56" t="s">
        <v>130</v>
      </c>
      <c r="C40" s="84">
        <v>31953</v>
      </c>
      <c r="D40" s="84">
        <v>31953</v>
      </c>
      <c r="E40" s="84">
        <v>8808</v>
      </c>
      <c r="F40" s="84"/>
    </row>
    <row r="41" spans="1:6" x14ac:dyDescent="0.2">
      <c r="A41" s="55" t="s">
        <v>131</v>
      </c>
      <c r="B41" s="56" t="s">
        <v>132</v>
      </c>
      <c r="C41" s="84">
        <v>1991</v>
      </c>
      <c r="D41" s="84">
        <v>1991</v>
      </c>
      <c r="E41" s="84">
        <v>492</v>
      </c>
      <c r="F41" s="84"/>
    </row>
    <row r="42" spans="1:6" x14ac:dyDescent="0.2">
      <c r="A42" s="55" t="s">
        <v>133</v>
      </c>
      <c r="B42" s="56" t="s">
        <v>134</v>
      </c>
      <c r="C42" s="84">
        <v>7600</v>
      </c>
      <c r="D42" s="84">
        <v>7600</v>
      </c>
      <c r="E42" s="84">
        <v>7687</v>
      </c>
      <c r="F42" s="84"/>
    </row>
    <row r="43" spans="1:6" x14ac:dyDescent="0.2">
      <c r="A43" s="55" t="s">
        <v>135</v>
      </c>
      <c r="B43" s="56" t="s">
        <v>136</v>
      </c>
      <c r="C43" s="84">
        <v>27</v>
      </c>
      <c r="D43" s="84">
        <v>27</v>
      </c>
      <c r="E43" s="84">
        <v>10</v>
      </c>
      <c r="F43" s="84"/>
    </row>
    <row r="44" spans="1:6" x14ac:dyDescent="0.2">
      <c r="A44" s="55" t="s">
        <v>137</v>
      </c>
      <c r="B44" s="56" t="s">
        <v>138</v>
      </c>
      <c r="C44" s="84">
        <v>664</v>
      </c>
      <c r="D44" s="84">
        <v>664</v>
      </c>
      <c r="E44" s="84">
        <v>345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66</v>
      </c>
      <c r="D45" s="83">
        <f>D46</f>
        <v>66</v>
      </c>
      <c r="E45" s="83">
        <f>E46</f>
        <v>0</v>
      </c>
      <c r="F45" s="83">
        <f>(E45*100)/D45</f>
        <v>0</v>
      </c>
    </row>
    <row r="46" spans="1:6" ht="25.5" x14ac:dyDescent="0.2">
      <c r="A46" s="55" t="s">
        <v>141</v>
      </c>
      <c r="B46" s="56" t="s">
        <v>142</v>
      </c>
      <c r="C46" s="84">
        <v>66</v>
      </c>
      <c r="D46" s="84">
        <v>66</v>
      </c>
      <c r="E46" s="84">
        <v>0</v>
      </c>
      <c r="F46" s="84"/>
    </row>
    <row r="47" spans="1:6" x14ac:dyDescent="0.2">
      <c r="A47" s="53" t="s">
        <v>143</v>
      </c>
      <c r="B47" s="54" t="s">
        <v>144</v>
      </c>
      <c r="C47" s="83">
        <f>C48+C49+C50+C51+C52+C53</f>
        <v>3190</v>
      </c>
      <c r="D47" s="83">
        <f>D48+D49+D50+D51+D52+D53</f>
        <v>3190</v>
      </c>
      <c r="E47" s="83">
        <f>E48+E49+E50+E51+E52+E53</f>
        <v>1536.81</v>
      </c>
      <c r="F47" s="83">
        <f>(E47*100)/D47</f>
        <v>48.175862068965515</v>
      </c>
    </row>
    <row r="48" spans="1:6" x14ac:dyDescent="0.2">
      <c r="A48" s="55" t="s">
        <v>147</v>
      </c>
      <c r="B48" s="56" t="s">
        <v>148</v>
      </c>
      <c r="C48" s="84">
        <v>796</v>
      </c>
      <c r="D48" s="84">
        <v>796</v>
      </c>
      <c r="E48" s="84">
        <v>463</v>
      </c>
      <c r="F48" s="84"/>
    </row>
    <row r="49" spans="1:6" x14ac:dyDescent="0.2">
      <c r="A49" s="55" t="s">
        <v>149</v>
      </c>
      <c r="B49" s="56" t="s">
        <v>150</v>
      </c>
      <c r="C49" s="84">
        <v>350</v>
      </c>
      <c r="D49" s="84">
        <v>350</v>
      </c>
      <c r="E49" s="84">
        <v>0</v>
      </c>
      <c r="F49" s="84"/>
    </row>
    <row r="50" spans="1:6" x14ac:dyDescent="0.2">
      <c r="A50" s="55" t="s">
        <v>151</v>
      </c>
      <c r="B50" s="56" t="s">
        <v>152</v>
      </c>
      <c r="C50" s="84">
        <v>13</v>
      </c>
      <c r="D50" s="84">
        <v>13</v>
      </c>
      <c r="E50" s="84">
        <v>0</v>
      </c>
      <c r="F50" s="84"/>
    </row>
    <row r="51" spans="1:6" x14ac:dyDescent="0.2">
      <c r="A51" s="55" t="s">
        <v>153</v>
      </c>
      <c r="B51" s="56" t="s">
        <v>154</v>
      </c>
      <c r="C51" s="84">
        <v>1593</v>
      </c>
      <c r="D51" s="84">
        <v>1593</v>
      </c>
      <c r="E51" s="84">
        <v>859.81</v>
      </c>
      <c r="F51" s="84"/>
    </row>
    <row r="52" spans="1:6" x14ac:dyDescent="0.2">
      <c r="A52" s="55" t="s">
        <v>155</v>
      </c>
      <c r="B52" s="56" t="s">
        <v>156</v>
      </c>
      <c r="C52" s="84">
        <v>133</v>
      </c>
      <c r="D52" s="84">
        <v>133</v>
      </c>
      <c r="E52" s="84">
        <v>0</v>
      </c>
      <c r="F52" s="84"/>
    </row>
    <row r="53" spans="1:6" x14ac:dyDescent="0.2">
      <c r="A53" s="55" t="s">
        <v>157</v>
      </c>
      <c r="B53" s="56" t="s">
        <v>144</v>
      </c>
      <c r="C53" s="84">
        <v>305</v>
      </c>
      <c r="D53" s="84">
        <v>305</v>
      </c>
      <c r="E53" s="84">
        <v>214</v>
      </c>
      <c r="F53" s="84"/>
    </row>
    <row r="54" spans="1:6" x14ac:dyDescent="0.2">
      <c r="A54" s="51" t="s">
        <v>158</v>
      </c>
      <c r="B54" s="52" t="s">
        <v>159</v>
      </c>
      <c r="C54" s="82">
        <f>C55+C57</f>
        <v>2697</v>
      </c>
      <c r="D54" s="82">
        <f>D55+D57</f>
        <v>2697</v>
      </c>
      <c r="E54" s="82">
        <f>E55+E57</f>
        <v>1914</v>
      </c>
      <c r="F54" s="81">
        <f>(E54*100)/D54</f>
        <v>70.967741935483872</v>
      </c>
    </row>
    <row r="55" spans="1:6" x14ac:dyDescent="0.2">
      <c r="A55" s="53" t="s">
        <v>160</v>
      </c>
      <c r="B55" s="54" t="s">
        <v>161</v>
      </c>
      <c r="C55" s="83">
        <f>C56</f>
        <v>332</v>
      </c>
      <c r="D55" s="83">
        <f>D56</f>
        <v>332</v>
      </c>
      <c r="E55" s="83">
        <f>E56</f>
        <v>157</v>
      </c>
      <c r="F55" s="83">
        <f>(E55*100)/D55</f>
        <v>47.289156626506021</v>
      </c>
    </row>
    <row r="56" spans="1:6" ht="25.5" x14ac:dyDescent="0.2">
      <c r="A56" s="55" t="s">
        <v>162</v>
      </c>
      <c r="B56" s="56" t="s">
        <v>163</v>
      </c>
      <c r="C56" s="84">
        <v>332</v>
      </c>
      <c r="D56" s="84">
        <v>332</v>
      </c>
      <c r="E56" s="84">
        <v>157</v>
      </c>
      <c r="F56" s="84"/>
    </row>
    <row r="57" spans="1:6" x14ac:dyDescent="0.2">
      <c r="A57" s="53" t="s">
        <v>164</v>
      </c>
      <c r="B57" s="54" t="s">
        <v>165</v>
      </c>
      <c r="C57" s="83">
        <f>C58+C59</f>
        <v>2365</v>
      </c>
      <c r="D57" s="83">
        <f>D58+D59</f>
        <v>2365</v>
      </c>
      <c r="E57" s="83">
        <f>E58+E59</f>
        <v>1757</v>
      </c>
      <c r="F57" s="83">
        <f>(E57*100)/D57</f>
        <v>74.291754756871029</v>
      </c>
    </row>
    <row r="58" spans="1:6" x14ac:dyDescent="0.2">
      <c r="A58" s="55" t="s">
        <v>166</v>
      </c>
      <c r="B58" s="56" t="s">
        <v>167</v>
      </c>
      <c r="C58" s="84">
        <v>2100</v>
      </c>
      <c r="D58" s="84">
        <v>2100</v>
      </c>
      <c r="E58" s="84">
        <v>1650</v>
      </c>
      <c r="F58" s="84"/>
    </row>
    <row r="59" spans="1:6" x14ac:dyDescent="0.2">
      <c r="A59" s="55" t="s">
        <v>168</v>
      </c>
      <c r="B59" s="56" t="s">
        <v>169</v>
      </c>
      <c r="C59" s="84">
        <v>265</v>
      </c>
      <c r="D59" s="84">
        <v>265</v>
      </c>
      <c r="E59" s="84">
        <v>107</v>
      </c>
      <c r="F59" s="84"/>
    </row>
    <row r="60" spans="1:6" x14ac:dyDescent="0.2">
      <c r="A60" s="49" t="s">
        <v>170</v>
      </c>
      <c r="B60" s="50" t="s">
        <v>171</v>
      </c>
      <c r="C60" s="80">
        <f t="shared" ref="C60:E62" si="0">C61</f>
        <v>3252</v>
      </c>
      <c r="D60" s="80">
        <f t="shared" si="0"/>
        <v>3252</v>
      </c>
      <c r="E60" s="80">
        <f t="shared" si="0"/>
        <v>1600</v>
      </c>
      <c r="F60" s="81">
        <f>(E60*100)/D60</f>
        <v>49.200492004920051</v>
      </c>
    </row>
    <row r="61" spans="1:6" x14ac:dyDescent="0.2">
      <c r="A61" s="51" t="s">
        <v>172</v>
      </c>
      <c r="B61" s="52" t="s">
        <v>173</v>
      </c>
      <c r="C61" s="82">
        <f t="shared" si="0"/>
        <v>3252</v>
      </c>
      <c r="D61" s="82">
        <f t="shared" si="0"/>
        <v>3252</v>
      </c>
      <c r="E61" s="82">
        <f t="shared" si="0"/>
        <v>1600</v>
      </c>
      <c r="F61" s="81">
        <f>(E61*100)/D61</f>
        <v>49.200492004920051</v>
      </c>
    </row>
    <row r="62" spans="1:6" x14ac:dyDescent="0.2">
      <c r="A62" s="53" t="s">
        <v>182</v>
      </c>
      <c r="B62" s="54" t="s">
        <v>183</v>
      </c>
      <c r="C62" s="83">
        <f t="shared" si="0"/>
        <v>3252</v>
      </c>
      <c r="D62" s="83">
        <f t="shared" si="0"/>
        <v>3252</v>
      </c>
      <c r="E62" s="83">
        <f t="shared" si="0"/>
        <v>1600</v>
      </c>
      <c r="F62" s="83">
        <f>(E62*100)/D62</f>
        <v>49.200492004920051</v>
      </c>
    </row>
    <row r="63" spans="1:6" x14ac:dyDescent="0.2">
      <c r="A63" s="55" t="s">
        <v>184</v>
      </c>
      <c r="B63" s="56" t="s">
        <v>185</v>
      </c>
      <c r="C63" s="84">
        <v>3252</v>
      </c>
      <c r="D63" s="84">
        <v>3252</v>
      </c>
      <c r="E63" s="84">
        <v>1600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1">C65</f>
        <v>2421478</v>
      </c>
      <c r="D64" s="80">
        <f t="shared" si="1"/>
        <v>2421478</v>
      </c>
      <c r="E64" s="80">
        <f t="shared" si="1"/>
        <v>1322794.6599999999</v>
      </c>
      <c r="F64" s="81">
        <f>(E64*100)/D64</f>
        <v>54.627572912080971</v>
      </c>
    </row>
    <row r="65" spans="1:6" x14ac:dyDescent="0.2">
      <c r="A65" s="51" t="s">
        <v>70</v>
      </c>
      <c r="B65" s="52" t="s">
        <v>71</v>
      </c>
      <c r="C65" s="82">
        <f t="shared" si="1"/>
        <v>2421478</v>
      </c>
      <c r="D65" s="82">
        <f t="shared" si="1"/>
        <v>2421478</v>
      </c>
      <c r="E65" s="82">
        <f t="shared" si="1"/>
        <v>1322794.6599999999</v>
      </c>
      <c r="F65" s="81">
        <f>(E65*100)/D65</f>
        <v>54.627572912080971</v>
      </c>
    </row>
    <row r="66" spans="1:6" ht="25.5" x14ac:dyDescent="0.2">
      <c r="A66" s="53" t="s">
        <v>72</v>
      </c>
      <c r="B66" s="54" t="s">
        <v>73</v>
      </c>
      <c r="C66" s="83">
        <f>C67+C68</f>
        <v>2421478</v>
      </c>
      <c r="D66" s="83">
        <f>D67+D68</f>
        <v>2421478</v>
      </c>
      <c r="E66" s="83">
        <f>E67+E68</f>
        <v>1322794.6599999999</v>
      </c>
      <c r="F66" s="83">
        <f>(E66*100)/D66</f>
        <v>54.627572912080971</v>
      </c>
    </row>
    <row r="67" spans="1:6" x14ac:dyDescent="0.2">
      <c r="A67" s="55" t="s">
        <v>74</v>
      </c>
      <c r="B67" s="56" t="s">
        <v>75</v>
      </c>
      <c r="C67" s="84">
        <v>2418226</v>
      </c>
      <c r="D67" s="84">
        <v>2418226</v>
      </c>
      <c r="E67" s="84">
        <v>1321194.6599999999</v>
      </c>
      <c r="F67" s="84"/>
    </row>
    <row r="68" spans="1:6" ht="25.5" x14ac:dyDescent="0.2">
      <c r="A68" s="55" t="s">
        <v>76</v>
      </c>
      <c r="B68" s="56" t="s">
        <v>77</v>
      </c>
      <c r="C68" s="84">
        <v>3252</v>
      </c>
      <c r="D68" s="84">
        <v>3252</v>
      </c>
      <c r="E68" s="84">
        <v>1600</v>
      </c>
      <c r="F68" s="84"/>
    </row>
    <row r="69" spans="1:6" x14ac:dyDescent="0.2">
      <c r="A69" s="48" t="s">
        <v>80</v>
      </c>
      <c r="B69" s="48" t="s">
        <v>209</v>
      </c>
      <c r="C69" s="78">
        <f t="shared" ref="C69:E71" si="2">C70</f>
        <v>265</v>
      </c>
      <c r="D69" s="78">
        <f t="shared" si="2"/>
        <v>265</v>
      </c>
      <c r="E69" s="78">
        <f t="shared" si="2"/>
        <v>374.88</v>
      </c>
      <c r="F69" s="79">
        <f>(E69*100)/D69</f>
        <v>141.46415094339622</v>
      </c>
    </row>
    <row r="70" spans="1:6" x14ac:dyDescent="0.2">
      <c r="A70" s="49" t="s">
        <v>170</v>
      </c>
      <c r="B70" s="50" t="s">
        <v>171</v>
      </c>
      <c r="C70" s="80">
        <f t="shared" si="2"/>
        <v>265</v>
      </c>
      <c r="D70" s="80">
        <f t="shared" si="2"/>
        <v>265</v>
      </c>
      <c r="E70" s="80">
        <f t="shared" si="2"/>
        <v>374.88</v>
      </c>
      <c r="F70" s="81">
        <f>(E70*100)/D70</f>
        <v>141.46415094339622</v>
      </c>
    </row>
    <row r="71" spans="1:6" x14ac:dyDescent="0.2">
      <c r="A71" s="51" t="s">
        <v>172</v>
      </c>
      <c r="B71" s="52" t="s">
        <v>173</v>
      </c>
      <c r="C71" s="82">
        <f t="shared" si="2"/>
        <v>265</v>
      </c>
      <c r="D71" s="82">
        <f t="shared" si="2"/>
        <v>265</v>
      </c>
      <c r="E71" s="82">
        <f t="shared" si="2"/>
        <v>374.88</v>
      </c>
      <c r="F71" s="81">
        <f>(E71*100)/D71</f>
        <v>141.46415094339622</v>
      </c>
    </row>
    <row r="72" spans="1:6" x14ac:dyDescent="0.2">
      <c r="A72" s="53" t="s">
        <v>174</v>
      </c>
      <c r="B72" s="54" t="s">
        <v>175</v>
      </c>
      <c r="C72" s="83">
        <f>C73+C74+C75</f>
        <v>265</v>
      </c>
      <c r="D72" s="83">
        <f>D73+D74+D75</f>
        <v>265</v>
      </c>
      <c r="E72" s="83">
        <f>E73+E74+E75</f>
        <v>374.88</v>
      </c>
      <c r="F72" s="83">
        <f>(E72*100)/D72</f>
        <v>141.46415094339622</v>
      </c>
    </row>
    <row r="73" spans="1:6" x14ac:dyDescent="0.2">
      <c r="A73" s="55" t="s">
        <v>176</v>
      </c>
      <c r="B73" s="56" t="s">
        <v>177</v>
      </c>
      <c r="C73" s="84">
        <v>133</v>
      </c>
      <c r="D73" s="84">
        <v>133</v>
      </c>
      <c r="E73" s="84">
        <v>374.88</v>
      </c>
      <c r="F73" s="84"/>
    </row>
    <row r="74" spans="1:6" x14ac:dyDescent="0.2">
      <c r="A74" s="55" t="s">
        <v>178</v>
      </c>
      <c r="B74" s="56" t="s">
        <v>179</v>
      </c>
      <c r="C74" s="84">
        <v>66</v>
      </c>
      <c r="D74" s="84">
        <v>66</v>
      </c>
      <c r="E74" s="84">
        <v>0</v>
      </c>
      <c r="F74" s="84"/>
    </row>
    <row r="75" spans="1:6" x14ac:dyDescent="0.2">
      <c r="A75" s="55" t="s">
        <v>180</v>
      </c>
      <c r="B75" s="56" t="s">
        <v>181</v>
      </c>
      <c r="C75" s="84">
        <v>66</v>
      </c>
      <c r="D75" s="84">
        <v>66</v>
      </c>
      <c r="E75" s="84">
        <v>0</v>
      </c>
      <c r="F75" s="84"/>
    </row>
    <row r="76" spans="1:6" x14ac:dyDescent="0.2">
      <c r="A76" s="49" t="s">
        <v>50</v>
      </c>
      <c r="B76" s="50" t="s">
        <v>51</v>
      </c>
      <c r="C76" s="80">
        <f t="shared" ref="C76:E78" si="3">C77</f>
        <v>265</v>
      </c>
      <c r="D76" s="80">
        <f t="shared" si="3"/>
        <v>265</v>
      </c>
      <c r="E76" s="80">
        <f t="shared" si="3"/>
        <v>374.88</v>
      </c>
      <c r="F76" s="81">
        <f>(E76*100)/D76</f>
        <v>141.46415094339622</v>
      </c>
    </row>
    <row r="77" spans="1:6" x14ac:dyDescent="0.2">
      <c r="A77" s="51" t="s">
        <v>64</v>
      </c>
      <c r="B77" s="52" t="s">
        <v>65</v>
      </c>
      <c r="C77" s="82">
        <f t="shared" si="3"/>
        <v>265</v>
      </c>
      <c r="D77" s="82">
        <f t="shared" si="3"/>
        <v>265</v>
      </c>
      <c r="E77" s="82">
        <f t="shared" si="3"/>
        <v>374.88</v>
      </c>
      <c r="F77" s="81">
        <f>(E77*100)/D77</f>
        <v>141.46415094339622</v>
      </c>
    </row>
    <row r="78" spans="1:6" x14ac:dyDescent="0.2">
      <c r="A78" s="53" t="s">
        <v>66</v>
      </c>
      <c r="B78" s="54" t="s">
        <v>67</v>
      </c>
      <c r="C78" s="83">
        <f t="shared" si="3"/>
        <v>265</v>
      </c>
      <c r="D78" s="83">
        <f t="shared" si="3"/>
        <v>265</v>
      </c>
      <c r="E78" s="83">
        <f t="shared" si="3"/>
        <v>374.88</v>
      </c>
      <c r="F78" s="83">
        <f>(E78*100)/D78</f>
        <v>141.46415094339622</v>
      </c>
    </row>
    <row r="79" spans="1:6" x14ac:dyDescent="0.2">
      <c r="A79" s="55" t="s">
        <v>68</v>
      </c>
      <c r="B79" s="56" t="s">
        <v>69</v>
      </c>
      <c r="C79" s="84">
        <v>265</v>
      </c>
      <c r="D79" s="84">
        <v>265</v>
      </c>
      <c r="E79" s="84">
        <v>374.88</v>
      </c>
      <c r="F79" s="84"/>
    </row>
    <row r="80" spans="1:6" x14ac:dyDescent="0.2">
      <c r="A80" s="48" t="s">
        <v>201</v>
      </c>
      <c r="B80" s="48" t="s">
        <v>210</v>
      </c>
      <c r="C80" s="78">
        <f t="shared" ref="C80:E83" si="4">C81</f>
        <v>27</v>
      </c>
      <c r="D80" s="78">
        <f t="shared" si="4"/>
        <v>27</v>
      </c>
      <c r="E80" s="78">
        <f t="shared" si="4"/>
        <v>0</v>
      </c>
      <c r="F80" s="79">
        <f>(E80*100)/D80</f>
        <v>0</v>
      </c>
    </row>
    <row r="81" spans="1:6" x14ac:dyDescent="0.2">
      <c r="A81" s="49" t="s">
        <v>78</v>
      </c>
      <c r="B81" s="50" t="s">
        <v>79</v>
      </c>
      <c r="C81" s="80">
        <f t="shared" si="4"/>
        <v>27</v>
      </c>
      <c r="D81" s="80">
        <f t="shared" si="4"/>
        <v>27</v>
      </c>
      <c r="E81" s="80">
        <f t="shared" si="4"/>
        <v>0</v>
      </c>
      <c r="F81" s="81">
        <f>(E81*100)/D81</f>
        <v>0</v>
      </c>
    </row>
    <row r="82" spans="1:6" x14ac:dyDescent="0.2">
      <c r="A82" s="51" t="s">
        <v>95</v>
      </c>
      <c r="B82" s="52" t="s">
        <v>96</v>
      </c>
      <c r="C82" s="82">
        <f t="shared" si="4"/>
        <v>27</v>
      </c>
      <c r="D82" s="82">
        <f t="shared" si="4"/>
        <v>27</v>
      </c>
      <c r="E82" s="82">
        <f t="shared" si="4"/>
        <v>0</v>
      </c>
      <c r="F82" s="81">
        <f>(E82*100)/D82</f>
        <v>0</v>
      </c>
    </row>
    <row r="83" spans="1:6" x14ac:dyDescent="0.2">
      <c r="A83" s="53" t="s">
        <v>119</v>
      </c>
      <c r="B83" s="54" t="s">
        <v>120</v>
      </c>
      <c r="C83" s="83">
        <f t="shared" si="4"/>
        <v>27</v>
      </c>
      <c r="D83" s="83">
        <f t="shared" si="4"/>
        <v>27</v>
      </c>
      <c r="E83" s="83">
        <f t="shared" si="4"/>
        <v>0</v>
      </c>
      <c r="F83" s="83">
        <f>(E83*100)/D83</f>
        <v>0</v>
      </c>
    </row>
    <row r="84" spans="1:6" x14ac:dyDescent="0.2">
      <c r="A84" s="55" t="s">
        <v>133</v>
      </c>
      <c r="B84" s="56" t="s">
        <v>134</v>
      </c>
      <c r="C84" s="84">
        <v>27</v>
      </c>
      <c r="D84" s="84">
        <v>27</v>
      </c>
      <c r="E84" s="84">
        <v>0</v>
      </c>
      <c r="F84" s="84"/>
    </row>
    <row r="85" spans="1:6" x14ac:dyDescent="0.2">
      <c r="A85" s="49" t="s">
        <v>50</v>
      </c>
      <c r="B85" s="50" t="s">
        <v>51</v>
      </c>
      <c r="C85" s="80">
        <f t="shared" ref="C85:E87" si="5">C86</f>
        <v>27</v>
      </c>
      <c r="D85" s="80">
        <f t="shared" si="5"/>
        <v>27</v>
      </c>
      <c r="E85" s="80">
        <f t="shared" si="5"/>
        <v>0</v>
      </c>
      <c r="F85" s="81">
        <f>(E85*100)/D85</f>
        <v>0</v>
      </c>
    </row>
    <row r="86" spans="1:6" x14ac:dyDescent="0.2">
      <c r="A86" s="51" t="s">
        <v>58</v>
      </c>
      <c r="B86" s="52" t="s">
        <v>59</v>
      </c>
      <c r="C86" s="82">
        <f t="shared" si="5"/>
        <v>27</v>
      </c>
      <c r="D86" s="82">
        <f t="shared" si="5"/>
        <v>27</v>
      </c>
      <c r="E86" s="82">
        <f t="shared" si="5"/>
        <v>0</v>
      </c>
      <c r="F86" s="81">
        <f>(E86*100)/D86</f>
        <v>0</v>
      </c>
    </row>
    <row r="87" spans="1:6" x14ac:dyDescent="0.2">
      <c r="A87" s="53" t="s">
        <v>60</v>
      </c>
      <c r="B87" s="54" t="s">
        <v>61</v>
      </c>
      <c r="C87" s="83">
        <f t="shared" si="5"/>
        <v>27</v>
      </c>
      <c r="D87" s="83">
        <f t="shared" si="5"/>
        <v>27</v>
      </c>
      <c r="E87" s="83">
        <f t="shared" si="5"/>
        <v>0</v>
      </c>
      <c r="F87" s="83">
        <f>(E87*100)/D87</f>
        <v>0</v>
      </c>
    </row>
    <row r="88" spans="1:6" x14ac:dyDescent="0.2">
      <c r="A88" s="55" t="s">
        <v>62</v>
      </c>
      <c r="B88" s="56" t="s">
        <v>63</v>
      </c>
      <c r="C88" s="84">
        <v>27</v>
      </c>
      <c r="D88" s="84">
        <v>27</v>
      </c>
      <c r="E88" s="84">
        <v>0</v>
      </c>
      <c r="F88" s="84"/>
    </row>
    <row r="89" spans="1:6" x14ac:dyDescent="0.2">
      <c r="A89" s="48" t="s">
        <v>202</v>
      </c>
      <c r="B89" s="48" t="s">
        <v>211</v>
      </c>
      <c r="C89" s="78"/>
      <c r="D89" s="78"/>
      <c r="E89" s="78"/>
      <c r="F89" s="79" t="e">
        <f>(E89*100)/D89</f>
        <v>#DIV/0!</v>
      </c>
    </row>
    <row r="90" spans="1:6" x14ac:dyDescent="0.2">
      <c r="A90" s="49" t="s">
        <v>50</v>
      </c>
      <c r="B90" s="50" t="s">
        <v>51</v>
      </c>
      <c r="C90" s="80">
        <f t="shared" ref="C90:E92" si="6">C91</f>
        <v>0</v>
      </c>
      <c r="D90" s="80">
        <f t="shared" si="6"/>
        <v>0</v>
      </c>
      <c r="E90" s="80">
        <f t="shared" si="6"/>
        <v>0</v>
      </c>
      <c r="F90" s="81" t="e">
        <f>(E90*100)/D90</f>
        <v>#DIV/0!</v>
      </c>
    </row>
    <row r="91" spans="1:6" x14ac:dyDescent="0.2">
      <c r="A91" s="51" t="s">
        <v>52</v>
      </c>
      <c r="B91" s="52" t="s">
        <v>53</v>
      </c>
      <c r="C91" s="82">
        <f t="shared" si="6"/>
        <v>0</v>
      </c>
      <c r="D91" s="82">
        <f t="shared" si="6"/>
        <v>0</v>
      </c>
      <c r="E91" s="82">
        <f t="shared" si="6"/>
        <v>0</v>
      </c>
      <c r="F91" s="81" t="e">
        <f>(E91*100)/D91</f>
        <v>#DIV/0!</v>
      </c>
    </row>
    <row r="92" spans="1:6" ht="25.5" x14ac:dyDescent="0.2">
      <c r="A92" s="53" t="s">
        <v>54</v>
      </c>
      <c r="B92" s="54" t="s">
        <v>55</v>
      </c>
      <c r="C92" s="83">
        <f t="shared" si="6"/>
        <v>0</v>
      </c>
      <c r="D92" s="83">
        <f t="shared" si="6"/>
        <v>0</v>
      </c>
      <c r="E92" s="83">
        <f t="shared" si="6"/>
        <v>0</v>
      </c>
      <c r="F92" s="83" t="e">
        <f>(E92*100)/D92</f>
        <v>#DIV/0!</v>
      </c>
    </row>
    <row r="93" spans="1:6" ht="25.5" x14ac:dyDescent="0.2">
      <c r="A93" s="55" t="s">
        <v>56</v>
      </c>
      <c r="B93" s="56" t="s">
        <v>57</v>
      </c>
      <c r="C93" s="84">
        <v>0</v>
      </c>
      <c r="D93" s="84">
        <v>0</v>
      </c>
      <c r="E93" s="84">
        <v>0</v>
      </c>
      <c r="F93" s="84"/>
    </row>
    <row r="94" spans="1:6" ht="38.25" x14ac:dyDescent="0.2">
      <c r="A94" s="47" t="s">
        <v>212</v>
      </c>
      <c r="B94" s="47" t="s">
        <v>213</v>
      </c>
      <c r="C94" s="47" t="s">
        <v>43</v>
      </c>
      <c r="D94" s="47" t="s">
        <v>205</v>
      </c>
      <c r="E94" s="47" t="s">
        <v>206</v>
      </c>
      <c r="F94" s="47" t="s">
        <v>207</v>
      </c>
    </row>
    <row r="95" spans="1:6" x14ac:dyDescent="0.2">
      <c r="A95" s="48" t="s">
        <v>200</v>
      </c>
      <c r="B95" s="48" t="s">
        <v>208</v>
      </c>
      <c r="C95" s="78">
        <f t="shared" ref="C95:E96" si="7">C96</f>
        <v>6627</v>
      </c>
      <c r="D95" s="78">
        <f t="shared" si="7"/>
        <v>6627</v>
      </c>
      <c r="E95" s="78">
        <f t="shared" si="7"/>
        <v>0</v>
      </c>
      <c r="F95" s="79">
        <f>(E95*100)/D95</f>
        <v>0</v>
      </c>
    </row>
    <row r="96" spans="1:6" x14ac:dyDescent="0.2">
      <c r="A96" s="49" t="s">
        <v>78</v>
      </c>
      <c r="B96" s="50" t="s">
        <v>79</v>
      </c>
      <c r="C96" s="80">
        <f t="shared" si="7"/>
        <v>6627</v>
      </c>
      <c r="D96" s="80">
        <f t="shared" si="7"/>
        <v>6627</v>
      </c>
      <c r="E96" s="80">
        <f t="shared" si="7"/>
        <v>0</v>
      </c>
      <c r="F96" s="81">
        <f>(E96*100)/D96</f>
        <v>0</v>
      </c>
    </row>
    <row r="97" spans="1:6" x14ac:dyDescent="0.2">
      <c r="A97" s="51" t="s">
        <v>95</v>
      </c>
      <c r="B97" s="52" t="s">
        <v>96</v>
      </c>
      <c r="C97" s="82">
        <f>C98+C101</f>
        <v>6627</v>
      </c>
      <c r="D97" s="82">
        <f>D98+D101</f>
        <v>6627</v>
      </c>
      <c r="E97" s="82">
        <f>E98+E101</f>
        <v>0</v>
      </c>
      <c r="F97" s="81">
        <f>(E97*100)/D97</f>
        <v>0</v>
      </c>
    </row>
    <row r="98" spans="1:6" x14ac:dyDescent="0.2">
      <c r="A98" s="53" t="s">
        <v>119</v>
      </c>
      <c r="B98" s="54" t="s">
        <v>120</v>
      </c>
      <c r="C98" s="83">
        <f>C99+C100</f>
        <v>5300</v>
      </c>
      <c r="D98" s="83">
        <f>D99+D100</f>
        <v>5300</v>
      </c>
      <c r="E98" s="83">
        <f>E99+E100</f>
        <v>0</v>
      </c>
      <c r="F98" s="83">
        <f>(E98*100)/D98</f>
        <v>0</v>
      </c>
    </row>
    <row r="99" spans="1:6" x14ac:dyDescent="0.2">
      <c r="A99" s="55" t="s">
        <v>121</v>
      </c>
      <c r="B99" s="56" t="s">
        <v>122</v>
      </c>
      <c r="C99" s="84">
        <v>4636</v>
      </c>
      <c r="D99" s="84">
        <v>4636</v>
      </c>
      <c r="E99" s="84">
        <v>0</v>
      </c>
      <c r="F99" s="84"/>
    </row>
    <row r="100" spans="1:6" x14ac:dyDescent="0.2">
      <c r="A100" s="55" t="s">
        <v>133</v>
      </c>
      <c r="B100" s="56" t="s">
        <v>134</v>
      </c>
      <c r="C100" s="84">
        <v>664</v>
      </c>
      <c r="D100" s="84">
        <v>664</v>
      </c>
      <c r="E100" s="84">
        <v>0</v>
      </c>
      <c r="F100" s="84"/>
    </row>
    <row r="101" spans="1:6" x14ac:dyDescent="0.2">
      <c r="A101" s="53" t="s">
        <v>143</v>
      </c>
      <c r="B101" s="54" t="s">
        <v>144</v>
      </c>
      <c r="C101" s="83">
        <f>C102</f>
        <v>1327</v>
      </c>
      <c r="D101" s="83">
        <f>D102</f>
        <v>1327</v>
      </c>
      <c r="E101" s="83">
        <f>E102</f>
        <v>0</v>
      </c>
      <c r="F101" s="83">
        <f>(E101*100)/D101</f>
        <v>0</v>
      </c>
    </row>
    <row r="102" spans="1:6" x14ac:dyDescent="0.2">
      <c r="A102" s="55" t="s">
        <v>145</v>
      </c>
      <c r="B102" s="56" t="s">
        <v>146</v>
      </c>
      <c r="C102" s="84">
        <v>1327</v>
      </c>
      <c r="D102" s="84">
        <v>1327</v>
      </c>
      <c r="E102" s="84">
        <v>0</v>
      </c>
      <c r="F102" s="84"/>
    </row>
    <row r="103" spans="1:6" x14ac:dyDescent="0.2">
      <c r="A103" s="49" t="s">
        <v>50</v>
      </c>
      <c r="B103" s="50" t="s">
        <v>51</v>
      </c>
      <c r="C103" s="80">
        <f t="shared" ref="C103:E105" si="8">C104</f>
        <v>6627</v>
      </c>
      <c r="D103" s="80">
        <f t="shared" si="8"/>
        <v>6627</v>
      </c>
      <c r="E103" s="80">
        <f t="shared" si="8"/>
        <v>0</v>
      </c>
      <c r="F103" s="81">
        <f>(E103*100)/D103</f>
        <v>0</v>
      </c>
    </row>
    <row r="104" spans="1:6" x14ac:dyDescent="0.2">
      <c r="A104" s="51" t="s">
        <v>70</v>
      </c>
      <c r="B104" s="52" t="s">
        <v>71</v>
      </c>
      <c r="C104" s="82">
        <f t="shared" si="8"/>
        <v>6627</v>
      </c>
      <c r="D104" s="82">
        <f t="shared" si="8"/>
        <v>6627</v>
      </c>
      <c r="E104" s="82">
        <f t="shared" si="8"/>
        <v>0</v>
      </c>
      <c r="F104" s="81">
        <f>(E104*100)/D104</f>
        <v>0</v>
      </c>
    </row>
    <row r="105" spans="1:6" ht="25.5" x14ac:dyDescent="0.2">
      <c r="A105" s="53" t="s">
        <v>72</v>
      </c>
      <c r="B105" s="54" t="s">
        <v>73</v>
      </c>
      <c r="C105" s="83">
        <f t="shared" si="8"/>
        <v>6627</v>
      </c>
      <c r="D105" s="83">
        <f t="shared" si="8"/>
        <v>6627</v>
      </c>
      <c r="E105" s="83">
        <f t="shared" si="8"/>
        <v>0</v>
      </c>
      <c r="F105" s="83">
        <f>(E105*100)/D105</f>
        <v>0</v>
      </c>
    </row>
    <row r="106" spans="1:6" x14ac:dyDescent="0.2">
      <c r="A106" s="55" t="s">
        <v>74</v>
      </c>
      <c r="B106" s="56" t="s">
        <v>75</v>
      </c>
      <c r="C106" s="84">
        <v>6627</v>
      </c>
      <c r="D106" s="84">
        <v>6627</v>
      </c>
      <c r="E106" s="84">
        <v>0</v>
      </c>
      <c r="F106" s="84"/>
    </row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Anita Buljubašić</cp:lastModifiedBy>
  <cp:lastPrinted>2023-07-24T12:33:14Z</cp:lastPrinted>
  <dcterms:created xsi:type="dcterms:W3CDTF">2022-08-12T12:51:27Z</dcterms:created>
  <dcterms:modified xsi:type="dcterms:W3CDTF">2024-07-18T09:20:12Z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