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RAČUNOVODSTVO 2023\Izvještaj o izvršenju proračuna i financijskog plana\Godišnji izvještaj o izvršenju proračuna i financijskog plana\"/>
    </mc:Choice>
  </mc:AlternateContent>
  <xr:revisionPtr revIDLastSave="0" documentId="8_{5AEF47C1-5C55-4CC6-ADB3-6F866ACECCF0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5" l="1"/>
  <c r="E6" i="15"/>
  <c r="C6" i="15"/>
  <c r="G12" i="1"/>
  <c r="I16" i="1"/>
  <c r="J12" i="1"/>
  <c r="G15" i="1"/>
  <c r="H15" i="1"/>
  <c r="I15" i="1"/>
  <c r="J15" i="1"/>
  <c r="J16" i="1" l="1"/>
  <c r="L16" i="1" s="1"/>
  <c r="H16" i="1"/>
  <c r="L12" i="1"/>
  <c r="K12" i="1"/>
  <c r="G16" i="1"/>
  <c r="L15" i="1"/>
  <c r="K15" i="1"/>
  <c r="H26" i="1"/>
  <c r="I26" i="1"/>
  <c r="I27" i="1" s="1"/>
  <c r="J26" i="1"/>
  <c r="K26" i="1" s="1"/>
  <c r="G26" i="1"/>
  <c r="H23" i="1"/>
  <c r="I23" i="1"/>
  <c r="J23" i="1"/>
  <c r="L23" i="1" s="1"/>
  <c r="G23" i="1"/>
  <c r="K23" i="1" s="1"/>
  <c r="K16" i="1" l="1"/>
  <c r="H27" i="1"/>
  <c r="L26" i="1"/>
  <c r="J27" i="1"/>
  <c r="L27" i="1" s="1"/>
  <c r="G27" i="1"/>
  <c r="F95" i="15"/>
  <c r="E95" i="15"/>
  <c r="D95" i="15"/>
  <c r="C95" i="15"/>
  <c r="C94" i="15" s="1"/>
  <c r="C93" i="15" s="1"/>
  <c r="F94" i="15"/>
  <c r="E94" i="15"/>
  <c r="D94" i="15"/>
  <c r="F93" i="15"/>
  <c r="E93" i="15"/>
  <c r="D93" i="15"/>
  <c r="F91" i="15"/>
  <c r="E91" i="15"/>
  <c r="D91" i="15"/>
  <c r="C91" i="15"/>
  <c r="F90" i="15"/>
  <c r="E90" i="15"/>
  <c r="D90" i="15"/>
  <c r="C90" i="15"/>
  <c r="F89" i="15"/>
  <c r="E89" i="15"/>
  <c r="D89" i="15"/>
  <c r="C89" i="15"/>
  <c r="F88" i="15"/>
  <c r="E88" i="15"/>
  <c r="D88" i="15"/>
  <c r="C88" i="15"/>
  <c r="F85" i="15"/>
  <c r="E85" i="15"/>
  <c r="D85" i="15"/>
  <c r="C85" i="15"/>
  <c r="C84" i="15" s="1"/>
  <c r="C83" i="15" s="1"/>
  <c r="F84" i="15"/>
  <c r="E84" i="15"/>
  <c r="D84" i="15"/>
  <c r="F83" i="15"/>
  <c r="E83" i="15"/>
  <c r="D83" i="15"/>
  <c r="F82" i="15"/>
  <c r="E80" i="15"/>
  <c r="D80" i="15"/>
  <c r="F80" i="15" s="1"/>
  <c r="C80" i="15"/>
  <c r="E79" i="15"/>
  <c r="D79" i="15"/>
  <c r="F79" i="15" s="1"/>
  <c r="C79" i="15"/>
  <c r="C78" i="15" s="1"/>
  <c r="E78" i="15"/>
  <c r="D78" i="15"/>
  <c r="F78" i="15" s="1"/>
  <c r="E76" i="15"/>
  <c r="D76" i="15"/>
  <c r="F76" i="15" s="1"/>
  <c r="C76" i="15"/>
  <c r="E75" i="15"/>
  <c r="D75" i="15"/>
  <c r="F75" i="15" s="1"/>
  <c r="C75" i="15"/>
  <c r="C74" i="15" s="1"/>
  <c r="E74" i="15"/>
  <c r="D74" i="15"/>
  <c r="F74" i="15" s="1"/>
  <c r="E72" i="15"/>
  <c r="D72" i="15"/>
  <c r="F72" i="15" s="1"/>
  <c r="C72" i="15"/>
  <c r="C71" i="15" s="1"/>
  <c r="C70" i="15" s="1"/>
  <c r="C69" i="15" s="1"/>
  <c r="C8" i="15" s="1"/>
  <c r="E71" i="15"/>
  <c r="D71" i="15"/>
  <c r="F71" i="15" s="1"/>
  <c r="E70" i="15"/>
  <c r="D70" i="15"/>
  <c r="F70" i="15" s="1"/>
  <c r="E69" i="15"/>
  <c r="D69" i="15"/>
  <c r="F69" i="15" s="1"/>
  <c r="E66" i="15"/>
  <c r="D66" i="15"/>
  <c r="F66" i="15" s="1"/>
  <c r="C66" i="15"/>
  <c r="E65" i="15"/>
  <c r="D65" i="15"/>
  <c r="F65" i="15" s="1"/>
  <c r="C65" i="15"/>
  <c r="C64" i="15" s="1"/>
  <c r="E64" i="15"/>
  <c r="D64" i="15"/>
  <c r="F64" i="15" s="1"/>
  <c r="E62" i="15"/>
  <c r="D62" i="15"/>
  <c r="F62" i="15" s="1"/>
  <c r="C62" i="15"/>
  <c r="C61" i="15" s="1"/>
  <c r="E61" i="15"/>
  <c r="D61" i="15"/>
  <c r="F61" i="15" s="1"/>
  <c r="E59" i="15"/>
  <c r="D59" i="15"/>
  <c r="F59" i="15" s="1"/>
  <c r="C59" i="15"/>
  <c r="E56" i="15"/>
  <c r="F56" i="15" s="1"/>
  <c r="D56" i="15"/>
  <c r="C56" i="15"/>
  <c r="C55" i="15" s="1"/>
  <c r="C54" i="15" s="1"/>
  <c r="E55" i="15"/>
  <c r="F55" i="15" s="1"/>
  <c r="D55" i="15"/>
  <c r="E54" i="15"/>
  <c r="F54" i="15" s="1"/>
  <c r="D54" i="15"/>
  <c r="E52" i="15"/>
  <c r="F52" i="15" s="1"/>
  <c r="D52" i="15"/>
  <c r="C52" i="15"/>
  <c r="E50" i="15"/>
  <c r="F50" i="15" s="1"/>
  <c r="D50" i="15"/>
  <c r="C50" i="15"/>
  <c r="C49" i="15" s="1"/>
  <c r="E49" i="15"/>
  <c r="F49" i="15" s="1"/>
  <c r="D49" i="15"/>
  <c r="E45" i="15"/>
  <c r="F45" i="15" s="1"/>
  <c r="D45" i="15"/>
  <c r="C45" i="15"/>
  <c r="E43" i="15"/>
  <c r="F43" i="15" s="1"/>
  <c r="D43" i="15"/>
  <c r="C43" i="15"/>
  <c r="E33" i="15"/>
  <c r="F33" i="15" s="1"/>
  <c r="D33" i="15"/>
  <c r="C33" i="15"/>
  <c r="E28" i="15"/>
  <c r="F28" i="15" s="1"/>
  <c r="D28" i="15"/>
  <c r="C28" i="15"/>
  <c r="E24" i="15"/>
  <c r="F24" i="15" s="1"/>
  <c r="D24" i="15"/>
  <c r="C24" i="15"/>
  <c r="E23" i="15"/>
  <c r="F23" i="15" s="1"/>
  <c r="D23" i="15"/>
  <c r="C23" i="15"/>
  <c r="E20" i="15"/>
  <c r="F20" i="15" s="1"/>
  <c r="D20" i="15"/>
  <c r="C20" i="15"/>
  <c r="E18" i="15"/>
  <c r="F18" i="15" s="1"/>
  <c r="D18" i="15"/>
  <c r="C18" i="15"/>
  <c r="E15" i="15"/>
  <c r="F15" i="15" s="1"/>
  <c r="D15" i="15"/>
  <c r="C15" i="15"/>
  <c r="C14" i="15" s="1"/>
  <c r="C13" i="15" s="1"/>
  <c r="E14" i="15"/>
  <c r="F14" i="15" s="1"/>
  <c r="D14" i="15"/>
  <c r="E13" i="15"/>
  <c r="F13" i="15" s="1"/>
  <c r="D13" i="15"/>
  <c r="E12" i="15"/>
  <c r="F12" i="15" s="1"/>
  <c r="D12" i="15"/>
  <c r="E9" i="15"/>
  <c r="F9" i="15" s="1"/>
  <c r="D9" i="15"/>
  <c r="C9" i="15"/>
  <c r="E8" i="15"/>
  <c r="F8" i="15" s="1"/>
  <c r="D8" i="15"/>
  <c r="E7" i="15"/>
  <c r="F7" i="15" s="1"/>
  <c r="D7" i="15"/>
  <c r="H8" i="8"/>
  <c r="G8" i="8"/>
  <c r="G7" i="8"/>
  <c r="F7" i="8"/>
  <c r="E7" i="8"/>
  <c r="H7" i="8" s="1"/>
  <c r="D7" i="8"/>
  <c r="D6" i="8" s="1"/>
  <c r="C7" i="8"/>
  <c r="C6" i="8" s="1"/>
  <c r="G6" i="8" s="1"/>
  <c r="F6" i="8"/>
  <c r="H6" i="8" s="1"/>
  <c r="E6" i="8"/>
  <c r="H17" i="5"/>
  <c r="G17" i="5"/>
  <c r="F16" i="5"/>
  <c r="H16" i="5" s="1"/>
  <c r="E16" i="5"/>
  <c r="D16" i="5"/>
  <c r="C16" i="5"/>
  <c r="G16" i="5" s="1"/>
  <c r="H15" i="5"/>
  <c r="G15" i="5"/>
  <c r="F14" i="5"/>
  <c r="H14" i="5" s="1"/>
  <c r="E14" i="5"/>
  <c r="E13" i="5" s="1"/>
  <c r="D14" i="5"/>
  <c r="C14" i="5"/>
  <c r="G14" i="5" s="1"/>
  <c r="D13" i="5"/>
  <c r="H12" i="5"/>
  <c r="G12" i="5"/>
  <c r="F11" i="5"/>
  <c r="E11" i="5"/>
  <c r="H11" i="5" s="1"/>
  <c r="D11" i="5"/>
  <c r="C11" i="5"/>
  <c r="G11" i="5" s="1"/>
  <c r="H10" i="5"/>
  <c r="G10" i="5"/>
  <c r="F9" i="5"/>
  <c r="F6" i="5" s="1"/>
  <c r="E9" i="5"/>
  <c r="H9" i="5" s="1"/>
  <c r="D9" i="5"/>
  <c r="C9" i="5"/>
  <c r="G9" i="5" s="1"/>
  <c r="H8" i="5"/>
  <c r="G8" i="5"/>
  <c r="F7" i="5"/>
  <c r="E7" i="5"/>
  <c r="H7" i="5" s="1"/>
  <c r="D7" i="5"/>
  <c r="C7" i="5"/>
  <c r="E6" i="5"/>
  <c r="L77" i="3"/>
  <c r="K77" i="3"/>
  <c r="J76" i="3"/>
  <c r="I76" i="3"/>
  <c r="I75" i="3" s="1"/>
  <c r="H76" i="3"/>
  <c r="G76" i="3"/>
  <c r="K76" i="3" s="1"/>
  <c r="H75" i="3"/>
  <c r="L74" i="3"/>
  <c r="K74" i="3"/>
  <c r="J73" i="3"/>
  <c r="I73" i="3"/>
  <c r="L73" i="3" s="1"/>
  <c r="H73" i="3"/>
  <c r="G73" i="3"/>
  <c r="L72" i="3"/>
  <c r="K72" i="3"/>
  <c r="L71" i="3"/>
  <c r="K71" i="3"/>
  <c r="J70" i="3"/>
  <c r="I70" i="3"/>
  <c r="I69" i="3" s="1"/>
  <c r="I68" i="3" s="1"/>
  <c r="H70" i="3"/>
  <c r="G70" i="3"/>
  <c r="K70" i="3" s="1"/>
  <c r="H69" i="3"/>
  <c r="H68" i="3" s="1"/>
  <c r="L67" i="3"/>
  <c r="K67" i="3"/>
  <c r="J66" i="3"/>
  <c r="I66" i="3"/>
  <c r="H66" i="3"/>
  <c r="G66" i="3"/>
  <c r="K66" i="3" s="1"/>
  <c r="L65" i="3"/>
  <c r="K65" i="3"/>
  <c r="J64" i="3"/>
  <c r="I64" i="3"/>
  <c r="I63" i="3" s="1"/>
  <c r="H64" i="3"/>
  <c r="G64" i="3"/>
  <c r="K64" i="3" s="1"/>
  <c r="H63" i="3"/>
  <c r="L62" i="3"/>
  <c r="K62" i="3"/>
  <c r="L61" i="3"/>
  <c r="K61" i="3"/>
  <c r="L60" i="3"/>
  <c r="K60" i="3"/>
  <c r="J59" i="3"/>
  <c r="I59" i="3"/>
  <c r="L59" i="3" s="1"/>
  <c r="H59" i="3"/>
  <c r="G59" i="3"/>
  <c r="K59" i="3" s="1"/>
  <c r="L58" i="3"/>
  <c r="K58" i="3"/>
  <c r="J57" i="3"/>
  <c r="I57" i="3"/>
  <c r="L57" i="3" s="1"/>
  <c r="H57" i="3"/>
  <c r="G57" i="3"/>
  <c r="K57" i="3" s="1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J47" i="3"/>
  <c r="L47" i="3" s="1"/>
  <c r="I47" i="3"/>
  <c r="H47" i="3"/>
  <c r="G47" i="3"/>
  <c r="K47" i="3" s="1"/>
  <c r="L46" i="3"/>
  <c r="K46" i="3"/>
  <c r="L45" i="3"/>
  <c r="K45" i="3"/>
  <c r="L44" i="3"/>
  <c r="K44" i="3"/>
  <c r="L43" i="3"/>
  <c r="K43" i="3"/>
  <c r="J42" i="3"/>
  <c r="I42" i="3"/>
  <c r="H42" i="3"/>
  <c r="G42" i="3"/>
  <c r="K42" i="3" s="1"/>
  <c r="L41" i="3"/>
  <c r="K41" i="3"/>
  <c r="L40" i="3"/>
  <c r="K40" i="3"/>
  <c r="L39" i="3"/>
  <c r="K39" i="3"/>
  <c r="J38" i="3"/>
  <c r="I38" i="3"/>
  <c r="H38" i="3"/>
  <c r="G38" i="3"/>
  <c r="K38" i="3" s="1"/>
  <c r="H37" i="3"/>
  <c r="L36" i="3"/>
  <c r="K36" i="3"/>
  <c r="L35" i="3"/>
  <c r="K35" i="3"/>
  <c r="J34" i="3"/>
  <c r="L34" i="3" s="1"/>
  <c r="I34" i="3"/>
  <c r="H34" i="3"/>
  <c r="G34" i="3"/>
  <c r="K34" i="3" s="1"/>
  <c r="L33" i="3"/>
  <c r="K33" i="3"/>
  <c r="J32" i="3"/>
  <c r="I32" i="3"/>
  <c r="H32" i="3"/>
  <c r="G32" i="3"/>
  <c r="K32" i="3" s="1"/>
  <c r="L31" i="3"/>
  <c r="K31" i="3"/>
  <c r="L30" i="3"/>
  <c r="K30" i="3"/>
  <c r="J29" i="3"/>
  <c r="I29" i="3"/>
  <c r="L29" i="3" s="1"/>
  <c r="H29" i="3"/>
  <c r="H28" i="3" s="1"/>
  <c r="H27" i="3" s="1"/>
  <c r="G29" i="3"/>
  <c r="J28" i="3"/>
  <c r="I28" i="3"/>
  <c r="L21" i="3"/>
  <c r="K21" i="3"/>
  <c r="L20" i="3"/>
  <c r="K20" i="3"/>
  <c r="J19" i="3"/>
  <c r="I19" i="3"/>
  <c r="L19" i="3" s="1"/>
  <c r="H19" i="3"/>
  <c r="H18" i="3" s="1"/>
  <c r="G19" i="3"/>
  <c r="G18" i="3" s="1"/>
  <c r="K18" i="3" s="1"/>
  <c r="J18" i="3"/>
  <c r="I18" i="3"/>
  <c r="L17" i="3"/>
  <c r="K17" i="3"/>
  <c r="J16" i="3"/>
  <c r="I16" i="3"/>
  <c r="I15" i="3" s="1"/>
  <c r="H16" i="3"/>
  <c r="H15" i="3" s="1"/>
  <c r="G16" i="3"/>
  <c r="K16" i="3" s="1"/>
  <c r="L14" i="3"/>
  <c r="K14" i="3"/>
  <c r="J13" i="3"/>
  <c r="J12" i="3" s="1"/>
  <c r="I13" i="3"/>
  <c r="L13" i="3" s="1"/>
  <c r="H13" i="3"/>
  <c r="H12" i="3" s="1"/>
  <c r="G13" i="3"/>
  <c r="G12" i="3" s="1"/>
  <c r="I12" i="3"/>
  <c r="I11" i="3" s="1"/>
  <c r="I10" i="3" s="1"/>
  <c r="K27" i="1" l="1"/>
  <c r="K12" i="3"/>
  <c r="C13" i="5"/>
  <c r="C6" i="5"/>
  <c r="G6" i="5" s="1"/>
  <c r="G7" i="5"/>
  <c r="D6" i="5"/>
  <c r="G75" i="3"/>
  <c r="G69" i="3"/>
  <c r="G68" i="3" s="1"/>
  <c r="G63" i="3"/>
  <c r="G28" i="3"/>
  <c r="K28" i="3" s="1"/>
  <c r="G15" i="3"/>
  <c r="G11" i="3" s="1"/>
  <c r="G10" i="3" s="1"/>
  <c r="G37" i="3"/>
  <c r="L42" i="3"/>
  <c r="L64" i="3"/>
  <c r="L70" i="3"/>
  <c r="C12" i="15"/>
  <c r="C7" i="15" s="1"/>
  <c r="K19" i="3"/>
  <c r="L28" i="3"/>
  <c r="K13" i="3"/>
  <c r="K29" i="3"/>
  <c r="L32" i="3"/>
  <c r="I37" i="3"/>
  <c r="I27" i="3" s="1"/>
  <c r="I26" i="3" s="1"/>
  <c r="K73" i="3"/>
  <c r="L12" i="3"/>
  <c r="H11" i="3"/>
  <c r="H10" i="3" s="1"/>
  <c r="L16" i="3"/>
  <c r="L18" i="3"/>
  <c r="H26" i="3"/>
  <c r="L38" i="3"/>
  <c r="L66" i="3"/>
  <c r="L76" i="3"/>
  <c r="H6" i="5"/>
  <c r="J15" i="3"/>
  <c r="J37" i="3"/>
  <c r="J63" i="3"/>
  <c r="J69" i="3"/>
  <c r="J75" i="3"/>
  <c r="F13" i="5"/>
  <c r="G27" i="3" l="1"/>
  <c r="G26" i="3"/>
  <c r="L37" i="3"/>
  <c r="K37" i="3"/>
  <c r="J27" i="3"/>
  <c r="L15" i="3"/>
  <c r="K15" i="3"/>
  <c r="G13" i="5"/>
  <c r="H13" i="5"/>
  <c r="L75" i="3"/>
  <c r="K75" i="3"/>
  <c r="L69" i="3"/>
  <c r="J68" i="3"/>
  <c r="K69" i="3"/>
  <c r="L63" i="3"/>
  <c r="K63" i="3"/>
  <c r="J11" i="3"/>
  <c r="L27" i="3" l="1"/>
  <c r="J26" i="3"/>
  <c r="K27" i="3"/>
  <c r="L11" i="3"/>
  <c r="J10" i="3"/>
  <c r="K11" i="3"/>
  <c r="L68" i="3"/>
  <c r="K68" i="3"/>
  <c r="L26" i="3" l="1"/>
  <c r="K26" i="3"/>
  <c r="L10" i="3"/>
  <c r="K10" i="3"/>
</calcChain>
</file>

<file path=xl/sharedStrings.xml><?xml version="1.0" encoding="utf-8"?>
<sst xmlns="http://schemas.openxmlformats.org/spreadsheetml/2006/main" count="437" uniqueCount="198">
  <si>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</si>
  <si>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</si>
  <si>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</si>
  <si>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</si>
  <si>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</si>
  <si>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</si>
  <si>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</si>
  <si>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</si>
  <si>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</si>
  <si>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</si>
  <si>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</si>
  <si>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</si>
  <si>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</si>
  <si>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</si>
  <si>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</si>
  <si>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</si>
  <si>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</si>
  <si>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</si>
  <si>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</si>
  <si>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</si>
  <si>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</si>
  <si>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</si>
  <si>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</si>
  <si>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</si>
  <si>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</si>
  <si>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</si>
  <si>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</si>
  <si>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</si>
  <si>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</si>
  <si>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</si>
  <si>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</si>
  <si>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</si>
  <si>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</si>
  <si>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</si>
  <si>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</si>
  <si>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</si>
  <si>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</si>
  <si>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</si>
  <si>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</si>
  <si>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</si>
  <si>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</si>
  <si>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</si>
  <si>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</si>
  <si>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</si>
  <si>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</si>
  <si>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</si>
  <si>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</si>
  <si>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</si>
  <si>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</si>
  <si>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</si>
  <si>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</si>
  <si>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</si>
  <si>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</si>
  <si>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</si>
  <si>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</si>
  <si>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</si>
  <si>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</si>
  <si>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</si>
  <si>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</si>
  <si>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</si>
  <si>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</si>
  <si>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</si>
  <si>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</si>
  <si>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</si>
  <si>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</si>
  <si>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</si>
  <si>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</si>
  <si>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</si>
  <si>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</si>
  <si>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</si>
  <si>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</si>
  <si>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</si>
  <si>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</si>
  <si>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</si>
  <si>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</si>
  <si>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</si>
  <si>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</si>
  <si>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</si>
  <si>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</si>
  <si>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</si>
  <si>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</si>
  <si>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</si>
  <si>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</si>
  <si>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</si>
  <si>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</si>
  <si>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</si>
  <si>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</si>
  <si>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</si>
  <si>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</si>
  <si>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</si>
  <si>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</si>
  <si>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</si>
  <si>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</si>
  <si>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</si>
  <si>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</si>
  <si>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</si>
  <si>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</si>
  <si>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</si>
  <si>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</si>
  <si>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</si>
  <si>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</si>
  <si>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</si>
  <si>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</si>
  <si>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</si>
  <si>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</si>
  <si>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</si>
  <si>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</si>
  <si>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</si>
  <si>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</si>
  <si>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</si>
  <si>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</si>
  <si>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</si>
  <si>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</si>
  <si>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</si>
  <si>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</si>
  <si>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</si>
  <si>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</si>
  <si>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</si>
  <si>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</si>
  <si>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</si>
  <si>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</si>
  <si>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</si>
  <si>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</si>
  <si>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</si>
  <si>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</si>
  <si>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</si>
  <si>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</si>
  <si>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</si>
  <si>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</si>
  <si>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</si>
  <si>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</si>
  <si>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</si>
  <si>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</si>
  <si>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</si>
  <si>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</si>
  <si>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</si>
  <si>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</si>
  <si>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</si>
  <si>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</si>
  <si>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</si>
  <si>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</si>
  <si>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</si>
  <si>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</si>
  <si>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</si>
  <si>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</si>
  <si>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</si>
  <si>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</si>
  <si>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</si>
  <si>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</si>
  <si>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</si>
  <si>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</si>
  <si>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</si>
  <si>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</si>
  <si>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</si>
  <si>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</si>
  <si>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</si>
  <si>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</si>
  <si>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</si>
  <si>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</si>
  <si>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</si>
  <si>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</si>
  <si>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</si>
  <si>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</si>
  <si>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</si>
  <si>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</si>
  <si>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</si>
  <si>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</si>
  <si>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</si>
  <si>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</si>
  <si>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</si>
  <si>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</si>
  <si>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</si>
  <si>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</si>
  <si>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</si>
  <si>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</si>
  <si>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</si>
  <si>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</si>
  <si>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</si>
  <si>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</si>
  <si>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</si>
  <si>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</si>
  <si>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</si>
  <si>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</si>
  <si>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</si>
  <si>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100 - VARAŽDIN OPĆINSKI SUD</t>
  </si>
  <si>
    <t>80</t>
  </si>
  <si>
    <t>11</t>
  </si>
  <si>
    <t>43</t>
  </si>
  <si>
    <t>A641000</t>
  </si>
  <si>
    <t>Vođenje sudskih postupaka iz nadležnosti općinskih sudova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</si>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</sst>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30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vertical="center"/>
    </xf>
    <xf numFmtId="4" fontId="6" fillId="0" borderId="3" xfId="0" applyNumberFormat="1" applyFont="1" applyFill="1" applyBorder="1" applyAlignment="1">
      <alignment horizontal="right"/>
    </xf>
    <xf numFmtId="4" fontId="20" fillId="0" borderId="3" xfId="0" applyNumberFormat="1" applyFont="1" applyFill="1" applyBorder="1"/>
    <xf numFmtId="4" fontId="0" fillId="0" borderId="3" xfId="0" applyNumberFormat="1" applyFill="1" applyBorder="1"/>
    <xf numFmtId="4" fontId="3" fillId="0" borderId="3" xfId="0" applyNumberFormat="1" applyFont="1" applyFill="1" applyBorder="1" applyAlignment="1">
      <alignment horizontal="right"/>
    </xf>
    <xf numFmtId="4" fontId="18" fillId="0" borderId="13" xfId="2" applyNumberFormat="1" applyFont="1" applyFill="1" applyBorder="1"/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35"/>
  <sheetViews>
    <sheetView zoomScale="90" zoomScaleNormal="90" workbookViewId="0">
      <selection activeCell="J10" activeCellId="1" sqref="G10 J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6" t="s">
        <v>45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6" t="s">
        <v>32</v>
      </c>
      <c r="C7" s="96"/>
      <c r="D7" s="96"/>
      <c r="E7" s="96"/>
      <c r="F7" s="96"/>
      <c r="G7" s="5"/>
      <c r="H7" s="6"/>
      <c r="I7" s="6"/>
      <c r="J7" s="6"/>
      <c r="K7" s="22"/>
      <c r="L7" s="22"/>
    </row>
    <row r="8" spans="2:13" ht="25.5" x14ac:dyDescent="0.25">
      <c r="B8" s="99" t="s">
        <v>3</v>
      </c>
      <c r="C8" s="99"/>
      <c r="D8" s="99"/>
      <c r="E8" s="99"/>
      <c r="F8" s="99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x14ac:dyDescent="0.25">
      <c r="B9" s="113">
        <v>1</v>
      </c>
      <c r="C9" s="113"/>
      <c r="D9" s="113"/>
      <c r="E9" s="113"/>
      <c r="F9" s="114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7" t="s">
        <v>8</v>
      </c>
      <c r="C10" s="98"/>
      <c r="D10" s="98"/>
      <c r="E10" s="98"/>
      <c r="F10" s="111"/>
      <c r="G10" s="124">
        <v>3503706.8799999994</v>
      </c>
      <c r="H10" s="86">
        <v>4026959</v>
      </c>
      <c r="I10" s="86">
        <v>4086426</v>
      </c>
      <c r="J10" s="125">
        <v>4086459.4</v>
      </c>
      <c r="K10" s="86"/>
      <c r="L10" s="86"/>
    </row>
    <row r="11" spans="2:13" x14ac:dyDescent="0.25">
      <c r="B11" s="112" t="s">
        <v>7</v>
      </c>
      <c r="C11" s="111"/>
      <c r="D11" s="111"/>
      <c r="E11" s="111"/>
      <c r="F11" s="111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109"/>
      <c r="D12" s="109"/>
      <c r="E12" s="109"/>
      <c r="F12" s="110"/>
      <c r="G12" s="87">
        <f>G10+G11</f>
        <v>3503706.8799999994</v>
      </c>
      <c r="H12" s="87">
        <v>4026959</v>
      </c>
      <c r="I12" s="87">
        <v>4086426</v>
      </c>
      <c r="J12" s="87">
        <f t="shared" ref="J12" si="0">J10+J11</f>
        <v>4086459.4</v>
      </c>
      <c r="K12" s="88">
        <f>J12/G12*100</f>
        <v>116.63245642283869</v>
      </c>
      <c r="L12" s="88">
        <f>J12/I12*100</f>
        <v>100.00081734014026</v>
      </c>
    </row>
    <row r="13" spans="2:13" x14ac:dyDescent="0.25">
      <c r="B13" s="117" t="s">
        <v>9</v>
      </c>
      <c r="C13" s="98"/>
      <c r="D13" s="98"/>
      <c r="E13" s="98"/>
      <c r="F13" s="98"/>
      <c r="G13" s="89">
        <v>3500774.55</v>
      </c>
      <c r="H13" s="86">
        <v>3959717</v>
      </c>
      <c r="I13" s="86">
        <v>4044314</v>
      </c>
      <c r="J13" s="86">
        <v>4043906.73</v>
      </c>
      <c r="K13" s="86"/>
      <c r="L13" s="86"/>
    </row>
    <row r="14" spans="2:13" x14ac:dyDescent="0.25">
      <c r="B14" s="112" t="s">
        <v>10</v>
      </c>
      <c r="C14" s="111"/>
      <c r="D14" s="111"/>
      <c r="E14" s="111"/>
      <c r="F14" s="111"/>
      <c r="G14" s="85">
        <v>3291.53</v>
      </c>
      <c r="H14" s="86">
        <v>67242</v>
      </c>
      <c r="I14" s="86">
        <v>42112</v>
      </c>
      <c r="J14" s="86">
        <v>41977.05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3504066.0799999996</v>
      </c>
      <c r="H15" s="87">
        <f t="shared" ref="H15:J15" si="1">H13+H14</f>
        <v>4026959</v>
      </c>
      <c r="I15" s="87">
        <f t="shared" si="1"/>
        <v>4086426</v>
      </c>
      <c r="J15" s="87">
        <f t="shared" si="1"/>
        <v>4085883.78</v>
      </c>
      <c r="K15" s="88">
        <f>J15/G15*100</f>
        <v>116.6040732884809</v>
      </c>
      <c r="L15" s="88">
        <f>J15/I15*100</f>
        <v>99.986731192489472</v>
      </c>
    </row>
    <row r="16" spans="2:13" x14ac:dyDescent="0.25">
      <c r="B16" s="116" t="s">
        <v>2</v>
      </c>
      <c r="C16" s="109"/>
      <c r="D16" s="109"/>
      <c r="E16" s="109"/>
      <c r="F16" s="109"/>
      <c r="G16" s="90">
        <f>G12-G15</f>
        <v>-359.20000000018626</v>
      </c>
      <c r="H16" s="90">
        <f t="shared" ref="H16:J16" si="2">H12-H15</f>
        <v>0</v>
      </c>
      <c r="I16" s="90">
        <f t="shared" si="2"/>
        <v>0</v>
      </c>
      <c r="J16" s="90">
        <f t="shared" si="2"/>
        <v>575.62000000011176</v>
      </c>
      <c r="K16" s="88">
        <f>J16/G16*100</f>
        <v>-160.25055679282107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6" t="s">
        <v>29</v>
      </c>
      <c r="C18" s="96"/>
      <c r="D18" s="96"/>
      <c r="E18" s="96"/>
      <c r="F18" s="96"/>
      <c r="G18" s="7"/>
      <c r="H18" s="7"/>
      <c r="I18" s="7"/>
      <c r="J18" s="7"/>
      <c r="K18" s="1"/>
      <c r="L18" s="1"/>
      <c r="M18" s="1"/>
    </row>
    <row r="19" spans="1:49" ht="25.5" x14ac:dyDescent="0.25">
      <c r="B19" s="99" t="s">
        <v>3</v>
      </c>
      <c r="C19" s="99"/>
      <c r="D19" s="99"/>
      <c r="E19" s="99"/>
      <c r="F19" s="99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00">
        <v>1</v>
      </c>
      <c r="C20" s="101"/>
      <c r="D20" s="101"/>
      <c r="E20" s="101"/>
      <c r="F20" s="101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7" t="s">
        <v>11</v>
      </c>
      <c r="C21" s="102"/>
      <c r="D21" s="102"/>
      <c r="E21" s="102"/>
      <c r="F21" s="102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7" t="s">
        <v>12</v>
      </c>
      <c r="C22" s="98"/>
      <c r="D22" s="98"/>
      <c r="E22" s="98"/>
      <c r="F22" s="98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3" t="s">
        <v>23</v>
      </c>
      <c r="C23" s="104"/>
      <c r="D23" s="104"/>
      <c r="E23" s="104"/>
      <c r="F23" s="105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97" t="s">
        <v>5</v>
      </c>
      <c r="C24" s="98"/>
      <c r="D24" s="98"/>
      <c r="E24" s="98"/>
      <c r="F24" s="98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7" t="s">
        <v>28</v>
      </c>
      <c r="C25" s="98"/>
      <c r="D25" s="98"/>
      <c r="E25" s="98"/>
      <c r="F25" s="98"/>
      <c r="G25" s="89">
        <v>0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3" t="s">
        <v>30</v>
      </c>
      <c r="C26" s="104"/>
      <c r="D26" s="104"/>
      <c r="E26" s="104"/>
      <c r="F26" s="105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5" t="s">
        <v>31</v>
      </c>
      <c r="C27" s="115"/>
      <c r="D27" s="115"/>
      <c r="E27" s="115"/>
      <c r="F27" s="115"/>
      <c r="G27" s="94">
        <f>G16+G26</f>
        <v>-359.20000000018626</v>
      </c>
      <c r="H27" s="94">
        <f t="shared" ref="H27:J27" si="5">H16+H26</f>
        <v>0</v>
      </c>
      <c r="I27" s="94">
        <f t="shared" si="5"/>
        <v>0</v>
      </c>
      <c r="J27" s="94">
        <f t="shared" si="5"/>
        <v>575.62000000011176</v>
      </c>
      <c r="K27" s="93">
        <f>J27/G27*100</f>
        <v>-160.25055679282107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5" t="s">
        <v>39</v>
      </c>
      <c r="C30" s="95"/>
      <c r="D30" s="95"/>
      <c r="E30" s="95"/>
      <c r="F30" s="95"/>
      <c r="G30" s="95"/>
      <c r="H30" s="95"/>
      <c r="I30" s="95"/>
      <c r="J30" s="95"/>
      <c r="K30" s="95"/>
      <c r="L30" s="95"/>
    </row>
    <row r="31" spans="1:49" ht="15" customHeight="1" x14ac:dyDescent="0.25">
      <c r="B31" s="95" t="s">
        <v>40</v>
      </c>
      <c r="C31" s="95"/>
      <c r="D31" s="95"/>
      <c r="E31" s="95"/>
      <c r="F31" s="95"/>
      <c r="G31" s="95"/>
      <c r="H31" s="95"/>
      <c r="I31" s="95"/>
      <c r="J31" s="95"/>
      <c r="K31" s="95"/>
      <c r="L31" s="95"/>
    </row>
    <row r="32" spans="1:49" ht="15" customHeight="1" x14ac:dyDescent="0.25">
      <c r="B32" s="95" t="s">
        <v>27</v>
      </c>
      <c r="C32" s="95"/>
      <c r="D32" s="95"/>
      <c r="E32" s="95"/>
      <c r="F32" s="95"/>
      <c r="G32" s="95"/>
      <c r="H32" s="95"/>
      <c r="I32" s="95"/>
      <c r="J32" s="95"/>
      <c r="K32" s="95"/>
      <c r="L32" s="95"/>
    </row>
    <row r="33" spans="2:12" ht="36.75" customHeight="1" x14ac:dyDescent="0.25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</row>
    <row r="34" spans="2:12" ht="15" customHeight="1" x14ac:dyDescent="0.25">
      <c r="B34" s="107" t="s">
        <v>41</v>
      </c>
      <c r="C34" s="107"/>
      <c r="D34" s="107"/>
      <c r="E34" s="107"/>
      <c r="F34" s="107"/>
      <c r="G34" s="107"/>
      <c r="H34" s="107"/>
      <c r="I34" s="107"/>
      <c r="J34" s="107"/>
      <c r="K34" s="107"/>
      <c r="L34" s="107"/>
    </row>
    <row r="35" spans="2:12" x14ac:dyDescent="0.25">
      <c r="B35" s="107"/>
      <c r="C35" s="107"/>
      <c r="D35" s="107"/>
      <c r="E35" s="107"/>
      <c r="F35" s="107"/>
      <c r="G35" s="107"/>
      <c r="H35" s="107"/>
      <c r="I35" s="107"/>
      <c r="J35" s="107"/>
      <c r="K35" s="107"/>
      <c r="L35" s="107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8"/>
  <sheetViews>
    <sheetView topLeftCell="A53" zoomScale="90" zoomScaleNormal="90" workbookViewId="0">
      <selection activeCell="G17" activeCellId="3" sqref="G14 J14 J17 G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8" t="s">
        <v>3</v>
      </c>
      <c r="C8" s="119"/>
      <c r="D8" s="119"/>
      <c r="E8" s="119"/>
      <c r="F8" s="120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1">
        <v>1</v>
      </c>
      <c r="C9" s="122"/>
      <c r="D9" s="122"/>
      <c r="E9" s="122"/>
      <c r="F9" s="123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f>G11</f>
        <v>3503706.8799999994</v>
      </c>
      <c r="H10" s="65">
        <f>H11</f>
        <v>4026959</v>
      </c>
      <c r="I10" s="65">
        <f>I11</f>
        <v>4086426</v>
      </c>
      <c r="J10" s="65">
        <f>J11</f>
        <v>4086459.4</v>
      </c>
      <c r="K10" s="69">
        <f t="shared" ref="K10:K21" si="0">(J10*100)/G10</f>
        <v>116.63245642283867</v>
      </c>
      <c r="L10" s="69">
        <f t="shared" ref="L10:L21" si="1">(J10*100)/I10</f>
        <v>100.00081734014026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f>G12+G15+G18</f>
        <v>3503706.8799999994</v>
      </c>
      <c r="H11" s="65">
        <f>H12+H15+H18</f>
        <v>4026959</v>
      </c>
      <c r="I11" s="65">
        <f>I12+I15+I18</f>
        <v>4086426</v>
      </c>
      <c r="J11" s="65">
        <f>J12+J15+J18</f>
        <v>4086459.4</v>
      </c>
      <c r="K11" s="65">
        <f t="shared" si="0"/>
        <v>116.63245642283867</v>
      </c>
      <c r="L11" s="65">
        <f t="shared" si="1"/>
        <v>100.00081734014026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8.84</v>
      </c>
      <c r="H12" s="65">
        <f t="shared" si="2"/>
        <v>0</v>
      </c>
      <c r="I12" s="65">
        <f t="shared" si="2"/>
        <v>0</v>
      </c>
      <c r="J12" s="65">
        <f t="shared" si="2"/>
        <v>32.24</v>
      </c>
      <c r="K12" s="65">
        <f t="shared" si="0"/>
        <v>364.70588235294116</v>
      </c>
      <c r="L12" s="65" t="e">
        <f t="shared" si="1"/>
        <v>#DIV/0!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8.84</v>
      </c>
      <c r="H13" s="65">
        <f t="shared" si="2"/>
        <v>0</v>
      </c>
      <c r="I13" s="65">
        <f t="shared" si="2"/>
        <v>0</v>
      </c>
      <c r="J13" s="65">
        <f t="shared" si="2"/>
        <v>32.24</v>
      </c>
      <c r="K13" s="65">
        <f t="shared" si="0"/>
        <v>364.70588235294116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126">
        <v>8.84</v>
      </c>
      <c r="H14" s="66">
        <v>0</v>
      </c>
      <c r="I14" s="66">
        <v>0</v>
      </c>
      <c r="J14" s="126">
        <v>32.24</v>
      </c>
      <c r="K14" s="66">
        <f t="shared" si="0"/>
        <v>364.70588235294116</v>
      </c>
      <c r="L14" s="66" t="e">
        <f t="shared" si="1"/>
        <v>#DIV/0!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f t="shared" ref="G15:J16" si="3">G16</f>
        <v>673.17</v>
      </c>
      <c r="H15" s="65">
        <f t="shared" si="3"/>
        <v>531</v>
      </c>
      <c r="I15" s="65">
        <f t="shared" si="3"/>
        <v>531</v>
      </c>
      <c r="J15" s="65">
        <f t="shared" si="3"/>
        <v>543.38</v>
      </c>
      <c r="K15" s="65">
        <f t="shared" si="0"/>
        <v>80.719580492297638</v>
      </c>
      <c r="L15" s="65">
        <f t="shared" si="1"/>
        <v>102.33145009416197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f t="shared" si="3"/>
        <v>673.17</v>
      </c>
      <c r="H16" s="65">
        <f t="shared" si="3"/>
        <v>531</v>
      </c>
      <c r="I16" s="65">
        <f t="shared" si="3"/>
        <v>531</v>
      </c>
      <c r="J16" s="65">
        <f t="shared" si="3"/>
        <v>543.38</v>
      </c>
      <c r="K16" s="65">
        <f t="shared" si="0"/>
        <v>80.719580492297638</v>
      </c>
      <c r="L16" s="65">
        <f t="shared" si="1"/>
        <v>102.33145009416197</v>
      </c>
    </row>
    <row r="17" spans="2:12" x14ac:dyDescent="0.25">
      <c r="B17" s="66"/>
      <c r="C17" s="66"/>
      <c r="D17" s="66"/>
      <c r="E17" s="66" t="s">
        <v>67</v>
      </c>
      <c r="F17" s="66" t="s">
        <v>68</v>
      </c>
      <c r="G17" s="126">
        <v>673.17</v>
      </c>
      <c r="H17" s="66">
        <v>531</v>
      </c>
      <c r="I17" s="66">
        <v>531</v>
      </c>
      <c r="J17" s="126">
        <v>543.38</v>
      </c>
      <c r="K17" s="66">
        <f t="shared" si="0"/>
        <v>80.719580492297638</v>
      </c>
      <c r="L17" s="66">
        <f t="shared" si="1"/>
        <v>102.33145009416197</v>
      </c>
    </row>
    <row r="18" spans="2:12" x14ac:dyDescent="0.25">
      <c r="B18" s="65"/>
      <c r="C18" s="65" t="s">
        <v>69</v>
      </c>
      <c r="D18" s="65"/>
      <c r="E18" s="65"/>
      <c r="F18" s="65" t="s">
        <v>70</v>
      </c>
      <c r="G18" s="65">
        <f>G19</f>
        <v>3503024.8699999996</v>
      </c>
      <c r="H18" s="65">
        <f>H19</f>
        <v>4026428</v>
      </c>
      <c r="I18" s="65">
        <f>I19</f>
        <v>4085895</v>
      </c>
      <c r="J18" s="65">
        <f>J19</f>
        <v>4085883.78</v>
      </c>
      <c r="K18" s="65">
        <f t="shared" si="0"/>
        <v>116.63873171417137</v>
      </c>
      <c r="L18" s="65">
        <f t="shared" si="1"/>
        <v>99.999725396761292</v>
      </c>
    </row>
    <row r="19" spans="2:12" x14ac:dyDescent="0.25">
      <c r="B19" s="65"/>
      <c r="C19" s="65"/>
      <c r="D19" s="65" t="s">
        <v>71</v>
      </c>
      <c r="E19" s="65"/>
      <c r="F19" s="65" t="s">
        <v>72</v>
      </c>
      <c r="G19" s="65">
        <f>G20+G21</f>
        <v>3503024.8699999996</v>
      </c>
      <c r="H19" s="65">
        <f>H20+H21</f>
        <v>4026428</v>
      </c>
      <c r="I19" s="65">
        <f>I20+I21</f>
        <v>4085895</v>
      </c>
      <c r="J19" s="65">
        <f>J20+J21</f>
        <v>4085883.78</v>
      </c>
      <c r="K19" s="65">
        <f t="shared" si="0"/>
        <v>116.63873171417137</v>
      </c>
      <c r="L19" s="65">
        <f t="shared" si="1"/>
        <v>99.999725396761292</v>
      </c>
    </row>
    <row r="20" spans="2:12" x14ac:dyDescent="0.25">
      <c r="B20" s="66"/>
      <c r="C20" s="66"/>
      <c r="D20" s="66"/>
      <c r="E20" s="66" t="s">
        <v>73</v>
      </c>
      <c r="F20" s="66" t="s">
        <v>74</v>
      </c>
      <c r="G20" s="66">
        <v>3499733.34</v>
      </c>
      <c r="H20" s="66">
        <v>3959319</v>
      </c>
      <c r="I20" s="66">
        <v>4043916</v>
      </c>
      <c r="J20" s="66">
        <v>4043906.73</v>
      </c>
      <c r="K20" s="66">
        <f t="shared" si="0"/>
        <v>115.54899579863419</v>
      </c>
      <c r="L20" s="66">
        <f t="shared" si="1"/>
        <v>99.999770766751837</v>
      </c>
    </row>
    <row r="21" spans="2:12" x14ac:dyDescent="0.25">
      <c r="B21" s="66"/>
      <c r="C21" s="66"/>
      <c r="D21" s="66"/>
      <c r="E21" s="66" t="s">
        <v>75</v>
      </c>
      <c r="F21" s="66" t="s">
        <v>76</v>
      </c>
      <c r="G21" s="66">
        <v>3291.53</v>
      </c>
      <c r="H21" s="66">
        <v>67109</v>
      </c>
      <c r="I21" s="66">
        <v>41979</v>
      </c>
      <c r="J21" s="66">
        <v>41977.05</v>
      </c>
      <c r="K21" s="66">
        <f t="shared" si="0"/>
        <v>1275.3051012750909</v>
      </c>
      <c r="L21" s="66">
        <f t="shared" si="1"/>
        <v>99.995354820267281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8" t="s">
        <v>3</v>
      </c>
      <c r="C24" s="119"/>
      <c r="D24" s="119"/>
      <c r="E24" s="119"/>
      <c r="F24" s="120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</row>
    <row r="25" spans="2:12" x14ac:dyDescent="0.25">
      <c r="B25" s="121">
        <v>1</v>
      </c>
      <c r="C25" s="122"/>
      <c r="D25" s="122"/>
      <c r="E25" s="122"/>
      <c r="F25" s="123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3504066.0799999996</v>
      </c>
      <c r="H26" s="65">
        <f>H27+H68</f>
        <v>4026959</v>
      </c>
      <c r="I26" s="65">
        <f>I27+I68</f>
        <v>4086426</v>
      </c>
      <c r="J26" s="65">
        <f>J27+J68</f>
        <v>4085883.7800000003</v>
      </c>
      <c r="K26" s="70">
        <f t="shared" ref="K26:K57" si="4">(J26*100)/G26</f>
        <v>116.60407328848092</v>
      </c>
      <c r="L26" s="70">
        <f t="shared" ref="L26:L57" si="5">(J26*100)/I26</f>
        <v>99.986731192489472</v>
      </c>
    </row>
    <row r="27" spans="2:12" x14ac:dyDescent="0.25">
      <c r="B27" s="65" t="s">
        <v>77</v>
      </c>
      <c r="C27" s="65"/>
      <c r="D27" s="65"/>
      <c r="E27" s="65"/>
      <c r="F27" s="65" t="s">
        <v>78</v>
      </c>
      <c r="G27" s="65">
        <f>G28+G37+G63</f>
        <v>3500602.6699999995</v>
      </c>
      <c r="H27" s="65">
        <f>H28+H37+H63</f>
        <v>3959717</v>
      </c>
      <c r="I27" s="65">
        <f>I28+I37+I63</f>
        <v>4044314</v>
      </c>
      <c r="J27" s="65">
        <f>J28+J37+J63</f>
        <v>4043906.7300000004</v>
      </c>
      <c r="K27" s="65">
        <f t="shared" si="4"/>
        <v>115.52030068011121</v>
      </c>
      <c r="L27" s="65">
        <f t="shared" si="5"/>
        <v>99.989929812571447</v>
      </c>
    </row>
    <row r="28" spans="2:12" x14ac:dyDescent="0.25">
      <c r="B28" s="65"/>
      <c r="C28" s="65" t="s">
        <v>79</v>
      </c>
      <c r="D28" s="65"/>
      <c r="E28" s="65"/>
      <c r="F28" s="65" t="s">
        <v>80</v>
      </c>
      <c r="G28" s="65">
        <f>G29+G32+G34</f>
        <v>2704218.34</v>
      </c>
      <c r="H28" s="65">
        <f>H29+H32+H34</f>
        <v>3162634</v>
      </c>
      <c r="I28" s="65">
        <f>I29+I32+I34</f>
        <v>3222443</v>
      </c>
      <c r="J28" s="65">
        <f>J29+J32+J34</f>
        <v>3222440.6</v>
      </c>
      <c r="K28" s="65">
        <f t="shared" si="4"/>
        <v>119.16347701421181</v>
      </c>
      <c r="L28" s="65">
        <f t="shared" si="5"/>
        <v>99.999925522344384</v>
      </c>
    </row>
    <row r="29" spans="2:12" x14ac:dyDescent="0.25">
      <c r="B29" s="65"/>
      <c r="C29" s="65"/>
      <c r="D29" s="65" t="s">
        <v>81</v>
      </c>
      <c r="E29" s="65"/>
      <c r="F29" s="65" t="s">
        <v>82</v>
      </c>
      <c r="G29" s="65">
        <f>G30+G31</f>
        <v>2230935.09</v>
      </c>
      <c r="H29" s="65">
        <f>H30+H31</f>
        <v>2609305</v>
      </c>
      <c r="I29" s="65">
        <f>I30+I31</f>
        <v>2666078</v>
      </c>
      <c r="J29" s="65">
        <f>J30+J31</f>
        <v>2666077.23</v>
      </c>
      <c r="K29" s="65">
        <f t="shared" si="4"/>
        <v>119.50492158873166</v>
      </c>
      <c r="L29" s="65">
        <f t="shared" si="5"/>
        <v>99.99997111862443</v>
      </c>
    </row>
    <row r="30" spans="2:12" x14ac:dyDescent="0.25">
      <c r="B30" s="66"/>
      <c r="C30" s="66"/>
      <c r="D30" s="66"/>
      <c r="E30" s="66" t="s">
        <v>83</v>
      </c>
      <c r="F30" s="66" t="s">
        <v>84</v>
      </c>
      <c r="G30" s="66">
        <v>2193632.58</v>
      </c>
      <c r="H30" s="66">
        <v>2589305</v>
      </c>
      <c r="I30" s="66">
        <v>2626422</v>
      </c>
      <c r="J30" s="66">
        <v>2626421.85</v>
      </c>
      <c r="K30" s="66">
        <f t="shared" si="4"/>
        <v>119.7293418207711</v>
      </c>
      <c r="L30" s="66">
        <f t="shared" si="5"/>
        <v>99.999994288808125</v>
      </c>
    </row>
    <row r="31" spans="2:12" x14ac:dyDescent="0.25">
      <c r="B31" s="66"/>
      <c r="C31" s="66"/>
      <c r="D31" s="66"/>
      <c r="E31" s="66" t="s">
        <v>85</v>
      </c>
      <c r="F31" s="66" t="s">
        <v>86</v>
      </c>
      <c r="G31" s="66">
        <v>37302.51</v>
      </c>
      <c r="H31" s="66">
        <v>20000</v>
      </c>
      <c r="I31" s="66">
        <v>39656</v>
      </c>
      <c r="J31" s="66">
        <v>39655.379999999997</v>
      </c>
      <c r="K31" s="66">
        <f t="shared" si="4"/>
        <v>106.30753801821913</v>
      </c>
      <c r="L31" s="66">
        <f t="shared" si="5"/>
        <v>99.998436554367544</v>
      </c>
    </row>
    <row r="32" spans="2:12" x14ac:dyDescent="0.25">
      <c r="B32" s="65"/>
      <c r="C32" s="65"/>
      <c r="D32" s="65" t="s">
        <v>87</v>
      </c>
      <c r="E32" s="65"/>
      <c r="F32" s="65" t="s">
        <v>88</v>
      </c>
      <c r="G32" s="65">
        <f>G33</f>
        <v>102380.55</v>
      </c>
      <c r="H32" s="65">
        <f>H33</f>
        <v>110586</v>
      </c>
      <c r="I32" s="65">
        <f>I33</f>
        <v>113596</v>
      </c>
      <c r="J32" s="65">
        <f>J33</f>
        <v>113595.1</v>
      </c>
      <c r="K32" s="65">
        <f t="shared" si="4"/>
        <v>110.95378956256828</v>
      </c>
      <c r="L32" s="65">
        <f t="shared" si="5"/>
        <v>99.999207718581644</v>
      </c>
    </row>
    <row r="33" spans="2:12" x14ac:dyDescent="0.25">
      <c r="B33" s="66"/>
      <c r="C33" s="66"/>
      <c r="D33" s="66"/>
      <c r="E33" s="66" t="s">
        <v>89</v>
      </c>
      <c r="F33" s="66" t="s">
        <v>88</v>
      </c>
      <c r="G33" s="66">
        <v>102380.55</v>
      </c>
      <c r="H33" s="66">
        <v>110586</v>
      </c>
      <c r="I33" s="66">
        <v>113596</v>
      </c>
      <c r="J33" s="66">
        <v>113595.1</v>
      </c>
      <c r="K33" s="66">
        <f t="shared" si="4"/>
        <v>110.95378956256828</v>
      </c>
      <c r="L33" s="66">
        <f t="shared" si="5"/>
        <v>99.999207718581644</v>
      </c>
    </row>
    <row r="34" spans="2:12" x14ac:dyDescent="0.25">
      <c r="B34" s="65"/>
      <c r="C34" s="65"/>
      <c r="D34" s="65" t="s">
        <v>90</v>
      </c>
      <c r="E34" s="65"/>
      <c r="F34" s="65" t="s">
        <v>91</v>
      </c>
      <c r="G34" s="65">
        <f>G35+G36</f>
        <v>370902.7</v>
      </c>
      <c r="H34" s="65">
        <f>H35+H36</f>
        <v>442743</v>
      </c>
      <c r="I34" s="65">
        <f>I35+I36</f>
        <v>442769</v>
      </c>
      <c r="J34" s="65">
        <f>J35+J36</f>
        <v>442768.27</v>
      </c>
      <c r="K34" s="65">
        <f t="shared" si="4"/>
        <v>119.37585517711248</v>
      </c>
      <c r="L34" s="65">
        <f t="shared" si="5"/>
        <v>99.999835128475567</v>
      </c>
    </row>
    <row r="35" spans="2:12" x14ac:dyDescent="0.25">
      <c r="B35" s="66"/>
      <c r="C35" s="66"/>
      <c r="D35" s="66"/>
      <c r="E35" s="66" t="s">
        <v>92</v>
      </c>
      <c r="F35" s="66" t="s">
        <v>93</v>
      </c>
      <c r="G35" s="66">
        <v>2779.65</v>
      </c>
      <c r="H35" s="66">
        <v>3824</v>
      </c>
      <c r="I35" s="66">
        <v>2866</v>
      </c>
      <c r="J35" s="66">
        <v>2865.44</v>
      </c>
      <c r="K35" s="66">
        <f t="shared" si="4"/>
        <v>103.08635979349918</v>
      </c>
      <c r="L35" s="66">
        <f t="shared" si="5"/>
        <v>99.980460572226093</v>
      </c>
    </row>
    <row r="36" spans="2:12" x14ac:dyDescent="0.25">
      <c r="B36" s="66"/>
      <c r="C36" s="66"/>
      <c r="D36" s="66"/>
      <c r="E36" s="66" t="s">
        <v>94</v>
      </c>
      <c r="F36" s="66" t="s">
        <v>95</v>
      </c>
      <c r="G36" s="66">
        <v>368123.05</v>
      </c>
      <c r="H36" s="66">
        <v>438919</v>
      </c>
      <c r="I36" s="66">
        <v>439903</v>
      </c>
      <c r="J36" s="66">
        <v>439902.83</v>
      </c>
      <c r="K36" s="66">
        <f t="shared" si="4"/>
        <v>119.49885507033586</v>
      </c>
      <c r="L36" s="66">
        <f t="shared" si="5"/>
        <v>99.999961355116923</v>
      </c>
    </row>
    <row r="37" spans="2:12" x14ac:dyDescent="0.25">
      <c r="B37" s="65"/>
      <c r="C37" s="65" t="s">
        <v>96</v>
      </c>
      <c r="D37" s="65"/>
      <c r="E37" s="65"/>
      <c r="F37" s="65" t="s">
        <v>97</v>
      </c>
      <c r="G37" s="65">
        <f>G38+G42+G47+G57+G59</f>
        <v>791871.75999999989</v>
      </c>
      <c r="H37" s="65">
        <f>H38+H42+H47+H57+H59</f>
        <v>792570</v>
      </c>
      <c r="I37" s="65">
        <f>I38+I42+I47+I57+I59</f>
        <v>818885</v>
      </c>
      <c r="J37" s="65">
        <f>J38+J42+J47+J57+J59</f>
        <v>818479.26000000013</v>
      </c>
      <c r="K37" s="65">
        <f t="shared" si="4"/>
        <v>103.36007688921755</v>
      </c>
      <c r="L37" s="65">
        <f t="shared" si="5"/>
        <v>99.950452139189281</v>
      </c>
    </row>
    <row r="38" spans="2:12" x14ac:dyDescent="0.25">
      <c r="B38" s="65"/>
      <c r="C38" s="65"/>
      <c r="D38" s="65" t="s">
        <v>98</v>
      </c>
      <c r="E38" s="65"/>
      <c r="F38" s="65" t="s">
        <v>99</v>
      </c>
      <c r="G38" s="65">
        <f>G39+G40+G41</f>
        <v>130955</v>
      </c>
      <c r="H38" s="65">
        <f>H39+H40+H41</f>
        <v>131551</v>
      </c>
      <c r="I38" s="65">
        <f>I39+I40+I41</f>
        <v>140909</v>
      </c>
      <c r="J38" s="65">
        <f>J39+J40+J41</f>
        <v>140908.46</v>
      </c>
      <c r="K38" s="65">
        <f t="shared" si="4"/>
        <v>107.60067198656027</v>
      </c>
      <c r="L38" s="65">
        <f t="shared" si="5"/>
        <v>99.9996167739463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1566.13</v>
      </c>
      <c r="H39" s="66">
        <v>7707</v>
      </c>
      <c r="I39" s="66">
        <v>4674</v>
      </c>
      <c r="J39" s="66">
        <v>4673.97</v>
      </c>
      <c r="K39" s="66">
        <f t="shared" si="4"/>
        <v>298.44074246710039</v>
      </c>
      <c r="L39" s="66">
        <f t="shared" si="5"/>
        <v>99.999358151476258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126455.7</v>
      </c>
      <c r="H40" s="66">
        <v>119451</v>
      </c>
      <c r="I40" s="66">
        <v>135845</v>
      </c>
      <c r="J40" s="66">
        <v>135844.49</v>
      </c>
      <c r="K40" s="66">
        <f t="shared" si="4"/>
        <v>107.42456844570866</v>
      </c>
      <c r="L40" s="66">
        <f t="shared" si="5"/>
        <v>99.999624572122642</v>
      </c>
    </row>
    <row r="41" spans="2:12" x14ac:dyDescent="0.25">
      <c r="B41" s="66"/>
      <c r="C41" s="66"/>
      <c r="D41" s="66"/>
      <c r="E41" s="66" t="s">
        <v>104</v>
      </c>
      <c r="F41" s="66" t="s">
        <v>105</v>
      </c>
      <c r="G41" s="66">
        <v>2933.17</v>
      </c>
      <c r="H41" s="66">
        <v>4393</v>
      </c>
      <c r="I41" s="66">
        <v>390</v>
      </c>
      <c r="J41" s="66">
        <v>390</v>
      </c>
      <c r="K41" s="66">
        <f t="shared" si="4"/>
        <v>13.296194901761575</v>
      </c>
      <c r="L41" s="66">
        <f t="shared" si="5"/>
        <v>100</v>
      </c>
    </row>
    <row r="42" spans="2:12" x14ac:dyDescent="0.25">
      <c r="B42" s="65"/>
      <c r="C42" s="65"/>
      <c r="D42" s="65" t="s">
        <v>106</v>
      </c>
      <c r="E42" s="65"/>
      <c r="F42" s="65" t="s">
        <v>107</v>
      </c>
      <c r="G42" s="65">
        <f>G43+G44+G45+G46</f>
        <v>91711.469999999987</v>
      </c>
      <c r="H42" s="65">
        <f>H43+H44+H45+H46</f>
        <v>91479</v>
      </c>
      <c r="I42" s="65">
        <f>I43+I44+I45+I46</f>
        <v>75040</v>
      </c>
      <c r="J42" s="65">
        <f>J43+J44+J45+J46</f>
        <v>75038.26999999999</v>
      </c>
      <c r="K42" s="65">
        <f t="shared" si="4"/>
        <v>81.819940297544022</v>
      </c>
      <c r="L42" s="65">
        <f t="shared" si="5"/>
        <v>99.997694562899781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43798.53</v>
      </c>
      <c r="H43" s="66">
        <v>52435</v>
      </c>
      <c r="I43" s="66">
        <v>51451</v>
      </c>
      <c r="J43" s="66">
        <v>51450.38</v>
      </c>
      <c r="K43" s="66">
        <f t="shared" si="4"/>
        <v>117.47056350977989</v>
      </c>
      <c r="L43" s="66">
        <f t="shared" si="5"/>
        <v>99.998794969971428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46585.71</v>
      </c>
      <c r="H44" s="66">
        <v>34217</v>
      </c>
      <c r="I44" s="66">
        <v>20673</v>
      </c>
      <c r="J44" s="66">
        <v>20672.38</v>
      </c>
      <c r="K44" s="66">
        <f t="shared" si="4"/>
        <v>44.374938151634915</v>
      </c>
      <c r="L44" s="66">
        <f t="shared" si="5"/>
        <v>99.997000919073187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265.45</v>
      </c>
      <c r="H45" s="66">
        <v>2265</v>
      </c>
      <c r="I45" s="66">
        <v>964</v>
      </c>
      <c r="J45" s="66">
        <v>963.72</v>
      </c>
      <c r="K45" s="66">
        <f t="shared" si="4"/>
        <v>363.05142211339239</v>
      </c>
      <c r="L45" s="66">
        <f t="shared" si="5"/>
        <v>99.970954356846477</v>
      </c>
    </row>
    <row r="46" spans="2:12" x14ac:dyDescent="0.25">
      <c r="B46" s="66"/>
      <c r="C46" s="66"/>
      <c r="D46" s="66"/>
      <c r="E46" s="66" t="s">
        <v>114</v>
      </c>
      <c r="F46" s="66" t="s">
        <v>115</v>
      </c>
      <c r="G46" s="66">
        <v>1061.78</v>
      </c>
      <c r="H46" s="66">
        <v>2562</v>
      </c>
      <c r="I46" s="66">
        <v>1952</v>
      </c>
      <c r="J46" s="66">
        <v>1951.79</v>
      </c>
      <c r="K46" s="66">
        <f t="shared" si="4"/>
        <v>183.8224490949161</v>
      </c>
      <c r="L46" s="66">
        <f t="shared" si="5"/>
        <v>99.989241803278688</v>
      </c>
    </row>
    <row r="47" spans="2:12" x14ac:dyDescent="0.25">
      <c r="B47" s="65"/>
      <c r="C47" s="65"/>
      <c r="D47" s="65" t="s">
        <v>116</v>
      </c>
      <c r="E47" s="65"/>
      <c r="F47" s="65" t="s">
        <v>117</v>
      </c>
      <c r="G47" s="65">
        <f>G48+G49+G50+G51+G52+G53+G54+G55+G56</f>
        <v>565913.7699999999</v>
      </c>
      <c r="H47" s="65">
        <f>H48+H49+H50+H51+H52+H53+H54+H55+H56</f>
        <v>565217</v>
      </c>
      <c r="I47" s="65">
        <f>I48+I49+I50+I51+I52+I53+I54+I55+I56</f>
        <v>599534</v>
      </c>
      <c r="J47" s="65">
        <f>J48+J49+J50+J51+J52+J53+J54+J55+J56</f>
        <v>599131.3600000001</v>
      </c>
      <c r="K47" s="65">
        <f t="shared" si="4"/>
        <v>105.86972640725816</v>
      </c>
      <c r="L47" s="65">
        <f t="shared" si="5"/>
        <v>99.932841173311289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254429.62</v>
      </c>
      <c r="H48" s="66">
        <v>232265</v>
      </c>
      <c r="I48" s="66">
        <v>256132</v>
      </c>
      <c r="J48" s="66">
        <v>256130.94</v>
      </c>
      <c r="K48" s="66">
        <f t="shared" si="4"/>
        <v>100.66868000667533</v>
      </c>
      <c r="L48" s="66">
        <f t="shared" si="5"/>
        <v>99.999586150890948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6178.24</v>
      </c>
      <c r="H49" s="66">
        <v>6371</v>
      </c>
      <c r="I49" s="66">
        <v>6735</v>
      </c>
      <c r="J49" s="66">
        <v>6336.38</v>
      </c>
      <c r="K49" s="66">
        <f t="shared" si="4"/>
        <v>102.55962863210235</v>
      </c>
      <c r="L49" s="66">
        <f t="shared" si="5"/>
        <v>94.081365998515224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6636.14</v>
      </c>
      <c r="H50" s="66">
        <v>3318</v>
      </c>
      <c r="I50" s="66">
        <v>2971</v>
      </c>
      <c r="J50" s="66">
        <v>2970.39</v>
      </c>
      <c r="K50" s="66">
        <f t="shared" si="4"/>
        <v>44.760809747835339</v>
      </c>
      <c r="L50" s="66">
        <f t="shared" si="5"/>
        <v>99.979468192527762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26544.560000000001</v>
      </c>
      <c r="H51" s="66">
        <v>26545</v>
      </c>
      <c r="I51" s="66">
        <v>26050</v>
      </c>
      <c r="J51" s="66">
        <v>26049.87</v>
      </c>
      <c r="K51" s="66">
        <f t="shared" si="4"/>
        <v>98.136378979346418</v>
      </c>
      <c r="L51" s="66">
        <f t="shared" si="5"/>
        <v>99.999500959692895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19244.810000000001</v>
      </c>
      <c r="H52" s="66">
        <v>26545</v>
      </c>
      <c r="I52" s="66">
        <v>17842</v>
      </c>
      <c r="J52" s="66">
        <v>17841.2</v>
      </c>
      <c r="K52" s="66">
        <f t="shared" si="4"/>
        <v>92.706553091456854</v>
      </c>
      <c r="L52" s="66">
        <f t="shared" si="5"/>
        <v>99.995516197735682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2389.0100000000002</v>
      </c>
      <c r="H53" s="66">
        <v>24779</v>
      </c>
      <c r="I53" s="66">
        <v>20055</v>
      </c>
      <c r="J53" s="66">
        <v>20055</v>
      </c>
      <c r="K53" s="66">
        <f t="shared" si="4"/>
        <v>839.46906877744334</v>
      </c>
      <c r="L53" s="66">
        <f t="shared" si="5"/>
        <v>100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249841.05</v>
      </c>
      <c r="H54" s="66">
        <v>244133</v>
      </c>
      <c r="I54" s="66">
        <v>268938</v>
      </c>
      <c r="J54" s="66">
        <v>268937.08</v>
      </c>
      <c r="K54" s="66">
        <f t="shared" si="4"/>
        <v>107.64327159207825</v>
      </c>
      <c r="L54" s="66">
        <f t="shared" si="5"/>
        <v>99.999657913719886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66.36</v>
      </c>
      <c r="H55" s="66">
        <v>66</v>
      </c>
      <c r="I55" s="66">
        <v>20</v>
      </c>
      <c r="J55" s="66">
        <v>19.920000000000002</v>
      </c>
      <c r="K55" s="66">
        <f t="shared" si="4"/>
        <v>30.018083182640147</v>
      </c>
      <c r="L55" s="66">
        <f t="shared" si="5"/>
        <v>99.600000000000009</v>
      </c>
    </row>
    <row r="56" spans="2:12" x14ac:dyDescent="0.25">
      <c r="B56" s="66"/>
      <c r="C56" s="66"/>
      <c r="D56" s="66"/>
      <c r="E56" s="66" t="s">
        <v>134</v>
      </c>
      <c r="F56" s="66" t="s">
        <v>135</v>
      </c>
      <c r="G56" s="66">
        <v>583.98</v>
      </c>
      <c r="H56" s="66">
        <v>1195</v>
      </c>
      <c r="I56" s="66">
        <v>791</v>
      </c>
      <c r="J56" s="66">
        <v>790.58</v>
      </c>
      <c r="K56" s="66">
        <f t="shared" si="4"/>
        <v>135.37792390150346</v>
      </c>
      <c r="L56" s="66">
        <f t="shared" si="5"/>
        <v>99.946902654867259</v>
      </c>
    </row>
    <row r="57" spans="2:12" x14ac:dyDescent="0.25">
      <c r="B57" s="65"/>
      <c r="C57" s="65"/>
      <c r="D57" s="65" t="s">
        <v>136</v>
      </c>
      <c r="E57" s="65"/>
      <c r="F57" s="65" t="s">
        <v>137</v>
      </c>
      <c r="G57" s="65">
        <f>G58</f>
        <v>1990.84</v>
      </c>
      <c r="H57" s="65">
        <f>H58</f>
        <v>1991</v>
      </c>
      <c r="I57" s="65">
        <f>I58</f>
        <v>1991</v>
      </c>
      <c r="J57" s="65">
        <f>J58</f>
        <v>1991</v>
      </c>
      <c r="K57" s="65">
        <f t="shared" si="4"/>
        <v>100.00803680858331</v>
      </c>
      <c r="L57" s="65">
        <f t="shared" si="5"/>
        <v>100</v>
      </c>
    </row>
    <row r="58" spans="2:12" x14ac:dyDescent="0.25">
      <c r="B58" s="66"/>
      <c r="C58" s="66"/>
      <c r="D58" s="66"/>
      <c r="E58" s="66" t="s">
        <v>138</v>
      </c>
      <c r="F58" s="66" t="s">
        <v>139</v>
      </c>
      <c r="G58" s="66">
        <v>1990.84</v>
      </c>
      <c r="H58" s="66">
        <v>1991</v>
      </c>
      <c r="I58" s="66">
        <v>1991</v>
      </c>
      <c r="J58" s="66">
        <v>1991</v>
      </c>
      <c r="K58" s="66">
        <f t="shared" ref="K58:K77" si="6">(J58*100)/G58</f>
        <v>100.00803680858331</v>
      </c>
      <c r="L58" s="66">
        <f t="shared" ref="L58:L77" si="7">(J58*100)/I58</f>
        <v>100</v>
      </c>
    </row>
    <row r="59" spans="2:12" x14ac:dyDescent="0.25">
      <c r="B59" s="65"/>
      <c r="C59" s="65"/>
      <c r="D59" s="65" t="s">
        <v>140</v>
      </c>
      <c r="E59" s="65"/>
      <c r="F59" s="65" t="s">
        <v>141</v>
      </c>
      <c r="G59" s="65">
        <f>G60+G61+G62</f>
        <v>1300.68</v>
      </c>
      <c r="H59" s="65">
        <f>H60+H61+H62</f>
        <v>2332</v>
      </c>
      <c r="I59" s="65">
        <f>I60+I61+I62</f>
        <v>1411</v>
      </c>
      <c r="J59" s="65">
        <f>J60+J61+J62</f>
        <v>1410.17</v>
      </c>
      <c r="K59" s="65">
        <f t="shared" si="6"/>
        <v>108.41790448073316</v>
      </c>
      <c r="L59" s="65">
        <f t="shared" si="7"/>
        <v>99.941176470588232</v>
      </c>
    </row>
    <row r="60" spans="2:12" x14ac:dyDescent="0.25">
      <c r="B60" s="66"/>
      <c r="C60" s="66"/>
      <c r="D60" s="66"/>
      <c r="E60" s="66" t="s">
        <v>142</v>
      </c>
      <c r="F60" s="66" t="s">
        <v>143</v>
      </c>
      <c r="G60" s="66">
        <v>464.53</v>
      </c>
      <c r="H60" s="66">
        <v>348</v>
      </c>
      <c r="I60" s="66">
        <v>358</v>
      </c>
      <c r="J60" s="66">
        <v>358</v>
      </c>
      <c r="K60" s="66">
        <f t="shared" si="6"/>
        <v>77.067143133920311</v>
      </c>
      <c r="L60" s="66">
        <f t="shared" si="7"/>
        <v>100</v>
      </c>
    </row>
    <row r="61" spans="2:12" x14ac:dyDescent="0.25">
      <c r="B61" s="66"/>
      <c r="C61" s="66"/>
      <c r="D61" s="66"/>
      <c r="E61" s="66" t="s">
        <v>144</v>
      </c>
      <c r="F61" s="66" t="s">
        <v>145</v>
      </c>
      <c r="G61" s="66">
        <v>26.54</v>
      </c>
      <c r="H61" s="66">
        <v>1031</v>
      </c>
      <c r="I61" s="66">
        <v>281</v>
      </c>
      <c r="J61" s="66">
        <v>280.67</v>
      </c>
      <c r="K61" s="66">
        <f t="shared" si="6"/>
        <v>1057.5357950263754</v>
      </c>
      <c r="L61" s="66">
        <f t="shared" si="7"/>
        <v>99.882562277580078</v>
      </c>
    </row>
    <row r="62" spans="2:12" x14ac:dyDescent="0.25">
      <c r="B62" s="66"/>
      <c r="C62" s="66"/>
      <c r="D62" s="66"/>
      <c r="E62" s="66" t="s">
        <v>146</v>
      </c>
      <c r="F62" s="66" t="s">
        <v>141</v>
      </c>
      <c r="G62" s="66">
        <v>809.61</v>
      </c>
      <c r="H62" s="66">
        <v>953</v>
      </c>
      <c r="I62" s="66">
        <v>772</v>
      </c>
      <c r="J62" s="66">
        <v>771.5</v>
      </c>
      <c r="K62" s="66">
        <f t="shared" si="6"/>
        <v>95.292795296500785</v>
      </c>
      <c r="L62" s="66">
        <f t="shared" si="7"/>
        <v>99.935233160621763</v>
      </c>
    </row>
    <row r="63" spans="2:12" x14ac:dyDescent="0.25">
      <c r="B63" s="65"/>
      <c r="C63" s="65" t="s">
        <v>147</v>
      </c>
      <c r="D63" s="65"/>
      <c r="E63" s="65"/>
      <c r="F63" s="65" t="s">
        <v>148</v>
      </c>
      <c r="G63" s="65">
        <f>G64+G66</f>
        <v>4512.57</v>
      </c>
      <c r="H63" s="65">
        <f>H64+H66</f>
        <v>4513</v>
      </c>
      <c r="I63" s="65">
        <f>I64+I66</f>
        <v>2986</v>
      </c>
      <c r="J63" s="65">
        <f>J64+J66</f>
        <v>2986.8700000000003</v>
      </c>
      <c r="K63" s="65">
        <f t="shared" si="6"/>
        <v>66.189998160693364</v>
      </c>
      <c r="L63" s="65">
        <f t="shared" si="7"/>
        <v>100.02913596784998</v>
      </c>
    </row>
    <row r="64" spans="2:12" x14ac:dyDescent="0.25">
      <c r="B64" s="65"/>
      <c r="C64" s="65"/>
      <c r="D64" s="65" t="s">
        <v>149</v>
      </c>
      <c r="E64" s="65"/>
      <c r="F64" s="65" t="s">
        <v>150</v>
      </c>
      <c r="G64" s="65">
        <f>G65</f>
        <v>530.89</v>
      </c>
      <c r="H64" s="65">
        <f>H65</f>
        <v>531</v>
      </c>
      <c r="I64" s="65">
        <f>I65</f>
        <v>168</v>
      </c>
      <c r="J64" s="65">
        <f>J65</f>
        <v>168.03</v>
      </c>
      <c r="K64" s="65">
        <f t="shared" si="6"/>
        <v>31.650624423138503</v>
      </c>
      <c r="L64" s="65">
        <f t="shared" si="7"/>
        <v>100.01785714285714</v>
      </c>
    </row>
    <row r="65" spans="2:12" x14ac:dyDescent="0.25">
      <c r="B65" s="66"/>
      <c r="C65" s="66"/>
      <c r="D65" s="66"/>
      <c r="E65" s="66" t="s">
        <v>151</v>
      </c>
      <c r="F65" s="66" t="s">
        <v>152</v>
      </c>
      <c r="G65" s="66">
        <v>530.89</v>
      </c>
      <c r="H65" s="66">
        <v>531</v>
      </c>
      <c r="I65" s="66">
        <v>168</v>
      </c>
      <c r="J65" s="66">
        <v>168.03</v>
      </c>
      <c r="K65" s="66">
        <f t="shared" si="6"/>
        <v>31.650624423138503</v>
      </c>
      <c r="L65" s="66">
        <f t="shared" si="7"/>
        <v>100.01785714285714</v>
      </c>
    </row>
    <row r="66" spans="2:12" x14ac:dyDescent="0.25">
      <c r="B66" s="65"/>
      <c r="C66" s="65"/>
      <c r="D66" s="65" t="s">
        <v>153</v>
      </c>
      <c r="E66" s="65"/>
      <c r="F66" s="65" t="s">
        <v>154</v>
      </c>
      <c r="G66" s="65">
        <f>G67</f>
        <v>3981.68</v>
      </c>
      <c r="H66" s="65">
        <f>H67</f>
        <v>3982</v>
      </c>
      <c r="I66" s="65">
        <f>I67</f>
        <v>2818</v>
      </c>
      <c r="J66" s="65">
        <f>J67</f>
        <v>2818.84</v>
      </c>
      <c r="K66" s="65">
        <f t="shared" si="6"/>
        <v>70.795242209318687</v>
      </c>
      <c r="L66" s="65">
        <f t="shared" si="7"/>
        <v>100.02980837473386</v>
      </c>
    </row>
    <row r="67" spans="2:12" x14ac:dyDescent="0.25">
      <c r="B67" s="66"/>
      <c r="C67" s="66"/>
      <c r="D67" s="66"/>
      <c r="E67" s="66" t="s">
        <v>155</v>
      </c>
      <c r="F67" s="66" t="s">
        <v>156</v>
      </c>
      <c r="G67" s="66">
        <v>3981.68</v>
      </c>
      <c r="H67" s="66">
        <v>3982</v>
      </c>
      <c r="I67" s="66">
        <v>2818</v>
      </c>
      <c r="J67" s="66">
        <v>2818.84</v>
      </c>
      <c r="K67" s="66">
        <f t="shared" si="6"/>
        <v>70.795242209318687</v>
      </c>
      <c r="L67" s="66">
        <f t="shared" si="7"/>
        <v>100.02980837473386</v>
      </c>
    </row>
    <row r="68" spans="2:12" x14ac:dyDescent="0.25">
      <c r="B68" s="65" t="s">
        <v>157</v>
      </c>
      <c r="C68" s="65"/>
      <c r="D68" s="65"/>
      <c r="E68" s="65"/>
      <c r="F68" s="65" t="s">
        <v>158</v>
      </c>
      <c r="G68" s="65">
        <f>G69+G75</f>
        <v>3463.4100000000003</v>
      </c>
      <c r="H68" s="65">
        <f>H69+H75</f>
        <v>67242</v>
      </c>
      <c r="I68" s="65">
        <f>I69+I75</f>
        <v>42112</v>
      </c>
      <c r="J68" s="65">
        <f>J69+J75</f>
        <v>41977.049999999996</v>
      </c>
      <c r="K68" s="65">
        <f t="shared" si="6"/>
        <v>1212.0150372032188</v>
      </c>
      <c r="L68" s="65">
        <f t="shared" si="7"/>
        <v>99.679545022796347</v>
      </c>
    </row>
    <row r="69" spans="2:12" x14ac:dyDescent="0.25">
      <c r="B69" s="65"/>
      <c r="C69" s="65" t="s">
        <v>159</v>
      </c>
      <c r="D69" s="65"/>
      <c r="E69" s="65"/>
      <c r="F69" s="65" t="s">
        <v>160</v>
      </c>
      <c r="G69" s="65">
        <f>G70+G73</f>
        <v>3463.4100000000003</v>
      </c>
      <c r="H69" s="65">
        <f>H70+H73</f>
        <v>7425</v>
      </c>
      <c r="I69" s="65">
        <f>I70+I73</f>
        <v>7581</v>
      </c>
      <c r="J69" s="65">
        <f>J70+J73</f>
        <v>7446.42</v>
      </c>
      <c r="K69" s="65">
        <f t="shared" si="6"/>
        <v>215.00255528510917</v>
      </c>
      <c r="L69" s="65">
        <f t="shared" si="7"/>
        <v>98.224772457459437</v>
      </c>
    </row>
    <row r="70" spans="2:12" x14ac:dyDescent="0.25">
      <c r="B70" s="65"/>
      <c r="C70" s="65"/>
      <c r="D70" s="65" t="s">
        <v>161</v>
      </c>
      <c r="E70" s="65"/>
      <c r="F70" s="65" t="s">
        <v>162</v>
      </c>
      <c r="G70" s="65">
        <f>G71+G72</f>
        <v>171.88</v>
      </c>
      <c r="H70" s="65">
        <f>H71+H72</f>
        <v>4133</v>
      </c>
      <c r="I70" s="65">
        <f>I71+I72</f>
        <v>3987</v>
      </c>
      <c r="J70" s="65">
        <f>J71+J72</f>
        <v>3853.17</v>
      </c>
      <c r="K70" s="65">
        <f t="shared" si="6"/>
        <v>2241.7791482429602</v>
      </c>
      <c r="L70" s="65">
        <f t="shared" si="7"/>
        <v>96.643340857787805</v>
      </c>
    </row>
    <row r="71" spans="2:12" x14ac:dyDescent="0.25">
      <c r="B71" s="66"/>
      <c r="C71" s="66"/>
      <c r="D71" s="66"/>
      <c r="E71" s="66" t="s">
        <v>163</v>
      </c>
      <c r="F71" s="66" t="s">
        <v>164</v>
      </c>
      <c r="G71" s="66">
        <v>171.88</v>
      </c>
      <c r="H71" s="66">
        <v>3133</v>
      </c>
      <c r="I71" s="66">
        <v>3987</v>
      </c>
      <c r="J71" s="66">
        <v>3853.17</v>
      </c>
      <c r="K71" s="66">
        <f t="shared" si="6"/>
        <v>2241.7791482429602</v>
      </c>
      <c r="L71" s="66">
        <f t="shared" si="7"/>
        <v>96.643340857787805</v>
      </c>
    </row>
    <row r="72" spans="2:12" x14ac:dyDescent="0.25">
      <c r="B72" s="66"/>
      <c r="C72" s="66"/>
      <c r="D72" s="66"/>
      <c r="E72" s="66" t="s">
        <v>165</v>
      </c>
      <c r="F72" s="66" t="s">
        <v>166</v>
      </c>
      <c r="G72" s="66">
        <v>0</v>
      </c>
      <c r="H72" s="66">
        <v>1000</v>
      </c>
      <c r="I72" s="66">
        <v>0</v>
      </c>
      <c r="J72" s="66">
        <v>0</v>
      </c>
      <c r="K72" s="66" t="e">
        <f t="shared" si="6"/>
        <v>#DIV/0!</v>
      </c>
      <c r="L72" s="66" t="e">
        <f t="shared" si="7"/>
        <v>#DIV/0!</v>
      </c>
    </row>
    <row r="73" spans="2:12" x14ac:dyDescent="0.25">
      <c r="B73" s="65"/>
      <c r="C73" s="65"/>
      <c r="D73" s="65" t="s">
        <v>167</v>
      </c>
      <c r="E73" s="65"/>
      <c r="F73" s="65" t="s">
        <v>168</v>
      </c>
      <c r="G73" s="65">
        <f>G74</f>
        <v>3291.53</v>
      </c>
      <c r="H73" s="65">
        <f>H74</f>
        <v>3292</v>
      </c>
      <c r="I73" s="65">
        <f>I74</f>
        <v>3594</v>
      </c>
      <c r="J73" s="65">
        <f>J74</f>
        <v>3593.25</v>
      </c>
      <c r="K73" s="65">
        <f t="shared" si="6"/>
        <v>109.16655780138719</v>
      </c>
      <c r="L73" s="65">
        <f t="shared" si="7"/>
        <v>99.979131886477461</v>
      </c>
    </row>
    <row r="74" spans="2:12" x14ac:dyDescent="0.25">
      <c r="B74" s="66"/>
      <c r="C74" s="66"/>
      <c r="D74" s="66"/>
      <c r="E74" s="66" t="s">
        <v>169</v>
      </c>
      <c r="F74" s="66" t="s">
        <v>170</v>
      </c>
      <c r="G74" s="66">
        <v>3291.53</v>
      </c>
      <c r="H74" s="66">
        <v>3292</v>
      </c>
      <c r="I74" s="66">
        <v>3594</v>
      </c>
      <c r="J74" s="66">
        <v>3593.25</v>
      </c>
      <c r="K74" s="66">
        <f t="shared" si="6"/>
        <v>109.16655780138719</v>
      </c>
      <c r="L74" s="66">
        <f t="shared" si="7"/>
        <v>99.979131886477461</v>
      </c>
    </row>
    <row r="75" spans="2:12" x14ac:dyDescent="0.25">
      <c r="B75" s="65"/>
      <c r="C75" s="65" t="s">
        <v>171</v>
      </c>
      <c r="D75" s="65"/>
      <c r="E75" s="65"/>
      <c r="F75" s="65" t="s">
        <v>172</v>
      </c>
      <c r="G75" s="65">
        <f t="shared" ref="G75:J76" si="8">G76</f>
        <v>0</v>
      </c>
      <c r="H75" s="65">
        <f t="shared" si="8"/>
        <v>59817</v>
      </c>
      <c r="I75" s="65">
        <f t="shared" si="8"/>
        <v>34531</v>
      </c>
      <c r="J75" s="65">
        <f t="shared" si="8"/>
        <v>34530.629999999997</v>
      </c>
      <c r="K75" s="65" t="e">
        <f t="shared" si="6"/>
        <v>#DIV/0!</v>
      </c>
      <c r="L75" s="65">
        <f t="shared" si="7"/>
        <v>99.998928499029844</v>
      </c>
    </row>
    <row r="76" spans="2:12" x14ac:dyDescent="0.25">
      <c r="B76" s="65"/>
      <c r="C76" s="65"/>
      <c r="D76" s="65" t="s">
        <v>173</v>
      </c>
      <c r="E76" s="65"/>
      <c r="F76" s="65" t="s">
        <v>174</v>
      </c>
      <c r="G76" s="65">
        <f t="shared" si="8"/>
        <v>0</v>
      </c>
      <c r="H76" s="65">
        <f t="shared" si="8"/>
        <v>59817</v>
      </c>
      <c r="I76" s="65">
        <f t="shared" si="8"/>
        <v>34531</v>
      </c>
      <c r="J76" s="65">
        <f t="shared" si="8"/>
        <v>34530.629999999997</v>
      </c>
      <c r="K76" s="65" t="e">
        <f t="shared" si="6"/>
        <v>#DIV/0!</v>
      </c>
      <c r="L76" s="65">
        <f t="shared" si="7"/>
        <v>99.998928499029844</v>
      </c>
    </row>
    <row r="77" spans="2:12" x14ac:dyDescent="0.25">
      <c r="B77" s="66"/>
      <c r="C77" s="66"/>
      <c r="D77" s="66"/>
      <c r="E77" s="66" t="s">
        <v>175</v>
      </c>
      <c r="F77" s="66" t="s">
        <v>174</v>
      </c>
      <c r="G77" s="66">
        <v>0</v>
      </c>
      <c r="H77" s="66">
        <v>59817</v>
      </c>
      <c r="I77" s="66">
        <v>34531</v>
      </c>
      <c r="J77" s="66">
        <v>34530.629999999997</v>
      </c>
      <c r="K77" s="66" t="e">
        <f t="shared" si="6"/>
        <v>#DIV/0!</v>
      </c>
      <c r="L77" s="66">
        <f t="shared" si="7"/>
        <v>99.998928499029844</v>
      </c>
    </row>
    <row r="78" spans="2:12" x14ac:dyDescent="0.25">
      <c r="B78" s="65"/>
      <c r="C78" s="66"/>
      <c r="D78" s="67"/>
      <c r="E78" s="68"/>
      <c r="F78" s="8"/>
      <c r="G78" s="65"/>
      <c r="H78" s="65"/>
      <c r="I78" s="65"/>
      <c r="J78" s="65"/>
      <c r="K78" s="70"/>
      <c r="L7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25" right="0.25" top="0.75" bottom="0.75" header="0.3" footer="0.3"/>
  <pageSetup paperSize="9" scale="91" fitToHeight="0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7"/>
  <sheetViews>
    <sheetView zoomScale="90" zoomScaleNormal="90" workbookViewId="0">
      <selection activeCell="C10" activeCellId="3" sqref="F10 F12 C12 C10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f>C7+C9+C11</f>
        <v>3503706.88</v>
      </c>
      <c r="D6" s="71">
        <f>D7+D9+D11</f>
        <v>4026959</v>
      </c>
      <c r="E6" s="71">
        <f>E7+E9+E11</f>
        <v>4086426</v>
      </c>
      <c r="F6" s="71">
        <f>F7+F9+F11</f>
        <v>4086459.4</v>
      </c>
      <c r="G6" s="72">
        <f t="shared" ref="G6:G17" si="0">(F6*100)/C6</f>
        <v>116.63245642283866</v>
      </c>
      <c r="H6" s="72">
        <f t="shared" ref="H6:H17" si="1">(F6*100)/E6</f>
        <v>100.00081734014026</v>
      </c>
    </row>
    <row r="7" spans="1:8" x14ac:dyDescent="0.25">
      <c r="A7"/>
      <c r="B7" s="8" t="s">
        <v>176</v>
      </c>
      <c r="C7" s="71">
        <f>C8</f>
        <v>3503024.87</v>
      </c>
      <c r="D7" s="71">
        <f>D8</f>
        <v>4026428</v>
      </c>
      <c r="E7" s="71">
        <f>E8</f>
        <v>4085895</v>
      </c>
      <c r="F7" s="71">
        <f>F8</f>
        <v>4085883.78</v>
      </c>
      <c r="G7" s="72">
        <f t="shared" si="0"/>
        <v>116.63873171417136</v>
      </c>
      <c r="H7" s="72">
        <f t="shared" si="1"/>
        <v>99.999725396761292</v>
      </c>
    </row>
    <row r="8" spans="1:8" x14ac:dyDescent="0.25">
      <c r="A8"/>
      <c r="B8" s="16" t="s">
        <v>177</v>
      </c>
      <c r="C8" s="73">
        <v>3503024.87</v>
      </c>
      <c r="D8" s="73">
        <v>4026428</v>
      </c>
      <c r="E8" s="73">
        <v>4085895</v>
      </c>
      <c r="F8" s="74">
        <v>4085883.78</v>
      </c>
      <c r="G8" s="70">
        <f t="shared" si="0"/>
        <v>116.63873171417136</v>
      </c>
      <c r="H8" s="70">
        <f t="shared" si="1"/>
        <v>99.999725396761292</v>
      </c>
    </row>
    <row r="9" spans="1:8" x14ac:dyDescent="0.25">
      <c r="A9"/>
      <c r="B9" s="8" t="s">
        <v>178</v>
      </c>
      <c r="C9" s="71">
        <f>C10</f>
        <v>673.17</v>
      </c>
      <c r="D9" s="71">
        <f>D10</f>
        <v>531</v>
      </c>
      <c r="E9" s="71">
        <f>E10</f>
        <v>531</v>
      </c>
      <c r="F9" s="71">
        <f>F10</f>
        <v>543.38</v>
      </c>
      <c r="G9" s="72">
        <f t="shared" si="0"/>
        <v>80.719580492297638</v>
      </c>
      <c r="H9" s="72">
        <f t="shared" si="1"/>
        <v>102.33145009416197</v>
      </c>
    </row>
    <row r="10" spans="1:8" x14ac:dyDescent="0.25">
      <c r="A10"/>
      <c r="B10" s="16" t="s">
        <v>179</v>
      </c>
      <c r="C10" s="128">
        <v>673.17</v>
      </c>
      <c r="D10" s="73">
        <v>531</v>
      </c>
      <c r="E10" s="73">
        <v>531</v>
      </c>
      <c r="F10" s="127">
        <v>543.38</v>
      </c>
      <c r="G10" s="70">
        <f t="shared" si="0"/>
        <v>80.719580492297638</v>
      </c>
      <c r="H10" s="70">
        <f t="shared" si="1"/>
        <v>102.33145009416197</v>
      </c>
    </row>
    <row r="11" spans="1:8" x14ac:dyDescent="0.25">
      <c r="A11"/>
      <c r="B11" s="8" t="s">
        <v>180</v>
      </c>
      <c r="C11" s="71">
        <f>C12</f>
        <v>8.84</v>
      </c>
      <c r="D11" s="71">
        <f>D12</f>
        <v>0</v>
      </c>
      <c r="E11" s="71">
        <f>E12</f>
        <v>0</v>
      </c>
      <c r="F11" s="71">
        <f>F12</f>
        <v>32.24</v>
      </c>
      <c r="G11" s="72">
        <f t="shared" si="0"/>
        <v>364.70588235294116</v>
      </c>
      <c r="H11" s="72" t="e">
        <f t="shared" si="1"/>
        <v>#DIV/0!</v>
      </c>
    </row>
    <row r="12" spans="1:8" x14ac:dyDescent="0.25">
      <c r="A12"/>
      <c r="B12" s="16" t="s">
        <v>181</v>
      </c>
      <c r="C12" s="128">
        <v>8.84</v>
      </c>
      <c r="D12" s="73">
        <v>0</v>
      </c>
      <c r="E12" s="73">
        <v>0</v>
      </c>
      <c r="F12" s="127">
        <v>32.24</v>
      </c>
      <c r="G12" s="70">
        <f t="shared" si="0"/>
        <v>364.70588235294116</v>
      </c>
      <c r="H12" s="70" t="e">
        <f t="shared" si="1"/>
        <v>#DIV/0!</v>
      </c>
    </row>
    <row r="13" spans="1:8" x14ac:dyDescent="0.25">
      <c r="B13" s="8" t="s">
        <v>33</v>
      </c>
      <c r="C13" s="75">
        <f>C14+C16</f>
        <v>3504066.08</v>
      </c>
      <c r="D13" s="75">
        <f>D14+D16</f>
        <v>4026959</v>
      </c>
      <c r="E13" s="75">
        <f>E14+E16</f>
        <v>4086426</v>
      </c>
      <c r="F13" s="75">
        <f>F14+F16</f>
        <v>4085883.78</v>
      </c>
      <c r="G13" s="72">
        <f t="shared" si="0"/>
        <v>116.6040732884809</v>
      </c>
      <c r="H13" s="72">
        <f t="shared" si="1"/>
        <v>99.986731192489472</v>
      </c>
    </row>
    <row r="14" spans="1:8" x14ac:dyDescent="0.25">
      <c r="A14"/>
      <c r="B14" s="8" t="s">
        <v>176</v>
      </c>
      <c r="C14" s="75">
        <f>C15</f>
        <v>3503024.87</v>
      </c>
      <c r="D14" s="75">
        <f>D15</f>
        <v>4026428</v>
      </c>
      <c r="E14" s="75">
        <f>E15</f>
        <v>4085895</v>
      </c>
      <c r="F14" s="75">
        <f>F15</f>
        <v>4085883.78</v>
      </c>
      <c r="G14" s="72">
        <f t="shared" si="0"/>
        <v>116.63873171417136</v>
      </c>
      <c r="H14" s="72">
        <f t="shared" si="1"/>
        <v>99.999725396761292</v>
      </c>
    </row>
    <row r="15" spans="1:8" x14ac:dyDescent="0.25">
      <c r="A15"/>
      <c r="B15" s="16" t="s">
        <v>177</v>
      </c>
      <c r="C15" s="73">
        <v>3503024.87</v>
      </c>
      <c r="D15" s="73">
        <v>4026428</v>
      </c>
      <c r="E15" s="76">
        <v>4085895</v>
      </c>
      <c r="F15" s="74">
        <v>4085883.78</v>
      </c>
      <c r="G15" s="70">
        <f t="shared" si="0"/>
        <v>116.63873171417136</v>
      </c>
      <c r="H15" s="70">
        <f t="shared" si="1"/>
        <v>99.999725396761292</v>
      </c>
    </row>
    <row r="16" spans="1:8" x14ac:dyDescent="0.25">
      <c r="A16"/>
      <c r="B16" s="8" t="s">
        <v>178</v>
      </c>
      <c r="C16" s="75">
        <f>C17</f>
        <v>1041.21</v>
      </c>
      <c r="D16" s="75">
        <f>D17</f>
        <v>531</v>
      </c>
      <c r="E16" s="75">
        <f>E17</f>
        <v>531</v>
      </c>
      <c r="F16" s="75">
        <f>F17</f>
        <v>0</v>
      </c>
      <c r="G16" s="72">
        <f t="shared" si="0"/>
        <v>0</v>
      </c>
      <c r="H16" s="72">
        <f t="shared" si="1"/>
        <v>0</v>
      </c>
    </row>
    <row r="17" spans="1:8" x14ac:dyDescent="0.25">
      <c r="A17"/>
      <c r="B17" s="16" t="s">
        <v>179</v>
      </c>
      <c r="C17" s="73">
        <v>1041.21</v>
      </c>
      <c r="D17" s="73">
        <v>531</v>
      </c>
      <c r="E17" s="76">
        <v>531</v>
      </c>
      <c r="F17" s="74">
        <v>0</v>
      </c>
      <c r="G17" s="70">
        <f t="shared" si="0"/>
        <v>0</v>
      </c>
      <c r="H17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zoomScale="90" zoomScaleNormal="90" workbookViewId="0">
      <selection activeCell="C97" sqref="C97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f t="shared" ref="C6:F7" si="0">C7</f>
        <v>3504066.08</v>
      </c>
      <c r="D6" s="75">
        <f t="shared" si="0"/>
        <v>4026959</v>
      </c>
      <c r="E6" s="75">
        <f t="shared" si="0"/>
        <v>4086426</v>
      </c>
      <c r="F6" s="75">
        <f t="shared" si="0"/>
        <v>4085883.78</v>
      </c>
      <c r="G6" s="70">
        <f>(F6*100)/C6</f>
        <v>116.6040732884809</v>
      </c>
      <c r="H6" s="70">
        <f>(F6*100)/E6</f>
        <v>99.986731192489472</v>
      </c>
    </row>
    <row r="7" spans="2:8" x14ac:dyDescent="0.25">
      <c r="B7" s="8" t="s">
        <v>182</v>
      </c>
      <c r="C7" s="75">
        <f t="shared" si="0"/>
        <v>3504066.08</v>
      </c>
      <c r="D7" s="75">
        <f t="shared" si="0"/>
        <v>4026959</v>
      </c>
      <c r="E7" s="75">
        <f t="shared" si="0"/>
        <v>4086426</v>
      </c>
      <c r="F7" s="75">
        <f t="shared" si="0"/>
        <v>4085883.78</v>
      </c>
      <c r="G7" s="70">
        <f>(F7*100)/C7</f>
        <v>116.6040732884809</v>
      </c>
      <c r="H7" s="70">
        <f>(F7*100)/E7</f>
        <v>99.986731192489472</v>
      </c>
    </row>
    <row r="8" spans="2:8" x14ac:dyDescent="0.25">
      <c r="B8" s="11" t="s">
        <v>183</v>
      </c>
      <c r="C8" s="73">
        <v>3504066.08</v>
      </c>
      <c r="D8" s="73">
        <v>4026959</v>
      </c>
      <c r="E8" s="73">
        <v>4086426</v>
      </c>
      <c r="F8" s="74">
        <v>4085883.78</v>
      </c>
      <c r="G8" s="70">
        <f>(F8*100)/C8</f>
        <v>116.6040732884809</v>
      </c>
      <c r="H8" s="70">
        <f>(F8*100)/E8</f>
        <v>99.986731192489472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zoomScale="90" zoomScaleNormal="90" workbookViewId="0">
      <selection activeCell="C97" sqref="C9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8" t="s">
        <v>3</v>
      </c>
      <c r="C7" s="119"/>
      <c r="D7" s="119"/>
      <c r="E7" s="119"/>
      <c r="F7" s="120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8">
        <v>1</v>
      </c>
      <c r="C8" s="119"/>
      <c r="D8" s="119"/>
      <c r="E8" s="119"/>
      <c r="F8" s="120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zoomScale="90" zoomScaleNormal="90" workbookViewId="0">
      <selection activeCell="C97" sqref="C9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52"/>
  <sheetViews>
    <sheetView tabSelected="1" zoomScale="90" zoomScaleNormal="90" workbookViewId="0">
      <selection activeCell="C86" sqref="C86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184</v>
      </c>
      <c r="C1" s="39"/>
    </row>
    <row r="2" spans="1:6" ht="15" customHeight="1" x14ac:dyDescent="0.2">
      <c r="A2" s="41" t="s">
        <v>35</v>
      </c>
      <c r="B2" s="42" t="s">
        <v>185</v>
      </c>
      <c r="C2" s="39"/>
    </row>
    <row r="3" spans="1:6" s="39" customFormat="1" ht="43.5" customHeight="1" x14ac:dyDescent="0.2">
      <c r="A3" s="43" t="s">
        <v>36</v>
      </c>
      <c r="B3" s="37"/>
    </row>
    <row r="4" spans="1:6" s="39" customFormat="1" x14ac:dyDescent="0.2">
      <c r="A4" s="43" t="s">
        <v>37</v>
      </c>
      <c r="B4" s="44"/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  <c r="C6" s="39">
        <f>C7+C8+C9</f>
        <v>4026959</v>
      </c>
      <c r="D6" s="39">
        <f t="shared" ref="D6:E6" si="0">D7+D8+D9</f>
        <v>4086426</v>
      </c>
      <c r="E6" s="39">
        <f t="shared" si="0"/>
        <v>4085883.7800000003</v>
      </c>
    </row>
    <row r="7" spans="1:6" x14ac:dyDescent="0.2">
      <c r="A7" s="47" t="s">
        <v>186</v>
      </c>
      <c r="B7" s="46"/>
      <c r="C7" s="77">
        <f>C12+C88</f>
        <v>4026428</v>
      </c>
      <c r="D7" s="77">
        <f>D12+D88</f>
        <v>4085895</v>
      </c>
      <c r="E7" s="77">
        <f>E12+E88</f>
        <v>4085883.7800000003</v>
      </c>
      <c r="F7" s="77">
        <f>(E7*100)/D7</f>
        <v>99.999725396761292</v>
      </c>
    </row>
    <row r="8" spans="1:6" x14ac:dyDescent="0.2">
      <c r="A8" s="47" t="s">
        <v>79</v>
      </c>
      <c r="B8" s="46"/>
      <c r="C8" s="77">
        <f>C69</f>
        <v>531</v>
      </c>
      <c r="D8" s="77">
        <f>D69</f>
        <v>531</v>
      </c>
      <c r="E8" s="77">
        <f>E69</f>
        <v>0</v>
      </c>
      <c r="F8" s="77">
        <f>(E8*100)/D8</f>
        <v>0</v>
      </c>
    </row>
    <row r="9" spans="1:6" x14ac:dyDescent="0.2">
      <c r="A9" s="47" t="s">
        <v>187</v>
      </c>
      <c r="B9" s="46"/>
      <c r="C9" s="77">
        <f>C82</f>
        <v>0</v>
      </c>
      <c r="D9" s="77">
        <f>D82</f>
        <v>0</v>
      </c>
      <c r="E9" s="77">
        <f>E82</f>
        <v>0</v>
      </c>
      <c r="F9" s="77" t="e">
        <f>(E9*100)/D9</f>
        <v>#DIV/0!</v>
      </c>
    </row>
    <row r="10" spans="1:6" s="57" customFormat="1" x14ac:dyDescent="0.2"/>
    <row r="11" spans="1:6" ht="38.25" x14ac:dyDescent="0.2">
      <c r="A11" s="47" t="s">
        <v>188</v>
      </c>
      <c r="B11" s="47" t="s">
        <v>189</v>
      </c>
      <c r="C11" s="47" t="s">
        <v>47</v>
      </c>
      <c r="D11" s="47" t="s">
        <v>190</v>
      </c>
      <c r="E11" s="47" t="s">
        <v>191</v>
      </c>
      <c r="F11" s="47" t="s">
        <v>192</v>
      </c>
    </row>
    <row r="12" spans="1:6" x14ac:dyDescent="0.2">
      <c r="A12" s="48" t="s">
        <v>186</v>
      </c>
      <c r="B12" s="48" t="s">
        <v>193</v>
      </c>
      <c r="C12" s="78">
        <f>C13+C54</f>
        <v>4013156</v>
      </c>
      <c r="D12" s="78">
        <f>D13+D54</f>
        <v>4068755</v>
      </c>
      <c r="E12" s="78">
        <f>E13+E54</f>
        <v>4068744.6100000003</v>
      </c>
      <c r="F12" s="79">
        <f>(E12*100)/D12</f>
        <v>99.999744639330714</v>
      </c>
    </row>
    <row r="13" spans="1:6" x14ac:dyDescent="0.2">
      <c r="A13" s="49" t="s">
        <v>77</v>
      </c>
      <c r="B13" s="50" t="s">
        <v>78</v>
      </c>
      <c r="C13" s="80">
        <f>C14+C23+C49</f>
        <v>3946047</v>
      </c>
      <c r="D13" s="80">
        <f>D14+D23+D49</f>
        <v>4026776</v>
      </c>
      <c r="E13" s="80">
        <f>E14+E23+E49</f>
        <v>4026767.5600000005</v>
      </c>
      <c r="F13" s="81">
        <f>(E13*100)/D13</f>
        <v>99.999790403042056</v>
      </c>
    </row>
    <row r="14" spans="1:6" x14ac:dyDescent="0.2">
      <c r="A14" s="51" t="s">
        <v>79</v>
      </c>
      <c r="B14" s="52" t="s">
        <v>80</v>
      </c>
      <c r="C14" s="82">
        <f>C15+C18+C20</f>
        <v>3162634</v>
      </c>
      <c r="D14" s="82">
        <f>D15+D18+D20</f>
        <v>3222443</v>
      </c>
      <c r="E14" s="82">
        <f>E15+E18+E20</f>
        <v>3222440.6</v>
      </c>
      <c r="F14" s="81">
        <f>(E14*100)/D14</f>
        <v>99.999925522344384</v>
      </c>
    </row>
    <row r="15" spans="1:6" x14ac:dyDescent="0.2">
      <c r="A15" s="53" t="s">
        <v>81</v>
      </c>
      <c r="B15" s="54" t="s">
        <v>82</v>
      </c>
      <c r="C15" s="83">
        <f>C16+C17</f>
        <v>2609305</v>
      </c>
      <c r="D15" s="83">
        <f>D16+D17</f>
        <v>2666078</v>
      </c>
      <c r="E15" s="83">
        <f>E16+E17</f>
        <v>2666077.23</v>
      </c>
      <c r="F15" s="83">
        <f>(E15*100)/D15</f>
        <v>99.99997111862443</v>
      </c>
    </row>
    <row r="16" spans="1:6" x14ac:dyDescent="0.2">
      <c r="A16" s="55" t="s">
        <v>83</v>
      </c>
      <c r="B16" s="56" t="s">
        <v>84</v>
      </c>
      <c r="C16" s="84">
        <v>2589305</v>
      </c>
      <c r="D16" s="84">
        <v>2626422</v>
      </c>
      <c r="E16" s="84">
        <v>2626421.85</v>
      </c>
      <c r="F16" s="84"/>
    </row>
    <row r="17" spans="1:6" x14ac:dyDescent="0.2">
      <c r="A17" s="55" t="s">
        <v>85</v>
      </c>
      <c r="B17" s="56" t="s">
        <v>86</v>
      </c>
      <c r="C17" s="84">
        <v>20000</v>
      </c>
      <c r="D17" s="84">
        <v>39656</v>
      </c>
      <c r="E17" s="84">
        <v>39655.379999999997</v>
      </c>
      <c r="F17" s="84"/>
    </row>
    <row r="18" spans="1:6" x14ac:dyDescent="0.2">
      <c r="A18" s="53" t="s">
        <v>87</v>
      </c>
      <c r="B18" s="54" t="s">
        <v>88</v>
      </c>
      <c r="C18" s="83">
        <f>C19</f>
        <v>110586</v>
      </c>
      <c r="D18" s="83">
        <f>D19</f>
        <v>113596</v>
      </c>
      <c r="E18" s="83">
        <f>E19</f>
        <v>113595.1</v>
      </c>
      <c r="F18" s="83">
        <f>(E18*100)/D18</f>
        <v>99.999207718581644</v>
      </c>
    </row>
    <row r="19" spans="1:6" x14ac:dyDescent="0.2">
      <c r="A19" s="55" t="s">
        <v>89</v>
      </c>
      <c r="B19" s="56" t="s">
        <v>88</v>
      </c>
      <c r="C19" s="84">
        <v>110586</v>
      </c>
      <c r="D19" s="84">
        <v>113596</v>
      </c>
      <c r="E19" s="84">
        <v>113595.1</v>
      </c>
      <c r="F19" s="84"/>
    </row>
    <row r="20" spans="1:6" x14ac:dyDescent="0.2">
      <c r="A20" s="53" t="s">
        <v>90</v>
      </c>
      <c r="B20" s="54" t="s">
        <v>91</v>
      </c>
      <c r="C20" s="83">
        <f>C21+C22</f>
        <v>442743</v>
      </c>
      <c r="D20" s="83">
        <f>D21+D22</f>
        <v>442769</v>
      </c>
      <c r="E20" s="83">
        <f>E21+E22</f>
        <v>442768.27</v>
      </c>
      <c r="F20" s="83">
        <f>(E20*100)/D20</f>
        <v>99.999835128475567</v>
      </c>
    </row>
    <row r="21" spans="1:6" x14ac:dyDescent="0.2">
      <c r="A21" s="55" t="s">
        <v>92</v>
      </c>
      <c r="B21" s="56" t="s">
        <v>93</v>
      </c>
      <c r="C21" s="84">
        <v>3824</v>
      </c>
      <c r="D21" s="84">
        <v>2866</v>
      </c>
      <c r="E21" s="84">
        <v>2865.44</v>
      </c>
      <c r="F21" s="84"/>
    </row>
    <row r="22" spans="1:6" x14ac:dyDescent="0.2">
      <c r="A22" s="55" t="s">
        <v>94</v>
      </c>
      <c r="B22" s="56" t="s">
        <v>95</v>
      </c>
      <c r="C22" s="84">
        <v>438919</v>
      </c>
      <c r="D22" s="84">
        <v>439903</v>
      </c>
      <c r="E22" s="84">
        <v>439902.83</v>
      </c>
      <c r="F22" s="84"/>
    </row>
    <row r="23" spans="1:6" x14ac:dyDescent="0.2">
      <c r="A23" s="51" t="s">
        <v>96</v>
      </c>
      <c r="B23" s="52" t="s">
        <v>97</v>
      </c>
      <c r="C23" s="82">
        <f>C24+C28+C33+C43+C45</f>
        <v>778900</v>
      </c>
      <c r="D23" s="82">
        <f>D24+D28+D33+D43+D45</f>
        <v>801347</v>
      </c>
      <c r="E23" s="82">
        <f>E24+E28+E33+E43+E45</f>
        <v>801340.09000000008</v>
      </c>
      <c r="F23" s="81">
        <f>(E23*100)/D23</f>
        <v>99.999137701894455</v>
      </c>
    </row>
    <row r="24" spans="1:6" x14ac:dyDescent="0.2">
      <c r="A24" s="53" t="s">
        <v>98</v>
      </c>
      <c r="B24" s="54" t="s">
        <v>99</v>
      </c>
      <c r="C24" s="83">
        <f>C25+C26+C27</f>
        <v>131551</v>
      </c>
      <c r="D24" s="83">
        <f>D25+D26+D27</f>
        <v>140909</v>
      </c>
      <c r="E24" s="83">
        <f>E25+E26+E27</f>
        <v>140908.46</v>
      </c>
      <c r="F24" s="83">
        <f>(E24*100)/D24</f>
        <v>99.9996167739463</v>
      </c>
    </row>
    <row r="25" spans="1:6" x14ac:dyDescent="0.2">
      <c r="A25" s="55" t="s">
        <v>100</v>
      </c>
      <c r="B25" s="56" t="s">
        <v>101</v>
      </c>
      <c r="C25" s="84">
        <v>7707</v>
      </c>
      <c r="D25" s="84">
        <v>4674</v>
      </c>
      <c r="E25" s="84">
        <v>4673.97</v>
      </c>
      <c r="F25" s="84"/>
    </row>
    <row r="26" spans="1:6" ht="25.5" x14ac:dyDescent="0.2">
      <c r="A26" s="55" t="s">
        <v>102</v>
      </c>
      <c r="B26" s="56" t="s">
        <v>103</v>
      </c>
      <c r="C26" s="84">
        <v>119451</v>
      </c>
      <c r="D26" s="84">
        <v>135845</v>
      </c>
      <c r="E26" s="84">
        <v>135844.49</v>
      </c>
      <c r="F26" s="84"/>
    </row>
    <row r="27" spans="1:6" x14ac:dyDescent="0.2">
      <c r="A27" s="55" t="s">
        <v>104</v>
      </c>
      <c r="B27" s="56" t="s">
        <v>105</v>
      </c>
      <c r="C27" s="84">
        <v>4393</v>
      </c>
      <c r="D27" s="84">
        <v>390</v>
      </c>
      <c r="E27" s="84">
        <v>390</v>
      </c>
      <c r="F27" s="84"/>
    </row>
    <row r="28" spans="1:6" x14ac:dyDescent="0.2">
      <c r="A28" s="53" t="s">
        <v>106</v>
      </c>
      <c r="B28" s="54" t="s">
        <v>107</v>
      </c>
      <c r="C28" s="83">
        <f>C29+C30+C31+C32</f>
        <v>91479</v>
      </c>
      <c r="D28" s="83">
        <f>D29+D30+D31+D32</f>
        <v>75040</v>
      </c>
      <c r="E28" s="83">
        <f>E29+E30+E31+E32</f>
        <v>75038.26999999999</v>
      </c>
      <c r="F28" s="83">
        <f>(E28*100)/D28</f>
        <v>99.997694562899781</v>
      </c>
    </row>
    <row r="29" spans="1:6" x14ac:dyDescent="0.2">
      <c r="A29" s="55" t="s">
        <v>108</v>
      </c>
      <c r="B29" s="56" t="s">
        <v>109</v>
      </c>
      <c r="C29" s="84">
        <v>52435</v>
      </c>
      <c r="D29" s="84">
        <v>51451</v>
      </c>
      <c r="E29" s="84">
        <v>51450.38</v>
      </c>
      <c r="F29" s="84"/>
    </row>
    <row r="30" spans="1:6" x14ac:dyDescent="0.2">
      <c r="A30" s="55" t="s">
        <v>110</v>
      </c>
      <c r="B30" s="56" t="s">
        <v>111</v>
      </c>
      <c r="C30" s="84">
        <v>34217</v>
      </c>
      <c r="D30" s="84">
        <v>20673</v>
      </c>
      <c r="E30" s="84">
        <v>20672.38</v>
      </c>
      <c r="F30" s="84"/>
    </row>
    <row r="31" spans="1:6" x14ac:dyDescent="0.2">
      <c r="A31" s="55" t="s">
        <v>112</v>
      </c>
      <c r="B31" s="56" t="s">
        <v>113</v>
      </c>
      <c r="C31" s="84">
        <v>2265</v>
      </c>
      <c r="D31" s="84">
        <v>964</v>
      </c>
      <c r="E31" s="84">
        <v>963.72</v>
      </c>
      <c r="F31" s="84"/>
    </row>
    <row r="32" spans="1:6" x14ac:dyDescent="0.2">
      <c r="A32" s="55" t="s">
        <v>114</v>
      </c>
      <c r="B32" s="56" t="s">
        <v>115</v>
      </c>
      <c r="C32" s="84">
        <v>2562</v>
      </c>
      <c r="D32" s="84">
        <v>1952</v>
      </c>
      <c r="E32" s="84">
        <v>1951.79</v>
      </c>
      <c r="F32" s="84"/>
    </row>
    <row r="33" spans="1:6" x14ac:dyDescent="0.2">
      <c r="A33" s="53" t="s">
        <v>116</v>
      </c>
      <c r="B33" s="54" t="s">
        <v>117</v>
      </c>
      <c r="C33" s="83">
        <f>C34+C35+C36+C37+C38+C39+C40+C41+C42</f>
        <v>551547</v>
      </c>
      <c r="D33" s="83">
        <f>D34+D35+D36+D37+D38+D39+D40+D41+D42</f>
        <v>581996</v>
      </c>
      <c r="E33" s="83">
        <f>E34+E35+E36+E37+E38+E39+E40+E41+E42</f>
        <v>581992.19000000006</v>
      </c>
      <c r="F33" s="83">
        <f>(E33*100)/D33</f>
        <v>99.999345356325492</v>
      </c>
    </row>
    <row r="34" spans="1:6" x14ac:dyDescent="0.2">
      <c r="A34" s="55" t="s">
        <v>118</v>
      </c>
      <c r="B34" s="56" t="s">
        <v>119</v>
      </c>
      <c r="C34" s="84">
        <v>218993</v>
      </c>
      <c r="D34" s="84">
        <v>238992</v>
      </c>
      <c r="E34" s="84">
        <v>238991.77</v>
      </c>
      <c r="F34" s="84"/>
    </row>
    <row r="35" spans="1:6" x14ac:dyDescent="0.2">
      <c r="A35" s="55" t="s">
        <v>120</v>
      </c>
      <c r="B35" s="56" t="s">
        <v>121</v>
      </c>
      <c r="C35" s="84">
        <v>5973</v>
      </c>
      <c r="D35" s="84">
        <v>6337</v>
      </c>
      <c r="E35" s="84">
        <v>6336.38</v>
      </c>
      <c r="F35" s="84"/>
    </row>
    <row r="36" spans="1:6" x14ac:dyDescent="0.2">
      <c r="A36" s="55" t="s">
        <v>122</v>
      </c>
      <c r="B36" s="56" t="s">
        <v>123</v>
      </c>
      <c r="C36" s="84">
        <v>3318</v>
      </c>
      <c r="D36" s="84">
        <v>2971</v>
      </c>
      <c r="E36" s="84">
        <v>2970.39</v>
      </c>
      <c r="F36" s="84"/>
    </row>
    <row r="37" spans="1:6" x14ac:dyDescent="0.2">
      <c r="A37" s="55" t="s">
        <v>124</v>
      </c>
      <c r="B37" s="56" t="s">
        <v>125</v>
      </c>
      <c r="C37" s="84">
        <v>26545</v>
      </c>
      <c r="D37" s="84">
        <v>26050</v>
      </c>
      <c r="E37" s="84">
        <v>26049.87</v>
      </c>
      <c r="F37" s="84"/>
    </row>
    <row r="38" spans="1:6" x14ac:dyDescent="0.2">
      <c r="A38" s="55" t="s">
        <v>126</v>
      </c>
      <c r="B38" s="56" t="s">
        <v>127</v>
      </c>
      <c r="C38" s="84">
        <v>26545</v>
      </c>
      <c r="D38" s="84">
        <v>17842</v>
      </c>
      <c r="E38" s="84">
        <v>17841.2</v>
      </c>
      <c r="F38" s="84"/>
    </row>
    <row r="39" spans="1:6" x14ac:dyDescent="0.2">
      <c r="A39" s="55" t="s">
        <v>128</v>
      </c>
      <c r="B39" s="56" t="s">
        <v>129</v>
      </c>
      <c r="C39" s="84">
        <v>24779</v>
      </c>
      <c r="D39" s="84">
        <v>20055</v>
      </c>
      <c r="E39" s="84">
        <v>20055</v>
      </c>
      <c r="F39" s="84"/>
    </row>
    <row r="40" spans="1:6" x14ac:dyDescent="0.2">
      <c r="A40" s="55" t="s">
        <v>130</v>
      </c>
      <c r="B40" s="56" t="s">
        <v>131</v>
      </c>
      <c r="C40" s="84">
        <v>244133</v>
      </c>
      <c r="D40" s="84">
        <v>268938</v>
      </c>
      <c r="E40" s="84">
        <v>268937.08</v>
      </c>
      <c r="F40" s="84"/>
    </row>
    <row r="41" spans="1:6" x14ac:dyDescent="0.2">
      <c r="A41" s="55" t="s">
        <v>132</v>
      </c>
      <c r="B41" s="56" t="s">
        <v>133</v>
      </c>
      <c r="C41" s="84">
        <v>66</v>
      </c>
      <c r="D41" s="84">
        <v>20</v>
      </c>
      <c r="E41" s="84">
        <v>19.920000000000002</v>
      </c>
      <c r="F41" s="84"/>
    </row>
    <row r="42" spans="1:6" x14ac:dyDescent="0.2">
      <c r="A42" s="55" t="s">
        <v>134</v>
      </c>
      <c r="B42" s="56" t="s">
        <v>135</v>
      </c>
      <c r="C42" s="84">
        <v>1195</v>
      </c>
      <c r="D42" s="84">
        <v>791</v>
      </c>
      <c r="E42" s="84">
        <v>790.58</v>
      </c>
      <c r="F42" s="84"/>
    </row>
    <row r="43" spans="1:6" x14ac:dyDescent="0.2">
      <c r="A43" s="53" t="s">
        <v>136</v>
      </c>
      <c r="B43" s="54" t="s">
        <v>137</v>
      </c>
      <c r="C43" s="83">
        <f>C44</f>
        <v>1991</v>
      </c>
      <c r="D43" s="83">
        <f>D44</f>
        <v>1991</v>
      </c>
      <c r="E43" s="83">
        <f>E44</f>
        <v>1991</v>
      </c>
      <c r="F43" s="83">
        <f>(E43*100)/D43</f>
        <v>100</v>
      </c>
    </row>
    <row r="44" spans="1:6" ht="25.5" x14ac:dyDescent="0.2">
      <c r="A44" s="55" t="s">
        <v>138</v>
      </c>
      <c r="B44" s="56" t="s">
        <v>139</v>
      </c>
      <c r="C44" s="84">
        <v>1991</v>
      </c>
      <c r="D44" s="84">
        <v>1991</v>
      </c>
      <c r="E44" s="84">
        <v>1991</v>
      </c>
      <c r="F44" s="84"/>
    </row>
    <row r="45" spans="1:6" x14ac:dyDescent="0.2">
      <c r="A45" s="53" t="s">
        <v>140</v>
      </c>
      <c r="B45" s="54" t="s">
        <v>141</v>
      </c>
      <c r="C45" s="83">
        <f>C46+C47+C48</f>
        <v>2332</v>
      </c>
      <c r="D45" s="83">
        <f>D46+D47+D48</f>
        <v>1411</v>
      </c>
      <c r="E45" s="83">
        <f>E46+E47+E48</f>
        <v>1410.17</v>
      </c>
      <c r="F45" s="83">
        <f>(E45*100)/D45</f>
        <v>99.941176470588232</v>
      </c>
    </row>
    <row r="46" spans="1:6" x14ac:dyDescent="0.2">
      <c r="A46" s="55" t="s">
        <v>142</v>
      </c>
      <c r="B46" s="56" t="s">
        <v>143</v>
      </c>
      <c r="C46" s="84">
        <v>348</v>
      </c>
      <c r="D46" s="84">
        <v>358</v>
      </c>
      <c r="E46" s="84">
        <v>358</v>
      </c>
      <c r="F46" s="84"/>
    </row>
    <row r="47" spans="1:6" x14ac:dyDescent="0.2">
      <c r="A47" s="55" t="s">
        <v>144</v>
      </c>
      <c r="B47" s="56" t="s">
        <v>145</v>
      </c>
      <c r="C47" s="84">
        <v>1031</v>
      </c>
      <c r="D47" s="84">
        <v>281</v>
      </c>
      <c r="E47" s="84">
        <v>280.67</v>
      </c>
      <c r="F47" s="84"/>
    </row>
    <row r="48" spans="1:6" x14ac:dyDescent="0.2">
      <c r="A48" s="55" t="s">
        <v>146</v>
      </c>
      <c r="B48" s="56" t="s">
        <v>141</v>
      </c>
      <c r="C48" s="84">
        <v>953</v>
      </c>
      <c r="D48" s="84">
        <v>772</v>
      </c>
      <c r="E48" s="84">
        <v>771.5</v>
      </c>
      <c r="F48" s="84"/>
    </row>
    <row r="49" spans="1:6" x14ac:dyDescent="0.2">
      <c r="A49" s="51" t="s">
        <v>147</v>
      </c>
      <c r="B49" s="52" t="s">
        <v>148</v>
      </c>
      <c r="C49" s="82">
        <f>C50+C52</f>
        <v>4513</v>
      </c>
      <c r="D49" s="82">
        <f>D50+D52</f>
        <v>2986</v>
      </c>
      <c r="E49" s="82">
        <f>E50+E52</f>
        <v>2986.8700000000003</v>
      </c>
      <c r="F49" s="81">
        <f>(E49*100)/D49</f>
        <v>100.02913596784998</v>
      </c>
    </row>
    <row r="50" spans="1:6" x14ac:dyDescent="0.2">
      <c r="A50" s="53" t="s">
        <v>149</v>
      </c>
      <c r="B50" s="54" t="s">
        <v>150</v>
      </c>
      <c r="C50" s="83">
        <f>C51</f>
        <v>531</v>
      </c>
      <c r="D50" s="83">
        <f>D51</f>
        <v>168</v>
      </c>
      <c r="E50" s="83">
        <f>E51</f>
        <v>168.03</v>
      </c>
      <c r="F50" s="83">
        <f>(E50*100)/D50</f>
        <v>100.01785714285714</v>
      </c>
    </row>
    <row r="51" spans="1:6" ht="25.5" x14ac:dyDescent="0.2">
      <c r="A51" s="55" t="s">
        <v>151</v>
      </c>
      <c r="B51" s="56" t="s">
        <v>152</v>
      </c>
      <c r="C51" s="84">
        <v>531</v>
      </c>
      <c r="D51" s="84">
        <v>168</v>
      </c>
      <c r="E51" s="84">
        <v>168.03</v>
      </c>
      <c r="F51" s="84"/>
    </row>
    <row r="52" spans="1:6" x14ac:dyDescent="0.2">
      <c r="A52" s="53" t="s">
        <v>153</v>
      </c>
      <c r="B52" s="54" t="s">
        <v>154</v>
      </c>
      <c r="C52" s="83">
        <f>C53</f>
        <v>3982</v>
      </c>
      <c r="D52" s="83">
        <f>D53</f>
        <v>2818</v>
      </c>
      <c r="E52" s="83">
        <f>E53</f>
        <v>2818.84</v>
      </c>
      <c r="F52" s="83">
        <f>(E52*100)/D52</f>
        <v>100.02980837473386</v>
      </c>
    </row>
    <row r="53" spans="1:6" x14ac:dyDescent="0.2">
      <c r="A53" s="55" t="s">
        <v>155</v>
      </c>
      <c r="B53" s="56" t="s">
        <v>156</v>
      </c>
      <c r="C53" s="84">
        <v>3982</v>
      </c>
      <c r="D53" s="84">
        <v>2818</v>
      </c>
      <c r="E53" s="84">
        <v>2818.84</v>
      </c>
      <c r="F53" s="84"/>
    </row>
    <row r="54" spans="1:6" x14ac:dyDescent="0.2">
      <c r="A54" s="49" t="s">
        <v>157</v>
      </c>
      <c r="B54" s="50" t="s">
        <v>158</v>
      </c>
      <c r="C54" s="80">
        <f>C55+C61</f>
        <v>67109</v>
      </c>
      <c r="D54" s="80">
        <f>D55+D61</f>
        <v>41979</v>
      </c>
      <c r="E54" s="80">
        <f>E55+E61</f>
        <v>41977.049999999996</v>
      </c>
      <c r="F54" s="81">
        <f>(E54*100)/D54</f>
        <v>99.995354820267281</v>
      </c>
    </row>
    <row r="55" spans="1:6" x14ac:dyDescent="0.2">
      <c r="A55" s="51" t="s">
        <v>159</v>
      </c>
      <c r="B55" s="52" t="s">
        <v>160</v>
      </c>
      <c r="C55" s="82">
        <f>C56+C59</f>
        <v>7292</v>
      </c>
      <c r="D55" s="82">
        <f>D56+D59</f>
        <v>7448</v>
      </c>
      <c r="E55" s="82">
        <f>E56+E59</f>
        <v>7446.42</v>
      </c>
      <c r="F55" s="81">
        <f>(E55*100)/D55</f>
        <v>99.97878625134264</v>
      </c>
    </row>
    <row r="56" spans="1:6" x14ac:dyDescent="0.2">
      <c r="A56" s="53" t="s">
        <v>161</v>
      </c>
      <c r="B56" s="54" t="s">
        <v>162</v>
      </c>
      <c r="C56" s="83">
        <f>C57+C58</f>
        <v>4000</v>
      </c>
      <c r="D56" s="83">
        <f>D57+D58</f>
        <v>3854</v>
      </c>
      <c r="E56" s="83">
        <f>E57+E58</f>
        <v>3853.17</v>
      </c>
      <c r="F56" s="83">
        <f>(E56*100)/D56</f>
        <v>99.978463933575512</v>
      </c>
    </row>
    <row r="57" spans="1:6" x14ac:dyDescent="0.2">
      <c r="A57" s="55" t="s">
        <v>163</v>
      </c>
      <c r="B57" s="56" t="s">
        <v>164</v>
      </c>
      <c r="C57" s="84">
        <v>3000</v>
      </c>
      <c r="D57" s="84">
        <v>3854</v>
      </c>
      <c r="E57" s="84">
        <v>3853.17</v>
      </c>
      <c r="F57" s="84"/>
    </row>
    <row r="58" spans="1:6" x14ac:dyDescent="0.2">
      <c r="A58" s="55" t="s">
        <v>165</v>
      </c>
      <c r="B58" s="56" t="s">
        <v>166</v>
      </c>
      <c r="C58" s="84">
        <v>1000</v>
      </c>
      <c r="D58" s="84">
        <v>0</v>
      </c>
      <c r="E58" s="84">
        <v>0</v>
      </c>
      <c r="F58" s="84"/>
    </row>
    <row r="59" spans="1:6" x14ac:dyDescent="0.2">
      <c r="A59" s="53" t="s">
        <v>167</v>
      </c>
      <c r="B59" s="54" t="s">
        <v>168</v>
      </c>
      <c r="C59" s="83">
        <f>C60</f>
        <v>3292</v>
      </c>
      <c r="D59" s="83">
        <f>D60</f>
        <v>3594</v>
      </c>
      <c r="E59" s="83">
        <f>E60</f>
        <v>3593.25</v>
      </c>
      <c r="F59" s="83">
        <f>(E59*100)/D59</f>
        <v>99.979131886477461</v>
      </c>
    </row>
    <row r="60" spans="1:6" x14ac:dyDescent="0.2">
      <c r="A60" s="55" t="s">
        <v>169</v>
      </c>
      <c r="B60" s="56" t="s">
        <v>170</v>
      </c>
      <c r="C60" s="84">
        <v>3292</v>
      </c>
      <c r="D60" s="84">
        <v>3594</v>
      </c>
      <c r="E60" s="84">
        <v>3593.25</v>
      </c>
      <c r="F60" s="84"/>
    </row>
    <row r="61" spans="1:6" x14ac:dyDescent="0.2">
      <c r="A61" s="51" t="s">
        <v>171</v>
      </c>
      <c r="B61" s="52" t="s">
        <v>172</v>
      </c>
      <c r="C61" s="82">
        <f t="shared" ref="C61:E62" si="1">C62</f>
        <v>59817</v>
      </c>
      <c r="D61" s="82">
        <f t="shared" si="1"/>
        <v>34531</v>
      </c>
      <c r="E61" s="82">
        <f t="shared" si="1"/>
        <v>34530.629999999997</v>
      </c>
      <c r="F61" s="81">
        <f>(E61*100)/D61</f>
        <v>99.998928499029844</v>
      </c>
    </row>
    <row r="62" spans="1:6" ht="25.5" x14ac:dyDescent="0.2">
      <c r="A62" s="53" t="s">
        <v>173</v>
      </c>
      <c r="B62" s="54" t="s">
        <v>174</v>
      </c>
      <c r="C62" s="83">
        <f t="shared" si="1"/>
        <v>59817</v>
      </c>
      <c r="D62" s="83">
        <f t="shared" si="1"/>
        <v>34531</v>
      </c>
      <c r="E62" s="83">
        <f t="shared" si="1"/>
        <v>34530.629999999997</v>
      </c>
      <c r="F62" s="83">
        <f>(E62*100)/D62</f>
        <v>99.998928499029844</v>
      </c>
    </row>
    <row r="63" spans="1:6" x14ac:dyDescent="0.2">
      <c r="A63" s="55" t="s">
        <v>175</v>
      </c>
      <c r="B63" s="56" t="s">
        <v>174</v>
      </c>
      <c r="C63" s="84">
        <v>59817</v>
      </c>
      <c r="D63" s="84">
        <v>34531</v>
      </c>
      <c r="E63" s="84">
        <v>34530.629999999997</v>
      </c>
      <c r="F63" s="84"/>
    </row>
    <row r="64" spans="1:6" x14ac:dyDescent="0.2">
      <c r="A64" s="49" t="s">
        <v>55</v>
      </c>
      <c r="B64" s="50" t="s">
        <v>56</v>
      </c>
      <c r="C64" s="80">
        <f t="shared" ref="C64:E65" si="2">C65</f>
        <v>4013156</v>
      </c>
      <c r="D64" s="80">
        <f t="shared" si="2"/>
        <v>4068755</v>
      </c>
      <c r="E64" s="80">
        <f t="shared" si="2"/>
        <v>4068744.61</v>
      </c>
      <c r="F64" s="81">
        <f>(E64*100)/D64</f>
        <v>99.9997446393307</v>
      </c>
    </row>
    <row r="65" spans="1:6" x14ac:dyDescent="0.2">
      <c r="A65" s="51" t="s">
        <v>69</v>
      </c>
      <c r="B65" s="52" t="s">
        <v>70</v>
      </c>
      <c r="C65" s="82">
        <f t="shared" si="2"/>
        <v>4013156</v>
      </c>
      <c r="D65" s="82">
        <f t="shared" si="2"/>
        <v>4068755</v>
      </c>
      <c r="E65" s="82">
        <f t="shared" si="2"/>
        <v>4068744.61</v>
      </c>
      <c r="F65" s="81">
        <f>(E65*100)/D65</f>
        <v>99.9997446393307</v>
      </c>
    </row>
    <row r="66" spans="1:6" ht="25.5" x14ac:dyDescent="0.2">
      <c r="A66" s="53" t="s">
        <v>71</v>
      </c>
      <c r="B66" s="54" t="s">
        <v>72</v>
      </c>
      <c r="C66" s="83">
        <f>C67+C68</f>
        <v>4013156</v>
      </c>
      <c r="D66" s="83">
        <f>D67+D68</f>
        <v>4068755</v>
      </c>
      <c r="E66" s="83">
        <f>E67+E68</f>
        <v>4068744.61</v>
      </c>
      <c r="F66" s="83">
        <f>(E66*100)/D66</f>
        <v>99.9997446393307</v>
      </c>
    </row>
    <row r="67" spans="1:6" x14ac:dyDescent="0.2">
      <c r="A67" s="55" t="s">
        <v>73</v>
      </c>
      <c r="B67" s="56" t="s">
        <v>74</v>
      </c>
      <c r="C67" s="84">
        <v>3946047</v>
      </c>
      <c r="D67" s="84">
        <v>4026776</v>
      </c>
      <c r="E67" s="84">
        <v>4026767.56</v>
      </c>
      <c r="F67" s="84"/>
    </row>
    <row r="68" spans="1:6" ht="25.5" x14ac:dyDescent="0.2">
      <c r="A68" s="55" t="s">
        <v>75</v>
      </c>
      <c r="B68" s="56" t="s">
        <v>76</v>
      </c>
      <c r="C68" s="84">
        <v>67109</v>
      </c>
      <c r="D68" s="84">
        <v>41979</v>
      </c>
      <c r="E68" s="84">
        <v>41977.05</v>
      </c>
      <c r="F68" s="84"/>
    </row>
    <row r="69" spans="1:6" x14ac:dyDescent="0.2">
      <c r="A69" s="48" t="s">
        <v>79</v>
      </c>
      <c r="B69" s="48" t="s">
        <v>194</v>
      </c>
      <c r="C69" s="78">
        <f>C70+C74</f>
        <v>531</v>
      </c>
      <c r="D69" s="78">
        <f>D70+D74</f>
        <v>531</v>
      </c>
      <c r="E69" s="78">
        <f>E70+E74</f>
        <v>0</v>
      </c>
      <c r="F69" s="79">
        <f>(E69*100)/D69</f>
        <v>0</v>
      </c>
    </row>
    <row r="70" spans="1:6" x14ac:dyDescent="0.2">
      <c r="A70" s="49" t="s">
        <v>77</v>
      </c>
      <c r="B70" s="50" t="s">
        <v>78</v>
      </c>
      <c r="C70" s="80">
        <f t="shared" ref="C70:E72" si="3">C71</f>
        <v>398</v>
      </c>
      <c r="D70" s="80">
        <f t="shared" si="3"/>
        <v>398</v>
      </c>
      <c r="E70" s="80">
        <f t="shared" si="3"/>
        <v>0</v>
      </c>
      <c r="F70" s="81">
        <f>(E70*100)/D70</f>
        <v>0</v>
      </c>
    </row>
    <row r="71" spans="1:6" x14ac:dyDescent="0.2">
      <c r="A71" s="51" t="s">
        <v>96</v>
      </c>
      <c r="B71" s="52" t="s">
        <v>97</v>
      </c>
      <c r="C71" s="82">
        <f t="shared" si="3"/>
        <v>398</v>
      </c>
      <c r="D71" s="82">
        <f t="shared" si="3"/>
        <v>398</v>
      </c>
      <c r="E71" s="82">
        <f t="shared" si="3"/>
        <v>0</v>
      </c>
      <c r="F71" s="81">
        <f>(E71*100)/D71</f>
        <v>0</v>
      </c>
    </row>
    <row r="72" spans="1:6" x14ac:dyDescent="0.2">
      <c r="A72" s="53" t="s">
        <v>116</v>
      </c>
      <c r="B72" s="54" t="s">
        <v>117</v>
      </c>
      <c r="C72" s="83">
        <f t="shared" si="3"/>
        <v>398</v>
      </c>
      <c r="D72" s="83">
        <f t="shared" si="3"/>
        <v>398</v>
      </c>
      <c r="E72" s="83">
        <f t="shared" si="3"/>
        <v>0</v>
      </c>
      <c r="F72" s="83">
        <f>(E72*100)/D72</f>
        <v>0</v>
      </c>
    </row>
    <row r="73" spans="1:6" x14ac:dyDescent="0.2">
      <c r="A73" s="55" t="s">
        <v>120</v>
      </c>
      <c r="B73" s="56" t="s">
        <v>121</v>
      </c>
      <c r="C73" s="84">
        <v>398</v>
      </c>
      <c r="D73" s="84">
        <v>398</v>
      </c>
      <c r="E73" s="84">
        <v>0</v>
      </c>
      <c r="F73" s="84"/>
    </row>
    <row r="74" spans="1:6" x14ac:dyDescent="0.2">
      <c r="A74" s="49" t="s">
        <v>157</v>
      </c>
      <c r="B74" s="50" t="s">
        <v>158</v>
      </c>
      <c r="C74" s="80">
        <f t="shared" ref="C74:E76" si="4">C75</f>
        <v>133</v>
      </c>
      <c r="D74" s="80">
        <f t="shared" si="4"/>
        <v>133</v>
      </c>
      <c r="E74" s="80">
        <f t="shared" si="4"/>
        <v>0</v>
      </c>
      <c r="F74" s="81">
        <f>(E74*100)/D74</f>
        <v>0</v>
      </c>
    </row>
    <row r="75" spans="1:6" x14ac:dyDescent="0.2">
      <c r="A75" s="51" t="s">
        <v>159</v>
      </c>
      <c r="B75" s="52" t="s">
        <v>160</v>
      </c>
      <c r="C75" s="82">
        <f t="shared" si="4"/>
        <v>133</v>
      </c>
      <c r="D75" s="82">
        <f t="shared" si="4"/>
        <v>133</v>
      </c>
      <c r="E75" s="82">
        <f t="shared" si="4"/>
        <v>0</v>
      </c>
      <c r="F75" s="81">
        <f>(E75*100)/D75</f>
        <v>0</v>
      </c>
    </row>
    <row r="76" spans="1:6" x14ac:dyDescent="0.2">
      <c r="A76" s="53" t="s">
        <v>161</v>
      </c>
      <c r="B76" s="54" t="s">
        <v>162</v>
      </c>
      <c r="C76" s="83">
        <f t="shared" si="4"/>
        <v>133</v>
      </c>
      <c r="D76" s="83">
        <f t="shared" si="4"/>
        <v>133</v>
      </c>
      <c r="E76" s="83">
        <f t="shared" si="4"/>
        <v>0</v>
      </c>
      <c r="F76" s="83">
        <f>(E76*100)/D76</f>
        <v>0</v>
      </c>
    </row>
    <row r="77" spans="1:6" x14ac:dyDescent="0.2">
      <c r="A77" s="55" t="s">
        <v>163</v>
      </c>
      <c r="B77" s="56" t="s">
        <v>164</v>
      </c>
      <c r="C77" s="84">
        <v>133</v>
      </c>
      <c r="D77" s="84">
        <v>133</v>
      </c>
      <c r="E77" s="84">
        <v>0</v>
      </c>
      <c r="F77" s="84"/>
    </row>
    <row r="78" spans="1:6" x14ac:dyDescent="0.2">
      <c r="A78" s="49" t="s">
        <v>55</v>
      </c>
      <c r="B78" s="50" t="s">
        <v>56</v>
      </c>
      <c r="C78" s="80">
        <f t="shared" ref="C78:E80" si="5">C79</f>
        <v>531</v>
      </c>
      <c r="D78" s="80">
        <f t="shared" si="5"/>
        <v>531</v>
      </c>
      <c r="E78" s="80">
        <f t="shared" si="5"/>
        <v>0</v>
      </c>
      <c r="F78" s="81">
        <f>(E78*100)/D78</f>
        <v>0</v>
      </c>
    </row>
    <row r="79" spans="1:6" x14ac:dyDescent="0.2">
      <c r="A79" s="51" t="s">
        <v>63</v>
      </c>
      <c r="B79" s="52" t="s">
        <v>64</v>
      </c>
      <c r="C79" s="82">
        <f t="shared" si="5"/>
        <v>531</v>
      </c>
      <c r="D79" s="82">
        <f t="shared" si="5"/>
        <v>531</v>
      </c>
      <c r="E79" s="82">
        <f t="shared" si="5"/>
        <v>0</v>
      </c>
      <c r="F79" s="81">
        <f>(E79*100)/D79</f>
        <v>0</v>
      </c>
    </row>
    <row r="80" spans="1:6" x14ac:dyDescent="0.2">
      <c r="A80" s="53" t="s">
        <v>65</v>
      </c>
      <c r="B80" s="54" t="s">
        <v>66</v>
      </c>
      <c r="C80" s="83">
        <f t="shared" si="5"/>
        <v>531</v>
      </c>
      <c r="D80" s="83">
        <f t="shared" si="5"/>
        <v>531</v>
      </c>
      <c r="E80" s="83">
        <f t="shared" si="5"/>
        <v>0</v>
      </c>
      <c r="F80" s="83">
        <f>(E80*100)/D80</f>
        <v>0</v>
      </c>
    </row>
    <row r="81" spans="1:6" x14ac:dyDescent="0.2">
      <c r="A81" s="55" t="s">
        <v>67</v>
      </c>
      <c r="B81" s="56" t="s">
        <v>68</v>
      </c>
      <c r="C81" s="129">
        <v>531</v>
      </c>
      <c r="D81" s="84">
        <v>531</v>
      </c>
      <c r="E81" s="84">
        <v>0</v>
      </c>
      <c r="F81" s="84"/>
    </row>
    <row r="82" spans="1:6" x14ac:dyDescent="0.2">
      <c r="A82" s="48" t="s">
        <v>187</v>
      </c>
      <c r="B82" s="48" t="s">
        <v>195</v>
      </c>
      <c r="C82" s="78"/>
      <c r="D82" s="78"/>
      <c r="E82" s="78"/>
      <c r="F82" s="79" t="e">
        <f>(E82*100)/D82</f>
        <v>#DIV/0!</v>
      </c>
    </row>
    <row r="83" spans="1:6" x14ac:dyDescent="0.2">
      <c r="A83" s="49" t="s">
        <v>55</v>
      </c>
      <c r="B83" s="50" t="s">
        <v>56</v>
      </c>
      <c r="C83" s="80">
        <f t="shared" ref="C83:E85" si="6">C84</f>
        <v>0</v>
      </c>
      <c r="D83" s="80">
        <f t="shared" si="6"/>
        <v>0</v>
      </c>
      <c r="E83" s="80">
        <f t="shared" si="6"/>
        <v>0</v>
      </c>
      <c r="F83" s="81" t="e">
        <f>(E83*100)/D83</f>
        <v>#DIV/0!</v>
      </c>
    </row>
    <row r="84" spans="1:6" x14ac:dyDescent="0.2">
      <c r="A84" s="51" t="s">
        <v>57</v>
      </c>
      <c r="B84" s="52" t="s">
        <v>58</v>
      </c>
      <c r="C84" s="82">
        <f t="shared" si="6"/>
        <v>0</v>
      </c>
      <c r="D84" s="82">
        <f t="shared" si="6"/>
        <v>0</v>
      </c>
      <c r="E84" s="82">
        <f t="shared" si="6"/>
        <v>0</v>
      </c>
      <c r="F84" s="81" t="e">
        <f>(E84*100)/D84</f>
        <v>#DIV/0!</v>
      </c>
    </row>
    <row r="85" spans="1:6" x14ac:dyDescent="0.2">
      <c r="A85" s="53" t="s">
        <v>59</v>
      </c>
      <c r="B85" s="54" t="s">
        <v>60</v>
      </c>
      <c r="C85" s="83">
        <f t="shared" si="6"/>
        <v>0</v>
      </c>
      <c r="D85" s="83">
        <f t="shared" si="6"/>
        <v>0</v>
      </c>
      <c r="E85" s="83">
        <f t="shared" si="6"/>
        <v>0</v>
      </c>
      <c r="F85" s="83" t="e">
        <f>(E85*100)/D85</f>
        <v>#DIV/0!</v>
      </c>
    </row>
    <row r="86" spans="1:6" x14ac:dyDescent="0.2">
      <c r="A86" s="55" t="s">
        <v>61</v>
      </c>
      <c r="B86" s="56" t="s">
        <v>62</v>
      </c>
      <c r="C86" s="129">
        <v>0</v>
      </c>
      <c r="D86" s="84">
        <v>0</v>
      </c>
      <c r="E86" s="84">
        <v>0</v>
      </c>
      <c r="F86" s="84"/>
    </row>
    <row r="87" spans="1:6" ht="38.25" x14ac:dyDescent="0.2">
      <c r="A87" s="47" t="s">
        <v>196</v>
      </c>
      <c r="B87" s="47" t="s">
        <v>197</v>
      </c>
      <c r="C87" s="47" t="s">
        <v>47</v>
      </c>
      <c r="D87" s="47" t="s">
        <v>190</v>
      </c>
      <c r="E87" s="47" t="s">
        <v>191</v>
      </c>
      <c r="F87" s="47" t="s">
        <v>192</v>
      </c>
    </row>
    <row r="88" spans="1:6" x14ac:dyDescent="0.2">
      <c r="A88" s="48" t="s">
        <v>186</v>
      </c>
      <c r="B88" s="48" t="s">
        <v>193</v>
      </c>
      <c r="C88" s="78">
        <f t="shared" ref="C88:E91" si="7">C89</f>
        <v>13272</v>
      </c>
      <c r="D88" s="78">
        <f t="shared" si="7"/>
        <v>17140</v>
      </c>
      <c r="E88" s="78">
        <f t="shared" si="7"/>
        <v>17139.169999999998</v>
      </c>
      <c r="F88" s="79">
        <f>(E88*100)/D88</f>
        <v>99.99515752625436</v>
      </c>
    </row>
    <row r="89" spans="1:6" x14ac:dyDescent="0.2">
      <c r="A89" s="49" t="s">
        <v>77</v>
      </c>
      <c r="B89" s="50" t="s">
        <v>78</v>
      </c>
      <c r="C89" s="80">
        <f t="shared" si="7"/>
        <v>13272</v>
      </c>
      <c r="D89" s="80">
        <f t="shared" si="7"/>
        <v>17140</v>
      </c>
      <c r="E89" s="80">
        <f t="shared" si="7"/>
        <v>17139.169999999998</v>
      </c>
      <c r="F89" s="81">
        <f>(E89*100)/D89</f>
        <v>99.99515752625436</v>
      </c>
    </row>
    <row r="90" spans="1:6" x14ac:dyDescent="0.2">
      <c r="A90" s="51" t="s">
        <v>96</v>
      </c>
      <c r="B90" s="52" t="s">
        <v>97</v>
      </c>
      <c r="C90" s="82">
        <f t="shared" si="7"/>
        <v>13272</v>
      </c>
      <c r="D90" s="82">
        <f t="shared" si="7"/>
        <v>17140</v>
      </c>
      <c r="E90" s="82">
        <f t="shared" si="7"/>
        <v>17139.169999999998</v>
      </c>
      <c r="F90" s="81">
        <f>(E90*100)/D90</f>
        <v>99.99515752625436</v>
      </c>
    </row>
    <row r="91" spans="1:6" x14ac:dyDescent="0.2">
      <c r="A91" s="53" t="s">
        <v>116</v>
      </c>
      <c r="B91" s="54" t="s">
        <v>117</v>
      </c>
      <c r="C91" s="83">
        <f t="shared" si="7"/>
        <v>13272</v>
      </c>
      <c r="D91" s="83">
        <f t="shared" si="7"/>
        <v>17140</v>
      </c>
      <c r="E91" s="83">
        <f t="shared" si="7"/>
        <v>17139.169999999998</v>
      </c>
      <c r="F91" s="83">
        <f>(E91*100)/D91</f>
        <v>99.99515752625436</v>
      </c>
    </row>
    <row r="92" spans="1:6" x14ac:dyDescent="0.2">
      <c r="A92" s="55" t="s">
        <v>118</v>
      </c>
      <c r="B92" s="56" t="s">
        <v>119</v>
      </c>
      <c r="C92" s="84">
        <v>13272</v>
      </c>
      <c r="D92" s="84">
        <v>17140</v>
      </c>
      <c r="E92" s="84">
        <v>17139.169999999998</v>
      </c>
      <c r="F92" s="84"/>
    </row>
    <row r="93" spans="1:6" x14ac:dyDescent="0.2">
      <c r="A93" s="49" t="s">
        <v>55</v>
      </c>
      <c r="B93" s="50" t="s">
        <v>56</v>
      </c>
      <c r="C93" s="80">
        <f t="shared" ref="C93:E95" si="8">C94</f>
        <v>13272</v>
      </c>
      <c r="D93" s="80">
        <f t="shared" si="8"/>
        <v>17140</v>
      </c>
      <c r="E93" s="80">
        <f t="shared" si="8"/>
        <v>17139.169999999998</v>
      </c>
      <c r="F93" s="81">
        <f>(E93*100)/D93</f>
        <v>99.99515752625436</v>
      </c>
    </row>
    <row r="94" spans="1:6" x14ac:dyDescent="0.2">
      <c r="A94" s="51" t="s">
        <v>69</v>
      </c>
      <c r="B94" s="52" t="s">
        <v>70</v>
      </c>
      <c r="C94" s="82">
        <f t="shared" si="8"/>
        <v>13272</v>
      </c>
      <c r="D94" s="82">
        <f t="shared" si="8"/>
        <v>17140</v>
      </c>
      <c r="E94" s="82">
        <f t="shared" si="8"/>
        <v>17139.169999999998</v>
      </c>
      <c r="F94" s="81">
        <f>(E94*100)/D94</f>
        <v>99.99515752625436</v>
      </c>
    </row>
    <row r="95" spans="1:6" ht="25.5" x14ac:dyDescent="0.2">
      <c r="A95" s="53" t="s">
        <v>71</v>
      </c>
      <c r="B95" s="54" t="s">
        <v>72</v>
      </c>
      <c r="C95" s="83">
        <f t="shared" si="8"/>
        <v>13272</v>
      </c>
      <c r="D95" s="83">
        <f t="shared" si="8"/>
        <v>17140</v>
      </c>
      <c r="E95" s="83">
        <f t="shared" si="8"/>
        <v>17139.169999999998</v>
      </c>
      <c r="F95" s="83">
        <f>(E95*100)/D95</f>
        <v>99.99515752625436</v>
      </c>
    </row>
    <row r="96" spans="1:6" x14ac:dyDescent="0.2">
      <c r="A96" s="55" t="s">
        <v>73</v>
      </c>
      <c r="B96" s="56" t="s">
        <v>74</v>
      </c>
      <c r="C96" s="84">
        <v>13272</v>
      </c>
      <c r="D96" s="84">
        <v>17140</v>
      </c>
      <c r="E96" s="84">
        <v>17139.169999999998</v>
      </c>
      <c r="F96" s="84"/>
    </row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s="57" customFormat="1" x14ac:dyDescent="0.2"/>
    <row r="1235" spans="1:3" s="57" customFormat="1" x14ac:dyDescent="0.2"/>
    <row r="1236" spans="1:3" s="57" customFormat="1" x14ac:dyDescent="0.2"/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</sheetData>
  <protectedRanges>
    <protectedRange sqref="A15" name="Raspon1"/>
  </protectedRanges>
  <pageMargins left="0.25" right="0.25" top="0.75" bottom="0.75" header="0.3" footer="0.3"/>
  <pageSetup paperSize="9" fitToHeight="0" orientation="portrait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Valentino Šmaguc</cp:lastModifiedBy>
  <cp:lastPrinted>2024-03-27T09:35:31Z</cp:lastPrinted>
  <dcterms:created xsi:type="dcterms:W3CDTF">2022-08-12T12:51:27Z</dcterms:created>
  <dcterms:modified xsi:type="dcterms:W3CDTF">2024-03-29T09:09:02Z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