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borkovic1\Desktop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3" l="1"/>
  <c r="G12" i="1" l="1"/>
  <c r="H12" i="1"/>
  <c r="I12" i="1"/>
  <c r="J12" i="1"/>
  <c r="G15" i="1"/>
  <c r="H15" i="1"/>
  <c r="I15" i="1"/>
  <c r="J15" i="1"/>
  <c r="I16" i="1"/>
  <c r="J16" i="1" l="1"/>
  <c r="L12" i="1"/>
  <c r="K12" i="1"/>
  <c r="H16" i="1"/>
  <c r="H27" i="1" s="1"/>
  <c r="G16" i="1"/>
  <c r="K16" i="1" s="1"/>
  <c r="L16" i="1"/>
  <c r="L15" i="1"/>
  <c r="K15" i="1"/>
  <c r="H26" i="1"/>
  <c r="I26" i="1"/>
  <c r="I27" i="1" s="1"/>
  <c r="J26" i="1"/>
  <c r="J27" i="1" s="1"/>
  <c r="G26" i="1"/>
  <c r="H23" i="1"/>
  <c r="I23" i="1"/>
  <c r="J23" i="1"/>
  <c r="L23" i="1" s="1"/>
  <c r="G23" i="1"/>
  <c r="L27" i="1" l="1"/>
  <c r="K26" i="1"/>
  <c r="L26" i="1"/>
  <c r="K23" i="1"/>
  <c r="G27" i="1"/>
  <c r="K27" i="1" s="1"/>
  <c r="F99" i="15"/>
  <c r="E99" i="15"/>
  <c r="D99" i="15"/>
  <c r="C99" i="15"/>
  <c r="E96" i="15"/>
  <c r="F96" i="15" s="1"/>
  <c r="D96" i="15"/>
  <c r="C96" i="15"/>
  <c r="E95" i="15"/>
  <c r="E94" i="15" s="1"/>
  <c r="D95" i="15"/>
  <c r="D94" i="15" s="1"/>
  <c r="D93" i="15" s="1"/>
  <c r="C95" i="15"/>
  <c r="C94" i="15" s="1"/>
  <c r="C93" i="15" s="1"/>
  <c r="E90" i="15"/>
  <c r="E89" i="15" s="1"/>
  <c r="D90" i="15"/>
  <c r="D89" i="15" s="1"/>
  <c r="D88" i="15" s="1"/>
  <c r="C90" i="15"/>
  <c r="C89" i="15" s="1"/>
  <c r="C88" i="15" s="1"/>
  <c r="E86" i="15"/>
  <c r="E85" i="15" s="1"/>
  <c r="D86" i="15"/>
  <c r="D85" i="15" s="1"/>
  <c r="D84" i="15" s="1"/>
  <c r="D83" i="15" s="1"/>
  <c r="D9" i="15" s="1"/>
  <c r="C86" i="15"/>
  <c r="C85" i="15" s="1"/>
  <c r="C84" i="15" s="1"/>
  <c r="C83" i="15" s="1"/>
  <c r="C9" i="15" s="1"/>
  <c r="F81" i="15"/>
  <c r="E81" i="15"/>
  <c r="D81" i="15"/>
  <c r="C81" i="15"/>
  <c r="E80" i="15"/>
  <c r="F80" i="15" s="1"/>
  <c r="D80" i="15"/>
  <c r="C80" i="15"/>
  <c r="C79" i="15" s="1"/>
  <c r="E79" i="15"/>
  <c r="F79" i="15" s="1"/>
  <c r="D79" i="15"/>
  <c r="F77" i="15"/>
  <c r="E77" i="15"/>
  <c r="D77" i="15"/>
  <c r="C77" i="15"/>
  <c r="E76" i="15"/>
  <c r="F76" i="15" s="1"/>
  <c r="D76" i="15"/>
  <c r="C76" i="15"/>
  <c r="E75" i="15"/>
  <c r="F75" i="15" s="1"/>
  <c r="D75" i="15"/>
  <c r="C75" i="15"/>
  <c r="F73" i="15"/>
  <c r="E73" i="15"/>
  <c r="D73" i="15"/>
  <c r="C73" i="15"/>
  <c r="E71" i="15"/>
  <c r="F71" i="15" s="1"/>
  <c r="D71" i="15"/>
  <c r="C71" i="15"/>
  <c r="E70" i="15"/>
  <c r="E69" i="15" s="1"/>
  <c r="D70" i="15"/>
  <c r="D69" i="15" s="1"/>
  <c r="D68" i="15" s="1"/>
  <c r="D8" i="15" s="1"/>
  <c r="C70" i="15"/>
  <c r="C69" i="15" s="1"/>
  <c r="C68" i="15" s="1"/>
  <c r="C8" i="15" s="1"/>
  <c r="E65" i="15"/>
  <c r="E64" i="15" s="1"/>
  <c r="D65" i="15"/>
  <c r="D64" i="15" s="1"/>
  <c r="D63" i="15" s="1"/>
  <c r="C65" i="15"/>
  <c r="C64" i="15" s="1"/>
  <c r="C63" i="15" s="1"/>
  <c r="E61" i="15"/>
  <c r="F61" i="15" s="1"/>
  <c r="D61" i="15"/>
  <c r="D58" i="15" s="1"/>
  <c r="D57" i="15" s="1"/>
  <c r="C61" i="15"/>
  <c r="C58" i="15" s="1"/>
  <c r="C57" i="15" s="1"/>
  <c r="F59" i="15"/>
  <c r="E59" i="15"/>
  <c r="D59" i="15"/>
  <c r="C59" i="15"/>
  <c r="E54" i="15"/>
  <c r="F54" i="15" s="1"/>
  <c r="D54" i="15"/>
  <c r="C54" i="15"/>
  <c r="E52" i="15"/>
  <c r="F52" i="15" s="1"/>
  <c r="D52" i="15"/>
  <c r="C52" i="15"/>
  <c r="D51" i="15"/>
  <c r="C51" i="15"/>
  <c r="E46" i="15"/>
  <c r="F46" i="15" s="1"/>
  <c r="D46" i="15"/>
  <c r="C46" i="15"/>
  <c r="E44" i="15"/>
  <c r="F44" i="15" s="1"/>
  <c r="D44" i="15"/>
  <c r="C44" i="15"/>
  <c r="E34" i="15"/>
  <c r="F34" i="15" s="1"/>
  <c r="D34" i="15"/>
  <c r="D22" i="15" s="1"/>
  <c r="C34" i="15"/>
  <c r="C22" i="15" s="1"/>
  <c r="E28" i="15"/>
  <c r="F28" i="15" s="1"/>
  <c r="D28" i="15"/>
  <c r="C28" i="15"/>
  <c r="E23" i="15"/>
  <c r="F23" i="15" s="1"/>
  <c r="D23" i="15"/>
  <c r="C23" i="15"/>
  <c r="E20" i="15"/>
  <c r="F20" i="15" s="1"/>
  <c r="D20" i="15"/>
  <c r="C20" i="15"/>
  <c r="E18" i="15"/>
  <c r="F18" i="15" s="1"/>
  <c r="D18" i="15"/>
  <c r="C18" i="15"/>
  <c r="E15" i="15"/>
  <c r="F15" i="15" s="1"/>
  <c r="D15" i="15"/>
  <c r="D14" i="15" s="1"/>
  <c r="C15" i="15"/>
  <c r="C14" i="15" s="1"/>
  <c r="E14" i="15"/>
  <c r="H8" i="8"/>
  <c r="G8" i="8"/>
  <c r="F7" i="8"/>
  <c r="E7" i="8"/>
  <c r="E6" i="8" s="1"/>
  <c r="D7" i="8"/>
  <c r="C7" i="8"/>
  <c r="D6" i="8"/>
  <c r="H19" i="5"/>
  <c r="G19" i="5"/>
  <c r="H18" i="5"/>
  <c r="G18" i="5"/>
  <c r="F18" i="5"/>
  <c r="E18" i="5"/>
  <c r="E13" i="5" s="1"/>
  <c r="D18" i="5"/>
  <c r="C18" i="5"/>
  <c r="H17" i="5"/>
  <c r="G17" i="5"/>
  <c r="F16" i="5"/>
  <c r="H16" i="5" s="1"/>
  <c r="E16" i="5"/>
  <c r="D16" i="5"/>
  <c r="C16" i="5"/>
  <c r="H15" i="5"/>
  <c r="G15" i="5"/>
  <c r="F14" i="5"/>
  <c r="H14" i="5" s="1"/>
  <c r="E14" i="5"/>
  <c r="D14" i="5"/>
  <c r="C14" i="5"/>
  <c r="F13" i="5"/>
  <c r="D13" i="5"/>
  <c r="H12" i="5"/>
  <c r="G12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D6" i="5" s="1"/>
  <c r="C7" i="5"/>
  <c r="G7" i="5" s="1"/>
  <c r="L77" i="3"/>
  <c r="K77" i="3"/>
  <c r="J76" i="3"/>
  <c r="J73" i="3" s="1"/>
  <c r="J72" i="3" s="1"/>
  <c r="I76" i="3"/>
  <c r="H76" i="3"/>
  <c r="H73" i="3" s="1"/>
  <c r="H72" i="3" s="1"/>
  <c r="G76" i="3"/>
  <c r="K76" i="3" s="1"/>
  <c r="L75" i="3"/>
  <c r="K75" i="3"/>
  <c r="J74" i="3"/>
  <c r="I74" i="3"/>
  <c r="G74" i="3"/>
  <c r="K74" i="3" s="1"/>
  <c r="L71" i="3"/>
  <c r="K71" i="3"/>
  <c r="L70" i="3"/>
  <c r="K70" i="3"/>
  <c r="J69" i="3"/>
  <c r="I69" i="3"/>
  <c r="L69" i="3" s="1"/>
  <c r="H69" i="3"/>
  <c r="G69" i="3"/>
  <c r="K69" i="3" s="1"/>
  <c r="L68" i="3"/>
  <c r="K68" i="3"/>
  <c r="J67" i="3"/>
  <c r="J66" i="3" s="1"/>
  <c r="I67" i="3"/>
  <c r="I66" i="3" s="1"/>
  <c r="H67" i="3"/>
  <c r="H66" i="3" s="1"/>
  <c r="G67" i="3"/>
  <c r="L65" i="3"/>
  <c r="K65" i="3"/>
  <c r="L64" i="3"/>
  <c r="K64" i="3"/>
  <c r="L63" i="3"/>
  <c r="K63" i="3"/>
  <c r="L62" i="3"/>
  <c r="K62" i="3"/>
  <c r="L61" i="3"/>
  <c r="K61" i="3"/>
  <c r="J60" i="3"/>
  <c r="L60" i="3" s="1"/>
  <c r="I60" i="3"/>
  <c r="H60" i="3"/>
  <c r="G60" i="3"/>
  <c r="K60" i="3" s="1"/>
  <c r="L59" i="3"/>
  <c r="K59" i="3"/>
  <c r="J58" i="3"/>
  <c r="L58" i="3" s="1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8" i="3"/>
  <c r="J36" i="3" s="1"/>
  <c r="I48" i="3"/>
  <c r="I36" i="3" s="1"/>
  <c r="H48" i="3"/>
  <c r="G48" i="3"/>
  <c r="L47" i="3"/>
  <c r="K47" i="3"/>
  <c r="L46" i="3"/>
  <c r="K46" i="3"/>
  <c r="L45" i="3"/>
  <c r="K45" i="3"/>
  <c r="L44" i="3"/>
  <c r="K44" i="3"/>
  <c r="L43" i="3"/>
  <c r="K43" i="3"/>
  <c r="J42" i="3"/>
  <c r="L42" i="3" s="1"/>
  <c r="I42" i="3"/>
  <c r="H42" i="3"/>
  <c r="G42" i="3"/>
  <c r="K42" i="3" s="1"/>
  <c r="L41" i="3"/>
  <c r="K41" i="3"/>
  <c r="L40" i="3"/>
  <c r="K40" i="3"/>
  <c r="L39" i="3"/>
  <c r="K39" i="3"/>
  <c r="L38" i="3"/>
  <c r="K38" i="3"/>
  <c r="J37" i="3"/>
  <c r="I37" i="3"/>
  <c r="L37" i="3" s="1"/>
  <c r="H37" i="3"/>
  <c r="G37" i="3"/>
  <c r="K37" i="3" s="1"/>
  <c r="H36" i="3"/>
  <c r="L35" i="3"/>
  <c r="K35" i="3"/>
  <c r="J34" i="3"/>
  <c r="L34" i="3" s="1"/>
  <c r="I34" i="3"/>
  <c r="H34" i="3"/>
  <c r="G34" i="3"/>
  <c r="K34" i="3" s="1"/>
  <c r="L33" i="3"/>
  <c r="K33" i="3"/>
  <c r="J32" i="3"/>
  <c r="K32" i="3" s="1"/>
  <c r="I32" i="3"/>
  <c r="H32" i="3"/>
  <c r="G32" i="3"/>
  <c r="L31" i="3"/>
  <c r="K31" i="3"/>
  <c r="L30" i="3"/>
  <c r="K30" i="3"/>
  <c r="J29" i="3"/>
  <c r="L29" i="3" s="1"/>
  <c r="I29" i="3"/>
  <c r="I28" i="3" s="1"/>
  <c r="H29" i="3"/>
  <c r="H28" i="3" s="1"/>
  <c r="H27" i="3" s="1"/>
  <c r="G29" i="3"/>
  <c r="K29" i="3" s="1"/>
  <c r="J28" i="3"/>
  <c r="L21" i="3"/>
  <c r="K21" i="3"/>
  <c r="L20" i="3"/>
  <c r="K20" i="3"/>
  <c r="J19" i="3"/>
  <c r="J18" i="3" s="1"/>
  <c r="I19" i="3"/>
  <c r="I18" i="3" s="1"/>
  <c r="H19" i="3"/>
  <c r="H18" i="3" s="1"/>
  <c r="G19" i="3"/>
  <c r="L17" i="3"/>
  <c r="K17" i="3"/>
  <c r="J16" i="3"/>
  <c r="J15" i="3" s="1"/>
  <c r="I16" i="3"/>
  <c r="I15" i="3" s="1"/>
  <c r="H16" i="3"/>
  <c r="H15" i="3" s="1"/>
  <c r="G16" i="3"/>
  <c r="G15" i="3" s="1"/>
  <c r="L14" i="3"/>
  <c r="K14" i="3"/>
  <c r="J13" i="3"/>
  <c r="I13" i="3"/>
  <c r="I12" i="3" s="1"/>
  <c r="H13" i="3"/>
  <c r="G13" i="3"/>
  <c r="H12" i="3"/>
  <c r="G12" i="3"/>
  <c r="L13" i="3" l="1"/>
  <c r="H7" i="8"/>
  <c r="H13" i="5"/>
  <c r="H11" i="5"/>
  <c r="E6" i="5"/>
  <c r="F89" i="15"/>
  <c r="E88" i="15"/>
  <c r="F88" i="15" s="1"/>
  <c r="F94" i="15"/>
  <c r="E93" i="15"/>
  <c r="F93" i="15" s="1"/>
  <c r="L66" i="3"/>
  <c r="F14" i="15"/>
  <c r="F85" i="15"/>
  <c r="E84" i="15"/>
  <c r="I27" i="3"/>
  <c r="F69" i="15"/>
  <c r="E68" i="15"/>
  <c r="C13" i="15"/>
  <c r="C12" i="15"/>
  <c r="C7" i="15" s="1"/>
  <c r="L15" i="3"/>
  <c r="K15" i="3"/>
  <c r="H26" i="3"/>
  <c r="L36" i="3"/>
  <c r="F64" i="15"/>
  <c r="E63" i="15"/>
  <c r="F63" i="15" s="1"/>
  <c r="J27" i="3"/>
  <c r="D13" i="15"/>
  <c r="D12" i="15" s="1"/>
  <c r="D7" i="15" s="1"/>
  <c r="K16" i="3"/>
  <c r="L32" i="3"/>
  <c r="G73" i="3"/>
  <c r="K73" i="3" s="1"/>
  <c r="G16" i="5"/>
  <c r="F90" i="15"/>
  <c r="J12" i="3"/>
  <c r="E58" i="15"/>
  <c r="L28" i="3"/>
  <c r="E51" i="15"/>
  <c r="F51" i="15" s="1"/>
  <c r="F86" i="15"/>
  <c r="I73" i="3"/>
  <c r="G11" i="5"/>
  <c r="G14" i="5"/>
  <c r="K13" i="3"/>
  <c r="L48" i="3"/>
  <c r="L67" i="3"/>
  <c r="L16" i="3"/>
  <c r="L76" i="3"/>
  <c r="F6" i="8"/>
  <c r="K19" i="3"/>
  <c r="K58" i="3"/>
  <c r="G7" i="8"/>
  <c r="F70" i="15"/>
  <c r="F95" i="15"/>
  <c r="K48" i="3"/>
  <c r="F6" i="5"/>
  <c r="C13" i="5"/>
  <c r="G13" i="5" s="1"/>
  <c r="E22" i="15"/>
  <c r="F22" i="15" s="1"/>
  <c r="F65" i="15"/>
  <c r="H11" i="3"/>
  <c r="H10" i="3" s="1"/>
  <c r="K67" i="3"/>
  <c r="L74" i="3"/>
  <c r="I72" i="3"/>
  <c r="L73" i="3"/>
  <c r="L19" i="3"/>
  <c r="I11" i="3"/>
  <c r="L18" i="3"/>
  <c r="G72" i="3"/>
  <c r="K72" i="3" s="1"/>
  <c r="G66" i="3"/>
  <c r="K66" i="3" s="1"/>
  <c r="G36" i="3"/>
  <c r="K36" i="3" s="1"/>
  <c r="G28" i="3"/>
  <c r="K28" i="3" s="1"/>
  <c r="G18" i="3"/>
  <c r="G11" i="3" s="1"/>
  <c r="G10" i="3"/>
  <c r="K18" i="3"/>
  <c r="E8" i="15" l="1"/>
  <c r="F8" i="15" s="1"/>
  <c r="F68" i="15"/>
  <c r="L27" i="3"/>
  <c r="J26" i="3"/>
  <c r="F84" i="15"/>
  <c r="E83" i="15"/>
  <c r="E13" i="15"/>
  <c r="H6" i="5"/>
  <c r="G6" i="5"/>
  <c r="K12" i="3"/>
  <c r="L12" i="3"/>
  <c r="J11" i="3"/>
  <c r="H6" i="8"/>
  <c r="G6" i="8"/>
  <c r="E57" i="15"/>
  <c r="F57" i="15" s="1"/>
  <c r="F58" i="15"/>
  <c r="L72" i="3"/>
  <c r="I26" i="3"/>
  <c r="I10" i="3"/>
  <c r="G27" i="3"/>
  <c r="K27" i="3" s="1"/>
  <c r="J10" i="3" l="1"/>
  <c r="K10" i="3" s="1"/>
  <c r="K11" i="3"/>
  <c r="E9" i="15"/>
  <c r="F9" i="15" s="1"/>
  <c r="F83" i="15"/>
  <c r="L11" i="3"/>
  <c r="L26" i="3"/>
  <c r="F13" i="15"/>
  <c r="E12" i="15"/>
  <c r="G26" i="3"/>
  <c r="K26" i="3" s="1"/>
  <c r="L10" i="3" l="1"/>
  <c r="F12" i="15"/>
  <c r="E7" i="15"/>
  <c r="F7" i="15" s="1"/>
</calcChain>
</file>

<file path=xl/sharedStrings.xml><?xml version="1.0" encoding="utf-8"?>
<sst xmlns="http://schemas.openxmlformats.org/spreadsheetml/2006/main" count="449" uniqueCount="201">
  <si>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</si>
  <si>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</si>
  <si>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</si>
  <si>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</si>
  <si>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</si>
  <si>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</si>
  <si>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</si>
  <si>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</si>
  <si>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</si>
  <si>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</si>
  <si>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</si>
  <si>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</si>
  <si>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</si>
  <si>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</si>
  <si>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</si>
  <si>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</si>
  <si>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</si>
  <si>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</si>
  <si>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</si>
  <si>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</si>
  <si>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</si>
  <si>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</si>
  <si>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</si>
  <si>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</si>
  <si>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</si>
  <si>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</si>
  <si>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</si>
  <si>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</si>
  <si>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</si>
  <si>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</si>
  <si>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</si>
  <si>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</si>
  <si>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</si>
  <si>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</si>
  <si>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</si>
  <si>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</si>
  <si>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</si>
  <si>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</si>
  <si>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</si>
  <si>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</si>
  <si>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</si>
  <si>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</si>
  <si>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</si>
  <si>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</si>
  <si>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</si>
  <si>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</si>
  <si>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</si>
  <si>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</si>
  <si>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</si>
  <si>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</si>
  <si>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</si>
  <si>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</si>
  <si>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</si>
  <si>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</si>
  <si>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</si>
  <si>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</si>
  <si>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</si>
  <si>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</si>
  <si>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</si>
  <si>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</si>
  <si>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</si>
  <si>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</si>
  <si>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</si>
  <si>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</si>
  <si>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</si>
  <si>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</si>
  <si>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</si>
  <si>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</si>
  <si>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</si>
  <si>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</si>
  <si>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</si>
  <si>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</si>
  <si>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</si>
  <si>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</si>
  <si>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</si>
  <si>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</si>
  <si>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</si>
  <si>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</si>
  <si>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</si>
  <si>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</si>
  <si>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</si>
  <si>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</si>
  <si>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</si>
  <si>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</si>
  <si>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</si>
  <si>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</si>
  <si>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</si>
  <si>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</si>
  <si>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</si>
  <si>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</si>
  <si>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</si>
  <si>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</si>
  <si>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</si>
  <si>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</si>
  <si>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</si>
  <si>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</si>
  <si>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</si>
  <si>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</si>
  <si>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</si>
  <si>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</si>
  <si>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</si>
  <si>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</si>
  <si>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</si>
  <si>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</si>
  <si>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</si>
  <si>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</si>
  <si>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</si>
  <si>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</si>
  <si>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</si>
  <si>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</si>
  <si>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</si>
  <si>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</si>
  <si>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</si>
  <si>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</si>
  <si>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</si>
  <si>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</si>
  <si>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</si>
  <si>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</si>
  <si>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</si>
  <si>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</si>
  <si>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</si>
  <si>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</si>
  <si>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</si>
  <si>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</si>
  <si>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</si>
  <si>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</si>
  <si>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</si>
  <si>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</si>
  <si>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</si>
  <si>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</si>
  <si>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</si>
  <si>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</si>
  <si>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</si>
  <si>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</si>
  <si>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</si>
  <si>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</si>
  <si>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</si>
  <si>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</si>
  <si>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</si>
  <si>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</si>
  <si>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</si>
  <si>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</si>
  <si>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</si>
  <si>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</si>
  <si>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</si>
  <si>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</si>
  <si>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</si>
  <si>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</si>
  <si>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</si>
  <si>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</si>
  <si>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</si>
  <si>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</si>
  <si>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</si>
  <si>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</si>
  <si>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</si>
  <si>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</si>
  <si>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</si>
  <si>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</si>
  <si>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</si>
  <si>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</si>
  <si>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</si>
  <si>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</si>
  <si>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</si>
  <si>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</si>
  <si>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</si>
  <si>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</si>
  <si>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</si>
  <si>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</si>
  <si>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</si>
  <si>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</si>
  <si>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</si>
  <si>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</si>
  <si>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</si>
  <si>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</si>
  <si>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</si>
  <si>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</si>
  <si>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</si>
  <si>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</si>
  <si>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</si>
  <si>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</si>
  <si>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</si>
  <si>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</si>
  <si>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</si>
  <si>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</si>
  <si>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</si>
  <si>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80</t>
  </si>
  <si>
    <t>11</t>
  </si>
  <si>
    <t>43</t>
  </si>
  <si>
    <t>A641000</t>
  </si>
  <si>
    <t>Vođenje sudskih postupaka iz nadležnosti općinskih sudova</t>
  </si>
  <si>
    <t>TEKUĆI PLAN  2023.*</t>
  </si>
  <si>
    <t>IZVRŠENJE 1.-12.2023.*</t>
  </si>
  <si>
    <t xml:space="preserve">INDEKS**
</t>
  </si>
  <si>
    <t>Opći prihodi i primici</t>
  </si>
  <si>
    <t>Vlastiti prihodi</t>
  </si>
  <si>
    <t>Ostali prihodi za posebne namjene</t>
  </si>
  <si>
    <t>A641001</t>
  </si>
  <si>
    <t>Jednostavni stečaj potrošača</t>
  </si>
  <si>
    <t>5502-OPĆINSKI SUD U KUTINI</t>
  </si>
  <si>
    <t>2803-VOĐENJE SUDSKIH POSTUPAKA</t>
  </si>
  <si>
    <t>109 - Ministarstvo pravosuđa i uprave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</si>
</sst>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97" t="s">
        <v>32</v>
      </c>
      <c r="C7" s="97"/>
      <c r="D7" s="97"/>
      <c r="E7" s="97"/>
      <c r="F7" s="97"/>
      <c r="G7" s="5"/>
      <c r="H7" s="6"/>
      <c r="I7" s="6"/>
      <c r="J7" s="6"/>
      <c r="K7" s="22"/>
      <c r="L7" s="22"/>
    </row>
    <row r="8" spans="2:13" ht="25.5" x14ac:dyDescent="0.25">
      <c r="B8" s="100" t="s">
        <v>3</v>
      </c>
      <c r="C8" s="100"/>
      <c r="D8" s="100"/>
      <c r="E8" s="100"/>
      <c r="F8" s="100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14">
        <v>1</v>
      </c>
      <c r="C9" s="114"/>
      <c r="D9" s="114"/>
      <c r="E9" s="114"/>
      <c r="F9" s="11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8" t="s">
        <v>8</v>
      </c>
      <c r="C10" s="99"/>
      <c r="D10" s="99"/>
      <c r="E10" s="99"/>
      <c r="F10" s="112"/>
      <c r="G10" s="85">
        <v>1228143.8700000001</v>
      </c>
      <c r="H10" s="86">
        <v>1351920</v>
      </c>
      <c r="I10" s="86">
        <v>1307084</v>
      </c>
      <c r="J10" s="86">
        <v>1306872.1500000001</v>
      </c>
      <c r="K10" s="86"/>
      <c r="L10" s="86"/>
    </row>
    <row r="11" spans="2:13" x14ac:dyDescent="0.25">
      <c r="B11" s="113" t="s">
        <v>7</v>
      </c>
      <c r="C11" s="112"/>
      <c r="D11" s="112"/>
      <c r="E11" s="112"/>
      <c r="F11" s="11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9" t="s">
        <v>0</v>
      </c>
      <c r="C12" s="110"/>
      <c r="D12" s="110"/>
      <c r="E12" s="110"/>
      <c r="F12" s="111"/>
      <c r="G12" s="87">
        <f>G10+G11</f>
        <v>1228143.8700000001</v>
      </c>
      <c r="H12" s="87">
        <f t="shared" ref="H12:J12" si="0">H10+H11</f>
        <v>1351920</v>
      </c>
      <c r="I12" s="87">
        <f t="shared" si="0"/>
        <v>1307084</v>
      </c>
      <c r="J12" s="87">
        <f t="shared" si="0"/>
        <v>1306872.1500000001</v>
      </c>
      <c r="K12" s="88">
        <f>J12/G12*100</f>
        <v>106.4103466965967</v>
      </c>
      <c r="L12" s="88">
        <f>J12/I12*100</f>
        <v>99.98379216637953</v>
      </c>
    </row>
    <row r="13" spans="2:13" x14ac:dyDescent="0.25">
      <c r="B13" s="118" t="s">
        <v>9</v>
      </c>
      <c r="C13" s="99"/>
      <c r="D13" s="99"/>
      <c r="E13" s="99"/>
      <c r="F13" s="99"/>
      <c r="G13" s="89">
        <v>1224674.2</v>
      </c>
      <c r="H13" s="86">
        <v>1347534</v>
      </c>
      <c r="I13" s="86">
        <v>1302837</v>
      </c>
      <c r="J13" s="86">
        <v>1302771.51</v>
      </c>
      <c r="K13" s="86"/>
      <c r="L13" s="86"/>
    </row>
    <row r="14" spans="2:13" x14ac:dyDescent="0.25">
      <c r="B14" s="113" t="s">
        <v>10</v>
      </c>
      <c r="C14" s="112"/>
      <c r="D14" s="112"/>
      <c r="E14" s="112"/>
      <c r="F14" s="112"/>
      <c r="G14" s="85">
        <v>3457.06</v>
      </c>
      <c r="H14" s="86">
        <v>4386</v>
      </c>
      <c r="I14" s="86">
        <v>4247</v>
      </c>
      <c r="J14" s="86">
        <v>4113.2299999999996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1228131.26</v>
      </c>
      <c r="H15" s="87">
        <f t="shared" ref="H15:J15" si="1">H13+H14</f>
        <v>1351920</v>
      </c>
      <c r="I15" s="87">
        <f t="shared" si="1"/>
        <v>1307084</v>
      </c>
      <c r="J15" s="87">
        <f t="shared" si="1"/>
        <v>1306884.74</v>
      </c>
      <c r="K15" s="88">
        <f>J15/G15*100</f>
        <v>106.41246441361652</v>
      </c>
      <c r="L15" s="88">
        <f>J15/I15*100</f>
        <v>99.98475537914932</v>
      </c>
    </row>
    <row r="16" spans="2:13" x14ac:dyDescent="0.25">
      <c r="B16" s="117" t="s">
        <v>2</v>
      </c>
      <c r="C16" s="110"/>
      <c r="D16" s="110"/>
      <c r="E16" s="110"/>
      <c r="F16" s="110"/>
      <c r="G16" s="90">
        <f>G12-G15</f>
        <v>12.610000000102445</v>
      </c>
      <c r="H16" s="90">
        <f t="shared" ref="H16:J16" si="2">H12-H15</f>
        <v>0</v>
      </c>
      <c r="I16" s="90">
        <f t="shared" si="2"/>
        <v>0</v>
      </c>
      <c r="J16" s="90">
        <f t="shared" si="2"/>
        <v>-12.589999999850988</v>
      </c>
      <c r="K16" s="88">
        <f>J16/G16*100</f>
        <v>-99.841395715691561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97" t="s">
        <v>29</v>
      </c>
      <c r="C18" s="97"/>
      <c r="D18" s="97"/>
      <c r="E18" s="97"/>
      <c r="F18" s="97"/>
      <c r="G18" s="7"/>
      <c r="H18" s="7"/>
      <c r="I18" s="7"/>
      <c r="J18" s="7"/>
      <c r="K18" s="1"/>
      <c r="L18" s="1"/>
      <c r="M18" s="1"/>
    </row>
    <row r="19" spans="1:49" ht="25.5" x14ac:dyDescent="0.25">
      <c r="B19" s="100" t="s">
        <v>3</v>
      </c>
      <c r="C19" s="100"/>
      <c r="D19" s="100"/>
      <c r="E19" s="100"/>
      <c r="F19" s="100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01">
        <v>1</v>
      </c>
      <c r="C20" s="102"/>
      <c r="D20" s="102"/>
      <c r="E20" s="102"/>
      <c r="F20" s="10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8" t="s">
        <v>11</v>
      </c>
      <c r="C21" s="103"/>
      <c r="D21" s="103"/>
      <c r="E21" s="103"/>
      <c r="F21" s="103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98" t="s">
        <v>12</v>
      </c>
      <c r="C22" s="99"/>
      <c r="D22" s="99"/>
      <c r="E22" s="99"/>
      <c r="F22" s="99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98" t="s">
        <v>5</v>
      </c>
      <c r="C24" s="99"/>
      <c r="D24" s="99"/>
      <c r="E24" s="99"/>
      <c r="F24" s="99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8" t="s">
        <v>28</v>
      </c>
      <c r="C25" s="99"/>
      <c r="D25" s="99"/>
      <c r="E25" s="99"/>
      <c r="F25" s="99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4" t="s">
        <v>30</v>
      </c>
      <c r="C26" s="105"/>
      <c r="D26" s="105"/>
      <c r="E26" s="105"/>
      <c r="F26" s="10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6" t="s">
        <v>31</v>
      </c>
      <c r="C27" s="116"/>
      <c r="D27" s="116"/>
      <c r="E27" s="116"/>
      <c r="F27" s="116"/>
      <c r="G27" s="94">
        <f>G16+G26</f>
        <v>12.610000000102445</v>
      </c>
      <c r="H27" s="94">
        <f t="shared" ref="H27:J27" si="5">H16+H26</f>
        <v>0</v>
      </c>
      <c r="I27" s="94">
        <f t="shared" si="5"/>
        <v>0</v>
      </c>
      <c r="J27" s="94">
        <f t="shared" si="5"/>
        <v>-12.589999999850988</v>
      </c>
      <c r="K27" s="93">
        <f>J27/G27*100</f>
        <v>-99.841395715691561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49" ht="15" customHeight="1" x14ac:dyDescent="0.25">
      <c r="B31" s="96" t="s">
        <v>40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49" ht="15" customHeight="1" x14ac:dyDescent="0.25">
      <c r="B32" s="96" t="s">
        <v>27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36.75" customHeight="1" x14ac:dyDescent="0.25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2:12" ht="15" customHeight="1" x14ac:dyDescent="0.25">
      <c r="B34" s="108" t="s">
        <v>41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x14ac:dyDescent="0.25"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N78"/>
  <sheetViews>
    <sheetView zoomScale="90" zoomScaleNormal="90" workbookViewId="0">
      <selection activeCell="J10" sqref="J10"/>
    </sheetView>
  </sheetViews>
  <sheetFormatPr defaultRowHeight="15" x14ac:dyDescent="0.25"/>
  <cols>
    <col min="1" max="1" width="0.42578125" customWidth="1"/>
    <col min="2" max="2" width="3.7109375" customWidth="1"/>
    <col min="3" max="3" width="7" customWidth="1"/>
    <col min="4" max="4" width="8.140625" customWidth="1"/>
    <col min="5" max="5" width="12.85546875" customWidth="1"/>
    <col min="6" max="6" width="36.5703125" customWidth="1"/>
    <col min="7" max="7" width="14.42578125" customWidth="1"/>
    <col min="8" max="8" width="13.42578125" customWidth="1"/>
    <col min="9" max="9" width="15.140625" customWidth="1"/>
    <col min="10" max="10" width="14" customWidth="1"/>
    <col min="11" max="12" width="15.7109375" customWidth="1"/>
    <col min="14" max="14" width="12.5703125" bestFit="1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1228143.8700000001</v>
      </c>
      <c r="H10" s="65">
        <f>H11</f>
        <v>1351920</v>
      </c>
      <c r="I10" s="65">
        <f>I11</f>
        <v>1307084</v>
      </c>
      <c r="J10" s="65">
        <f>J11</f>
        <v>1306872.1500000001</v>
      </c>
      <c r="K10" s="69">
        <f t="shared" ref="K10:K21" si="0">(J10*100)/G10</f>
        <v>106.41034669659672</v>
      </c>
      <c r="L10" s="69">
        <f t="shared" ref="L10:L21" si="1">(J10*100)/I10</f>
        <v>99.98379216637953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G12+G15+G18</f>
        <v>1228143.8700000001</v>
      </c>
      <c r="H11" s="65">
        <f>H12+H15+H18</f>
        <v>1351920</v>
      </c>
      <c r="I11" s="65">
        <f>I12+I15+I18</f>
        <v>1307084</v>
      </c>
      <c r="J11" s="65">
        <f>J12+J15+J18</f>
        <v>1306872.1500000001</v>
      </c>
      <c r="K11" s="65">
        <f t="shared" si="0"/>
        <v>106.41034669659672</v>
      </c>
      <c r="L11" s="65">
        <f t="shared" si="1"/>
        <v>99.98379216637953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12.61</v>
      </c>
      <c r="H12" s="65">
        <f t="shared" si="2"/>
        <v>0</v>
      </c>
      <c r="I12" s="65">
        <f t="shared" si="2"/>
        <v>0</v>
      </c>
      <c r="J12" s="65">
        <f t="shared" si="2"/>
        <v>0.04</v>
      </c>
      <c r="K12" s="65">
        <f t="shared" si="0"/>
        <v>0.31720856463124508</v>
      </c>
      <c r="L12" s="65" t="e">
        <f t="shared" si="1"/>
        <v>#DIV/0!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12.61</v>
      </c>
      <c r="H13" s="65">
        <f t="shared" si="2"/>
        <v>0</v>
      </c>
      <c r="I13" s="65">
        <f t="shared" si="2"/>
        <v>0</v>
      </c>
      <c r="J13" s="65">
        <f t="shared" si="2"/>
        <v>0.04</v>
      </c>
      <c r="K13" s="65">
        <f t="shared" si="0"/>
        <v>0.31720856463124508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12.61</v>
      </c>
      <c r="H14" s="66">
        <v>0</v>
      </c>
      <c r="I14" s="66">
        <v>0</v>
      </c>
      <c r="J14" s="66">
        <v>0.04</v>
      </c>
      <c r="K14" s="66">
        <f t="shared" si="0"/>
        <v>0.31720856463124508</v>
      </c>
      <c r="L14" s="66" t="e">
        <f t="shared" si="1"/>
        <v>#DIV/0!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 t="shared" ref="G15:J16" si="3">G16</f>
        <v>0</v>
      </c>
      <c r="H15" s="65">
        <f t="shared" si="3"/>
        <v>265</v>
      </c>
      <c r="I15" s="65">
        <f t="shared" si="3"/>
        <v>278</v>
      </c>
      <c r="J15" s="65">
        <f t="shared" si="3"/>
        <v>78.77</v>
      </c>
      <c r="K15" s="65" t="e">
        <f t="shared" si="0"/>
        <v>#DIV/0!</v>
      </c>
      <c r="L15" s="65">
        <f t="shared" si="1"/>
        <v>28.334532374100718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 t="shared" si="3"/>
        <v>0</v>
      </c>
      <c r="H16" s="65">
        <f t="shared" si="3"/>
        <v>265</v>
      </c>
      <c r="I16" s="65">
        <f t="shared" si="3"/>
        <v>278</v>
      </c>
      <c r="J16" s="65">
        <f t="shared" si="3"/>
        <v>78.77</v>
      </c>
      <c r="K16" s="65" t="e">
        <f t="shared" si="0"/>
        <v>#DIV/0!</v>
      </c>
      <c r="L16" s="65">
        <f t="shared" si="1"/>
        <v>28.334532374100718</v>
      </c>
    </row>
    <row r="17" spans="2:14" x14ac:dyDescent="0.25">
      <c r="B17" s="66"/>
      <c r="C17" s="66"/>
      <c r="D17" s="66"/>
      <c r="E17" s="66" t="s">
        <v>67</v>
      </c>
      <c r="F17" s="66" t="s">
        <v>68</v>
      </c>
      <c r="G17" s="66">
        <v>0</v>
      </c>
      <c r="H17" s="66">
        <v>265</v>
      </c>
      <c r="I17" s="66">
        <v>278</v>
      </c>
      <c r="J17" s="66">
        <v>78.77</v>
      </c>
      <c r="K17" s="66" t="e">
        <f t="shared" si="0"/>
        <v>#DIV/0!</v>
      </c>
      <c r="L17" s="66">
        <f t="shared" si="1"/>
        <v>28.334532374100718</v>
      </c>
    </row>
    <row r="18" spans="2:14" x14ac:dyDescent="0.25">
      <c r="B18" s="65"/>
      <c r="C18" s="65" t="s">
        <v>69</v>
      </c>
      <c r="D18" s="65"/>
      <c r="E18" s="65"/>
      <c r="F18" s="65" t="s">
        <v>70</v>
      </c>
      <c r="G18" s="65">
        <f>G19</f>
        <v>1228131.26</v>
      </c>
      <c r="H18" s="65">
        <f>H19</f>
        <v>1351655</v>
      </c>
      <c r="I18" s="65">
        <f>I19</f>
        <v>1306806</v>
      </c>
      <c r="J18" s="65">
        <f>J19</f>
        <v>1306793.3400000001</v>
      </c>
      <c r="K18" s="65">
        <f t="shared" si="0"/>
        <v>106.40502221236517</v>
      </c>
      <c r="L18" s="65">
        <f t="shared" si="1"/>
        <v>99.999031225751963</v>
      </c>
    </row>
    <row r="19" spans="2:14" x14ac:dyDescent="0.25">
      <c r="B19" s="65"/>
      <c r="C19" s="65"/>
      <c r="D19" s="65" t="s">
        <v>71</v>
      </c>
      <c r="E19" s="65"/>
      <c r="F19" s="65" t="s">
        <v>72</v>
      </c>
      <c r="G19" s="65">
        <f>G20+G21</f>
        <v>1228131.26</v>
      </c>
      <c r="H19" s="65">
        <f>H20+H21</f>
        <v>1351655</v>
      </c>
      <c r="I19" s="65">
        <f>I20+I21</f>
        <v>1306806</v>
      </c>
      <c r="J19" s="65">
        <f>J20+J21</f>
        <v>1306793.3400000001</v>
      </c>
      <c r="K19" s="65">
        <f t="shared" si="0"/>
        <v>106.40502221236517</v>
      </c>
      <c r="L19" s="65">
        <f t="shared" si="1"/>
        <v>99.999031225751963</v>
      </c>
    </row>
    <row r="20" spans="2:14" x14ac:dyDescent="0.25">
      <c r="B20" s="66"/>
      <c r="C20" s="66"/>
      <c r="D20" s="66"/>
      <c r="E20" s="66" t="s">
        <v>73</v>
      </c>
      <c r="F20" s="66" t="s">
        <v>74</v>
      </c>
      <c r="G20" s="66">
        <v>1224674.2</v>
      </c>
      <c r="H20" s="66">
        <v>1347402</v>
      </c>
      <c r="I20" s="66">
        <v>1302559</v>
      </c>
      <c r="J20" s="66">
        <v>1302680.1100000001</v>
      </c>
      <c r="K20" s="66">
        <f t="shared" si="0"/>
        <v>106.36952342100456</v>
      </c>
      <c r="L20" s="66">
        <f t="shared" si="1"/>
        <v>100.00929785138332</v>
      </c>
    </row>
    <row r="21" spans="2:14" x14ac:dyDescent="0.25">
      <c r="B21" s="66"/>
      <c r="C21" s="66"/>
      <c r="D21" s="66"/>
      <c r="E21" s="66" t="s">
        <v>75</v>
      </c>
      <c r="F21" s="66" t="s">
        <v>76</v>
      </c>
      <c r="G21" s="66">
        <v>3457.06</v>
      </c>
      <c r="H21" s="66">
        <v>4253</v>
      </c>
      <c r="I21" s="66">
        <v>4247</v>
      </c>
      <c r="J21" s="66">
        <v>4113.2299999999996</v>
      </c>
      <c r="K21" s="66">
        <f t="shared" si="0"/>
        <v>118.98057887337794</v>
      </c>
      <c r="L21" s="66">
        <f t="shared" si="1"/>
        <v>96.850247233341165</v>
      </c>
      <c r="N21" s="95"/>
    </row>
    <row r="22" spans="2:14" x14ac:dyDescent="0.25">
      <c r="F22" s="35"/>
    </row>
    <row r="23" spans="2:14" x14ac:dyDescent="0.25">
      <c r="F23" s="35"/>
    </row>
    <row r="24" spans="2:14" ht="36.75" customHeight="1" x14ac:dyDescent="0.25">
      <c r="B24" s="119" t="s">
        <v>3</v>
      </c>
      <c r="C24" s="120"/>
      <c r="D24" s="120"/>
      <c r="E24" s="120"/>
      <c r="F24" s="121"/>
      <c r="G24" s="28" t="s">
        <v>50</v>
      </c>
      <c r="H24" s="28" t="s">
        <v>47</v>
      </c>
      <c r="I24" s="28" t="s">
        <v>48</v>
      </c>
      <c r="J24" s="28" t="s">
        <v>51</v>
      </c>
      <c r="K24" s="28" t="s">
        <v>6</v>
      </c>
      <c r="L24" s="28" t="s">
        <v>22</v>
      </c>
      <c r="N24" s="95"/>
    </row>
    <row r="25" spans="2:14" x14ac:dyDescent="0.25">
      <c r="B25" s="122">
        <v>1</v>
      </c>
      <c r="C25" s="123"/>
      <c r="D25" s="123"/>
      <c r="E25" s="123"/>
      <c r="F25" s="124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4" x14ac:dyDescent="0.25">
      <c r="B26" s="65"/>
      <c r="C26" s="66"/>
      <c r="D26" s="67"/>
      <c r="E26" s="68"/>
      <c r="F26" s="8" t="s">
        <v>21</v>
      </c>
      <c r="G26" s="65">
        <f>G27+G72</f>
        <v>1228131.26</v>
      </c>
      <c r="H26" s="65">
        <f>H27+H72</f>
        <v>1351920</v>
      </c>
      <c r="I26" s="65">
        <f>I27+I72</f>
        <v>1307084</v>
      </c>
      <c r="J26" s="65">
        <f>J27+J72</f>
        <v>1306884.7400000002</v>
      </c>
      <c r="K26" s="70">
        <f t="shared" ref="K26:K57" si="4">(J26*100)/G26</f>
        <v>106.41246441361653</v>
      </c>
      <c r="L26" s="70">
        <f t="shared" ref="L26:L57" si="5">(J26*100)/I26</f>
        <v>99.984755379149334</v>
      </c>
    </row>
    <row r="27" spans="2:14" x14ac:dyDescent="0.25">
      <c r="B27" s="65" t="s">
        <v>77</v>
      </c>
      <c r="C27" s="65"/>
      <c r="D27" s="65"/>
      <c r="E27" s="65"/>
      <c r="F27" s="65" t="s">
        <v>78</v>
      </c>
      <c r="G27" s="65">
        <f>G28+G36+G66</f>
        <v>1224674.2</v>
      </c>
      <c r="H27" s="65">
        <f>H28+H36+H66</f>
        <v>1347534</v>
      </c>
      <c r="I27" s="65">
        <f>I28+I36+I66</f>
        <v>1302837</v>
      </c>
      <c r="J27" s="65">
        <f>J28+J36+J66</f>
        <v>1302771.5100000002</v>
      </c>
      <c r="K27" s="65">
        <f t="shared" si="4"/>
        <v>106.37698663040345</v>
      </c>
      <c r="L27" s="65">
        <f t="shared" si="5"/>
        <v>99.994973277547402</v>
      </c>
      <c r="N27" s="95"/>
    </row>
    <row r="28" spans="2:14" x14ac:dyDescent="0.25">
      <c r="B28" s="65"/>
      <c r="C28" s="65" t="s">
        <v>79</v>
      </c>
      <c r="D28" s="65"/>
      <c r="E28" s="65"/>
      <c r="F28" s="65" t="s">
        <v>80</v>
      </c>
      <c r="G28" s="65">
        <f>G29+G32+G34</f>
        <v>1021878.65</v>
      </c>
      <c r="H28" s="65">
        <f>H29+H32+H34</f>
        <v>1099839</v>
      </c>
      <c r="I28" s="65">
        <f>I29+I32+I34</f>
        <v>1112931</v>
      </c>
      <c r="J28" s="65">
        <f>J29+J32+J34</f>
        <v>1112928.6300000001</v>
      </c>
      <c r="K28" s="65">
        <f t="shared" si="4"/>
        <v>108.9100579604046</v>
      </c>
      <c r="L28" s="65">
        <f t="shared" si="5"/>
        <v>99.999787048792797</v>
      </c>
    </row>
    <row r="29" spans="2:14" x14ac:dyDescent="0.25">
      <c r="B29" s="65"/>
      <c r="C29" s="65"/>
      <c r="D29" s="65" t="s">
        <v>81</v>
      </c>
      <c r="E29" s="65"/>
      <c r="F29" s="65" t="s">
        <v>82</v>
      </c>
      <c r="G29" s="65">
        <f>G30+G31</f>
        <v>838937.64</v>
      </c>
      <c r="H29" s="65">
        <f>H30+H31</f>
        <v>907083</v>
      </c>
      <c r="I29" s="65">
        <f>I30+I31</f>
        <v>917924</v>
      </c>
      <c r="J29" s="65">
        <f>J30+J31</f>
        <v>917923.01</v>
      </c>
      <c r="K29" s="65">
        <f t="shared" si="4"/>
        <v>109.41492743131658</v>
      </c>
      <c r="L29" s="65">
        <f t="shared" si="5"/>
        <v>99.999892147933821</v>
      </c>
    </row>
    <row r="30" spans="2:14" x14ac:dyDescent="0.25">
      <c r="B30" s="66"/>
      <c r="C30" s="66"/>
      <c r="D30" s="66"/>
      <c r="E30" s="66" t="s">
        <v>83</v>
      </c>
      <c r="F30" s="66" t="s">
        <v>84</v>
      </c>
      <c r="G30" s="66">
        <v>837452.9</v>
      </c>
      <c r="H30" s="66">
        <v>905206</v>
      </c>
      <c r="I30" s="66">
        <v>916351</v>
      </c>
      <c r="J30" s="66">
        <v>916350.34</v>
      </c>
      <c r="K30" s="66">
        <f t="shared" si="4"/>
        <v>109.42111968326816</v>
      </c>
      <c r="L30" s="66">
        <f t="shared" si="5"/>
        <v>99.999927975197281</v>
      </c>
    </row>
    <row r="31" spans="2:14" x14ac:dyDescent="0.25">
      <c r="B31" s="66"/>
      <c r="C31" s="66"/>
      <c r="D31" s="66"/>
      <c r="E31" s="66" t="s">
        <v>85</v>
      </c>
      <c r="F31" s="66" t="s">
        <v>86</v>
      </c>
      <c r="G31" s="66">
        <v>1484.74</v>
      </c>
      <c r="H31" s="66">
        <v>1877</v>
      </c>
      <c r="I31" s="66">
        <v>1573</v>
      </c>
      <c r="J31" s="66">
        <v>1572.67</v>
      </c>
      <c r="K31" s="66">
        <f t="shared" si="4"/>
        <v>105.92224901329526</v>
      </c>
      <c r="L31" s="66">
        <f t="shared" si="5"/>
        <v>99.979020979020973</v>
      </c>
    </row>
    <row r="32" spans="2:14" x14ac:dyDescent="0.25">
      <c r="B32" s="65"/>
      <c r="C32" s="65"/>
      <c r="D32" s="65" t="s">
        <v>87</v>
      </c>
      <c r="E32" s="65"/>
      <c r="F32" s="65" t="s">
        <v>88</v>
      </c>
      <c r="G32" s="65">
        <f>G33</f>
        <v>44516.3</v>
      </c>
      <c r="H32" s="65">
        <f>H33</f>
        <v>37998</v>
      </c>
      <c r="I32" s="65">
        <f>I33</f>
        <v>43549</v>
      </c>
      <c r="J32" s="65">
        <f>J33</f>
        <v>43548.31</v>
      </c>
      <c r="K32" s="65">
        <f t="shared" si="4"/>
        <v>97.82553806133933</v>
      </c>
      <c r="L32" s="65">
        <f t="shared" si="5"/>
        <v>99.998415577854828</v>
      </c>
    </row>
    <row r="33" spans="2:12" x14ac:dyDescent="0.25">
      <c r="B33" s="66"/>
      <c r="C33" s="66"/>
      <c r="D33" s="66"/>
      <c r="E33" s="66" t="s">
        <v>89</v>
      </c>
      <c r="F33" s="66" t="s">
        <v>88</v>
      </c>
      <c r="G33" s="66">
        <v>44516.3</v>
      </c>
      <c r="H33" s="66">
        <v>37998</v>
      </c>
      <c r="I33" s="66">
        <v>43549</v>
      </c>
      <c r="J33" s="66">
        <v>43548.31</v>
      </c>
      <c r="K33" s="66">
        <f t="shared" si="4"/>
        <v>97.82553806133933</v>
      </c>
      <c r="L33" s="66">
        <f t="shared" si="5"/>
        <v>99.998415577854828</v>
      </c>
    </row>
    <row r="34" spans="2:12" x14ac:dyDescent="0.25">
      <c r="B34" s="65"/>
      <c r="C34" s="65"/>
      <c r="D34" s="65" t="s">
        <v>90</v>
      </c>
      <c r="E34" s="65"/>
      <c r="F34" s="65" t="s">
        <v>91</v>
      </c>
      <c r="G34" s="65">
        <f>G35</f>
        <v>138424.71</v>
      </c>
      <c r="H34" s="65">
        <f>H35</f>
        <v>154758</v>
      </c>
      <c r="I34" s="65">
        <f>I35</f>
        <v>151458</v>
      </c>
      <c r="J34" s="65">
        <f>J35</f>
        <v>151457.31</v>
      </c>
      <c r="K34" s="65">
        <f t="shared" si="4"/>
        <v>109.41493754980596</v>
      </c>
      <c r="L34" s="65">
        <f t="shared" si="5"/>
        <v>99.999544428158302</v>
      </c>
    </row>
    <row r="35" spans="2:12" x14ac:dyDescent="0.25">
      <c r="B35" s="66"/>
      <c r="C35" s="66"/>
      <c r="D35" s="66"/>
      <c r="E35" s="66" t="s">
        <v>92</v>
      </c>
      <c r="F35" s="66" t="s">
        <v>93</v>
      </c>
      <c r="G35" s="66">
        <v>138424.71</v>
      </c>
      <c r="H35" s="66">
        <v>154758</v>
      </c>
      <c r="I35" s="66">
        <v>151458</v>
      </c>
      <c r="J35" s="66">
        <v>151457.31</v>
      </c>
      <c r="K35" s="66">
        <f t="shared" si="4"/>
        <v>109.41493754980596</v>
      </c>
      <c r="L35" s="66">
        <f t="shared" si="5"/>
        <v>99.999544428158302</v>
      </c>
    </row>
    <row r="36" spans="2:12" x14ac:dyDescent="0.25">
      <c r="B36" s="65"/>
      <c r="C36" s="65" t="s">
        <v>94</v>
      </c>
      <c r="D36" s="65"/>
      <c r="E36" s="65"/>
      <c r="F36" s="65" t="s">
        <v>95</v>
      </c>
      <c r="G36" s="65">
        <f>G37+G42+G48+G58+G60</f>
        <v>201423.52</v>
      </c>
      <c r="H36" s="65">
        <f>H37+H42+H48+H58+H60</f>
        <v>246358</v>
      </c>
      <c r="I36" s="65">
        <f>I37+I42+I48+I58+I60</f>
        <v>189016</v>
      </c>
      <c r="J36" s="65">
        <f>J37+J42+J48+J58+J60</f>
        <v>188951.36000000002</v>
      </c>
      <c r="K36" s="65">
        <f t="shared" si="4"/>
        <v>93.807992234471925</v>
      </c>
      <c r="L36" s="65">
        <f t="shared" si="5"/>
        <v>99.965801836881539</v>
      </c>
    </row>
    <row r="37" spans="2:12" x14ac:dyDescent="0.25">
      <c r="B37" s="65"/>
      <c r="C37" s="65"/>
      <c r="D37" s="65" t="s">
        <v>96</v>
      </c>
      <c r="E37" s="65"/>
      <c r="F37" s="65" t="s">
        <v>97</v>
      </c>
      <c r="G37" s="65">
        <f>G38+G39+G40+G41</f>
        <v>36695.660000000003</v>
      </c>
      <c r="H37" s="65">
        <f>H38+H39+H40+H41</f>
        <v>44196</v>
      </c>
      <c r="I37" s="65">
        <f>I38+I39+I40+I41</f>
        <v>37221</v>
      </c>
      <c r="J37" s="65">
        <f>J38+J39+J40+J41</f>
        <v>37219</v>
      </c>
      <c r="K37" s="65">
        <f t="shared" si="4"/>
        <v>101.42616320295096</v>
      </c>
      <c r="L37" s="65">
        <f t="shared" si="5"/>
        <v>99.994626689234579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2117.69</v>
      </c>
      <c r="H38" s="66">
        <v>2654</v>
      </c>
      <c r="I38" s="66">
        <v>3000</v>
      </c>
      <c r="J38" s="66">
        <v>2999.3</v>
      </c>
      <c r="K38" s="66">
        <f t="shared" si="4"/>
        <v>141.63073915445602</v>
      </c>
      <c r="L38" s="66">
        <f t="shared" si="5"/>
        <v>99.976666666666674</v>
      </c>
    </row>
    <row r="39" spans="2:12" x14ac:dyDescent="0.25">
      <c r="B39" s="66"/>
      <c r="C39" s="66"/>
      <c r="D39" s="66"/>
      <c r="E39" s="66" t="s">
        <v>100</v>
      </c>
      <c r="F39" s="66" t="s">
        <v>101</v>
      </c>
      <c r="G39" s="66">
        <v>34238.86</v>
      </c>
      <c r="H39" s="66">
        <v>39817</v>
      </c>
      <c r="I39" s="66">
        <v>34058</v>
      </c>
      <c r="J39" s="66">
        <v>34057.199999999997</v>
      </c>
      <c r="K39" s="66">
        <f t="shared" si="4"/>
        <v>99.46943326968244</v>
      </c>
      <c r="L39" s="66">
        <f t="shared" si="5"/>
        <v>99.997651065828862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339.11</v>
      </c>
      <c r="H40" s="66">
        <v>1659</v>
      </c>
      <c r="I40" s="66">
        <v>163</v>
      </c>
      <c r="J40" s="66">
        <v>162.5</v>
      </c>
      <c r="K40" s="66">
        <f t="shared" si="4"/>
        <v>47.919554126979442</v>
      </c>
      <c r="L40" s="66">
        <f t="shared" si="5"/>
        <v>99.693251533742327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0</v>
      </c>
      <c r="H41" s="66">
        <v>66</v>
      </c>
      <c r="I41" s="66">
        <v>0</v>
      </c>
      <c r="J41" s="66">
        <v>0</v>
      </c>
      <c r="K41" s="66" t="e">
        <f t="shared" si="4"/>
        <v>#DIV/0!</v>
      </c>
      <c r="L41" s="66" t="e">
        <f t="shared" si="5"/>
        <v>#DIV/0!</v>
      </c>
    </row>
    <row r="42" spans="2:12" x14ac:dyDescent="0.25">
      <c r="B42" s="65"/>
      <c r="C42" s="65"/>
      <c r="D42" s="65" t="s">
        <v>106</v>
      </c>
      <c r="E42" s="65"/>
      <c r="F42" s="65" t="s">
        <v>107</v>
      </c>
      <c r="G42" s="65">
        <f>G43+G44+G45+G46+G47</f>
        <v>44259.61</v>
      </c>
      <c r="H42" s="65">
        <f>H43+H44+H45+H46+H47</f>
        <v>60898</v>
      </c>
      <c r="I42" s="65">
        <f>I43+I44+I45+I46+I47</f>
        <v>36443</v>
      </c>
      <c r="J42" s="65">
        <f>J43+J44+J45+J46+J47</f>
        <v>36440.639999999999</v>
      </c>
      <c r="K42" s="65">
        <f t="shared" si="4"/>
        <v>82.333847948502026</v>
      </c>
      <c r="L42" s="65">
        <f t="shared" si="5"/>
        <v>99.993524133578461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15910.07</v>
      </c>
      <c r="H43" s="66">
        <v>17984</v>
      </c>
      <c r="I43" s="66">
        <v>17809</v>
      </c>
      <c r="J43" s="66">
        <v>17808.28</v>
      </c>
      <c r="K43" s="66">
        <f t="shared" si="4"/>
        <v>111.93087145436822</v>
      </c>
      <c r="L43" s="66">
        <f t="shared" si="5"/>
        <v>99.995957100342522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27973.26</v>
      </c>
      <c r="H44" s="66">
        <v>41454</v>
      </c>
      <c r="I44" s="66">
        <v>17595</v>
      </c>
      <c r="J44" s="66">
        <v>17594.060000000001</v>
      </c>
      <c r="K44" s="66">
        <f t="shared" si="4"/>
        <v>62.895994245933451</v>
      </c>
      <c r="L44" s="66">
        <f t="shared" si="5"/>
        <v>99.994657573174209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0</v>
      </c>
      <c r="H45" s="66">
        <v>133</v>
      </c>
      <c r="I45" s="66">
        <v>0</v>
      </c>
      <c r="J45" s="66">
        <v>0</v>
      </c>
      <c r="K45" s="66" t="e">
        <f t="shared" si="4"/>
        <v>#DIV/0!</v>
      </c>
      <c r="L45" s="66" t="e">
        <f t="shared" si="5"/>
        <v>#DIV/0!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376.28</v>
      </c>
      <c r="H46" s="66">
        <v>929</v>
      </c>
      <c r="I46" s="66">
        <v>863</v>
      </c>
      <c r="J46" s="66">
        <v>862.3</v>
      </c>
      <c r="K46" s="66">
        <f t="shared" si="4"/>
        <v>229.16445200382697</v>
      </c>
      <c r="L46" s="66">
        <f t="shared" si="5"/>
        <v>99.918887601390495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0</v>
      </c>
      <c r="H47" s="66">
        <v>398</v>
      </c>
      <c r="I47" s="66">
        <v>176</v>
      </c>
      <c r="J47" s="66">
        <v>176</v>
      </c>
      <c r="K47" s="66" t="e">
        <f t="shared" si="4"/>
        <v>#DIV/0!</v>
      </c>
      <c r="L47" s="66">
        <f t="shared" si="5"/>
        <v>100</v>
      </c>
    </row>
    <row r="48" spans="2:12" x14ac:dyDescent="0.25">
      <c r="B48" s="65"/>
      <c r="C48" s="65"/>
      <c r="D48" s="65" t="s">
        <v>118</v>
      </c>
      <c r="E48" s="65"/>
      <c r="F48" s="65" t="s">
        <v>119</v>
      </c>
      <c r="G48" s="65">
        <f>G49+G50+G51+G52+G53+G54+G55+G56+G57</f>
        <v>117816.90999999999</v>
      </c>
      <c r="H48" s="65">
        <f>H49+H50+H51+H52+H53+H54+H55+H56+H57</f>
        <v>133103</v>
      </c>
      <c r="I48" s="65">
        <f>I49+I50+I51+I52+I53+I54+I55+I56+I57</f>
        <v>112975</v>
      </c>
      <c r="J48" s="65">
        <f>J49+J50+J51+J52+J53+J54+J55+J56+J57</f>
        <v>112917.64000000001</v>
      </c>
      <c r="K48" s="65">
        <f t="shared" si="4"/>
        <v>95.841624092840348</v>
      </c>
      <c r="L48" s="65">
        <f t="shared" si="5"/>
        <v>99.949227705244539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78468.509999999995</v>
      </c>
      <c r="H49" s="66">
        <v>90251</v>
      </c>
      <c r="I49" s="66">
        <v>77297</v>
      </c>
      <c r="J49" s="66">
        <v>77296.88</v>
      </c>
      <c r="K49" s="66">
        <f t="shared" si="4"/>
        <v>98.506878746646279</v>
      </c>
      <c r="L49" s="66">
        <f t="shared" si="5"/>
        <v>99.999844754647654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9515.31</v>
      </c>
      <c r="H50" s="66">
        <v>9357</v>
      </c>
      <c r="I50" s="66">
        <v>11033</v>
      </c>
      <c r="J50" s="66">
        <v>10966.07</v>
      </c>
      <c r="K50" s="66">
        <f t="shared" si="4"/>
        <v>115.2465868164043</v>
      </c>
      <c r="L50" s="66">
        <f t="shared" si="5"/>
        <v>99.393365358470049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4171.68</v>
      </c>
      <c r="H51" s="66">
        <v>3054</v>
      </c>
      <c r="I51" s="66">
        <v>2870</v>
      </c>
      <c r="J51" s="66">
        <v>2869.33</v>
      </c>
      <c r="K51" s="66">
        <f t="shared" si="4"/>
        <v>68.781162505273656</v>
      </c>
      <c r="L51" s="66">
        <f t="shared" si="5"/>
        <v>99.976655052264803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5452.68</v>
      </c>
      <c r="H52" s="66">
        <v>6636</v>
      </c>
      <c r="I52" s="66">
        <v>5984</v>
      </c>
      <c r="J52" s="66">
        <v>5983.39</v>
      </c>
      <c r="K52" s="66">
        <f t="shared" si="4"/>
        <v>109.73301202344534</v>
      </c>
      <c r="L52" s="66">
        <f t="shared" si="5"/>
        <v>99.989806149732615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4705.58</v>
      </c>
      <c r="H53" s="66">
        <v>5128</v>
      </c>
      <c r="I53" s="66">
        <v>5071</v>
      </c>
      <c r="J53" s="66">
        <v>5070.79</v>
      </c>
      <c r="K53" s="66">
        <f t="shared" si="4"/>
        <v>107.76121115781689</v>
      </c>
      <c r="L53" s="66">
        <f t="shared" si="5"/>
        <v>99.99585880496943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1182.1099999999999</v>
      </c>
      <c r="H54" s="66">
        <v>956</v>
      </c>
      <c r="I54" s="66">
        <v>107</v>
      </c>
      <c r="J54" s="66">
        <v>106.69</v>
      </c>
      <c r="K54" s="66">
        <f t="shared" si="4"/>
        <v>9.0253868083342503</v>
      </c>
      <c r="L54" s="66">
        <f t="shared" si="5"/>
        <v>99.710280373831779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13737.18</v>
      </c>
      <c r="H55" s="66">
        <v>14958</v>
      </c>
      <c r="I55" s="66">
        <f>9676-13</f>
        <v>9663</v>
      </c>
      <c r="J55" s="66">
        <v>9675.2999999999993</v>
      </c>
      <c r="K55" s="66">
        <f t="shared" si="4"/>
        <v>70.43148593816197</v>
      </c>
      <c r="L55" s="66">
        <f t="shared" si="5"/>
        <v>100.12728966159577</v>
      </c>
    </row>
    <row r="56" spans="2:12" x14ac:dyDescent="0.25">
      <c r="B56" s="66"/>
      <c r="C56" s="66"/>
      <c r="D56" s="66"/>
      <c r="E56" s="66" t="s">
        <v>134</v>
      </c>
      <c r="F56" s="66" t="s">
        <v>135</v>
      </c>
      <c r="G56" s="66">
        <v>19.91</v>
      </c>
      <c r="H56" s="66">
        <v>124</v>
      </c>
      <c r="I56" s="66">
        <v>20</v>
      </c>
      <c r="J56" s="66">
        <v>19.920000000000002</v>
      </c>
      <c r="K56" s="66">
        <f t="shared" si="4"/>
        <v>100.05022601707685</v>
      </c>
      <c r="L56" s="66">
        <f t="shared" si="5"/>
        <v>99.600000000000009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563.95000000000005</v>
      </c>
      <c r="H57" s="66">
        <v>2639</v>
      </c>
      <c r="I57" s="66">
        <v>930</v>
      </c>
      <c r="J57" s="66">
        <v>929.27</v>
      </c>
      <c r="K57" s="66">
        <f t="shared" si="4"/>
        <v>164.77879244613882</v>
      </c>
      <c r="L57" s="66">
        <f t="shared" si="5"/>
        <v>99.921505376344086</v>
      </c>
    </row>
    <row r="58" spans="2:12" x14ac:dyDescent="0.25">
      <c r="B58" s="65"/>
      <c r="C58" s="65"/>
      <c r="D58" s="65" t="s">
        <v>138</v>
      </c>
      <c r="E58" s="65"/>
      <c r="F58" s="65" t="s">
        <v>139</v>
      </c>
      <c r="G58" s="65">
        <f>G59</f>
        <v>523.44000000000005</v>
      </c>
      <c r="H58" s="65">
        <f>H59</f>
        <v>1991</v>
      </c>
      <c r="I58" s="65">
        <f>I59</f>
        <v>184</v>
      </c>
      <c r="J58" s="65">
        <f>J59</f>
        <v>183.08</v>
      </c>
      <c r="K58" s="65">
        <f t="shared" ref="K58:K77" si="6">(J58*100)/G58</f>
        <v>34.976310560904778</v>
      </c>
      <c r="L58" s="65">
        <f t="shared" ref="L58:L77" si="7">(J58*100)/I58</f>
        <v>99.5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523.44000000000005</v>
      </c>
      <c r="H59" s="66">
        <v>1991</v>
      </c>
      <c r="I59" s="66">
        <v>184</v>
      </c>
      <c r="J59" s="66">
        <v>183.08</v>
      </c>
      <c r="K59" s="66">
        <f t="shared" si="6"/>
        <v>34.976310560904778</v>
      </c>
      <c r="L59" s="66">
        <f t="shared" si="7"/>
        <v>99.5</v>
      </c>
    </row>
    <row r="60" spans="2:12" x14ac:dyDescent="0.25">
      <c r="B60" s="65"/>
      <c r="C60" s="65"/>
      <c r="D60" s="65" t="s">
        <v>142</v>
      </c>
      <c r="E60" s="65"/>
      <c r="F60" s="65" t="s">
        <v>143</v>
      </c>
      <c r="G60" s="65">
        <f>G61+G62+G63+G64+G65</f>
        <v>2127.9</v>
      </c>
      <c r="H60" s="65">
        <f>H61+H62+H63+H64+H65</f>
        <v>6170</v>
      </c>
      <c r="I60" s="65">
        <f>I61+I62+I63+I64+I65</f>
        <v>2193</v>
      </c>
      <c r="J60" s="65">
        <f>J61+J62+J63+J64+J65</f>
        <v>2191</v>
      </c>
      <c r="K60" s="65">
        <f t="shared" si="6"/>
        <v>102.96536491376474</v>
      </c>
      <c r="L60" s="65">
        <f t="shared" si="7"/>
        <v>99.908800729594162</v>
      </c>
    </row>
    <row r="61" spans="2:12" x14ac:dyDescent="0.25">
      <c r="B61" s="66"/>
      <c r="C61" s="66"/>
      <c r="D61" s="66"/>
      <c r="E61" s="66" t="s">
        <v>144</v>
      </c>
      <c r="F61" s="66" t="s">
        <v>145</v>
      </c>
      <c r="G61" s="66">
        <v>0</v>
      </c>
      <c r="H61" s="66">
        <v>1327</v>
      </c>
      <c r="I61" s="66">
        <v>0</v>
      </c>
      <c r="J61" s="66">
        <v>0</v>
      </c>
      <c r="K61" s="66" t="e">
        <f t="shared" si="6"/>
        <v>#DIV/0!</v>
      </c>
      <c r="L61" s="66" t="e">
        <f t="shared" si="7"/>
        <v>#DIV/0!</v>
      </c>
    </row>
    <row r="62" spans="2:12" x14ac:dyDescent="0.25">
      <c r="B62" s="66"/>
      <c r="C62" s="66"/>
      <c r="D62" s="66"/>
      <c r="E62" s="66" t="s">
        <v>146</v>
      </c>
      <c r="F62" s="66" t="s">
        <v>147</v>
      </c>
      <c r="G62" s="66">
        <v>717.6</v>
      </c>
      <c r="H62" s="66">
        <v>929</v>
      </c>
      <c r="I62" s="66">
        <v>809</v>
      </c>
      <c r="J62" s="66">
        <v>808.18</v>
      </c>
      <c r="K62" s="66">
        <f t="shared" si="6"/>
        <v>112.62263099219621</v>
      </c>
      <c r="L62" s="66">
        <f t="shared" si="7"/>
        <v>99.898640296662549</v>
      </c>
    </row>
    <row r="63" spans="2:12" x14ac:dyDescent="0.25">
      <c r="B63" s="66"/>
      <c r="C63" s="66"/>
      <c r="D63" s="66"/>
      <c r="E63" s="66" t="s">
        <v>148</v>
      </c>
      <c r="F63" s="66" t="s">
        <v>149</v>
      </c>
      <c r="G63" s="66">
        <v>198.96</v>
      </c>
      <c r="H63" s="66">
        <v>199</v>
      </c>
      <c r="I63" s="66">
        <v>224</v>
      </c>
      <c r="J63" s="66">
        <v>223.41</v>
      </c>
      <c r="K63" s="66">
        <f t="shared" si="6"/>
        <v>112.28890229191796</v>
      </c>
      <c r="L63" s="66">
        <f t="shared" si="7"/>
        <v>99.736607142857139</v>
      </c>
    </row>
    <row r="64" spans="2:12" x14ac:dyDescent="0.25">
      <c r="B64" s="66"/>
      <c r="C64" s="66"/>
      <c r="D64" s="66"/>
      <c r="E64" s="66" t="s">
        <v>150</v>
      </c>
      <c r="F64" s="66" t="s">
        <v>151</v>
      </c>
      <c r="G64" s="66">
        <v>0</v>
      </c>
      <c r="H64" s="66">
        <v>1193</v>
      </c>
      <c r="I64" s="66">
        <v>0</v>
      </c>
      <c r="J64" s="66">
        <v>0</v>
      </c>
      <c r="K64" s="66" t="e">
        <f t="shared" si="6"/>
        <v>#DIV/0!</v>
      </c>
      <c r="L64" s="66" t="e">
        <f t="shared" si="7"/>
        <v>#DIV/0!</v>
      </c>
    </row>
    <row r="65" spans="2:12" x14ac:dyDescent="0.25">
      <c r="B65" s="66"/>
      <c r="C65" s="66"/>
      <c r="D65" s="66"/>
      <c r="E65" s="66" t="s">
        <v>152</v>
      </c>
      <c r="F65" s="66" t="s">
        <v>143</v>
      </c>
      <c r="G65" s="66">
        <v>1211.3399999999999</v>
      </c>
      <c r="H65" s="66">
        <v>2522</v>
      </c>
      <c r="I65" s="66">
        <v>1160</v>
      </c>
      <c r="J65" s="66">
        <v>1159.4100000000001</v>
      </c>
      <c r="K65" s="66">
        <f t="shared" si="6"/>
        <v>95.713012036257382</v>
      </c>
      <c r="L65" s="66">
        <f t="shared" si="7"/>
        <v>99.9491379310345</v>
      </c>
    </row>
    <row r="66" spans="2:12" x14ac:dyDescent="0.25">
      <c r="B66" s="65"/>
      <c r="C66" s="65" t="s">
        <v>153</v>
      </c>
      <c r="D66" s="65"/>
      <c r="E66" s="65"/>
      <c r="F66" s="65" t="s">
        <v>154</v>
      </c>
      <c r="G66" s="65">
        <f>G67+G69</f>
        <v>1372.03</v>
      </c>
      <c r="H66" s="65">
        <f>H67+H69</f>
        <v>1337</v>
      </c>
      <c r="I66" s="65">
        <f>I67+I69</f>
        <v>890</v>
      </c>
      <c r="J66" s="65">
        <f>J67+J69</f>
        <v>891.52</v>
      </c>
      <c r="K66" s="65">
        <f t="shared" si="6"/>
        <v>64.97817103124568</v>
      </c>
      <c r="L66" s="65">
        <f t="shared" si="7"/>
        <v>100.17078651685394</v>
      </c>
    </row>
    <row r="67" spans="2:12" x14ac:dyDescent="0.25">
      <c r="B67" s="65"/>
      <c r="C67" s="65"/>
      <c r="D67" s="65" t="s">
        <v>155</v>
      </c>
      <c r="E67" s="65"/>
      <c r="F67" s="65" t="s">
        <v>156</v>
      </c>
      <c r="G67" s="65">
        <f>G68</f>
        <v>274.41000000000003</v>
      </c>
      <c r="H67" s="65">
        <f>H68</f>
        <v>142</v>
      </c>
      <c r="I67" s="65">
        <f>I68</f>
        <v>142</v>
      </c>
      <c r="J67" s="65">
        <f>J68</f>
        <v>142.57</v>
      </c>
      <c r="K67" s="65">
        <f t="shared" si="6"/>
        <v>51.955103676979697</v>
      </c>
      <c r="L67" s="65">
        <f t="shared" si="7"/>
        <v>100.40140845070422</v>
      </c>
    </row>
    <row r="68" spans="2:12" x14ac:dyDescent="0.25">
      <c r="B68" s="66"/>
      <c r="C68" s="66"/>
      <c r="D68" s="66"/>
      <c r="E68" s="66" t="s">
        <v>157</v>
      </c>
      <c r="F68" s="66" t="s">
        <v>158</v>
      </c>
      <c r="G68" s="66">
        <v>274.41000000000003</v>
      </c>
      <c r="H68" s="66">
        <v>142</v>
      </c>
      <c r="I68" s="66">
        <v>142</v>
      </c>
      <c r="J68" s="66">
        <v>142.57</v>
      </c>
      <c r="K68" s="66">
        <f t="shared" si="6"/>
        <v>51.955103676979697</v>
      </c>
      <c r="L68" s="66">
        <f t="shared" si="7"/>
        <v>100.40140845070422</v>
      </c>
    </row>
    <row r="69" spans="2:12" x14ac:dyDescent="0.25">
      <c r="B69" s="65"/>
      <c r="C69" s="65"/>
      <c r="D69" s="65" t="s">
        <v>159</v>
      </c>
      <c r="E69" s="65"/>
      <c r="F69" s="65" t="s">
        <v>160</v>
      </c>
      <c r="G69" s="65">
        <f>G70+G71</f>
        <v>1097.6199999999999</v>
      </c>
      <c r="H69" s="65">
        <f>H70+H71</f>
        <v>1195</v>
      </c>
      <c r="I69" s="65">
        <f>I70+I71</f>
        <v>748</v>
      </c>
      <c r="J69" s="65">
        <f>J70+J71</f>
        <v>748.95</v>
      </c>
      <c r="K69" s="65">
        <f t="shared" si="6"/>
        <v>68.233997193928687</v>
      </c>
      <c r="L69" s="65">
        <f t="shared" si="7"/>
        <v>100.12700534759358</v>
      </c>
    </row>
    <row r="70" spans="2:12" x14ac:dyDescent="0.25">
      <c r="B70" s="66"/>
      <c r="C70" s="66"/>
      <c r="D70" s="66"/>
      <c r="E70" s="66" t="s">
        <v>161</v>
      </c>
      <c r="F70" s="66" t="s">
        <v>162</v>
      </c>
      <c r="G70" s="66">
        <v>1097.6199999999999</v>
      </c>
      <c r="H70" s="66">
        <v>1062</v>
      </c>
      <c r="I70" s="66">
        <v>748</v>
      </c>
      <c r="J70" s="66">
        <v>748.95</v>
      </c>
      <c r="K70" s="66">
        <f t="shared" si="6"/>
        <v>68.233997193928687</v>
      </c>
      <c r="L70" s="66">
        <f t="shared" si="7"/>
        <v>100.12700534759358</v>
      </c>
    </row>
    <row r="71" spans="2:12" x14ac:dyDescent="0.25">
      <c r="B71" s="66"/>
      <c r="C71" s="66"/>
      <c r="D71" s="66"/>
      <c r="E71" s="66" t="s">
        <v>163</v>
      </c>
      <c r="F71" s="66" t="s">
        <v>164</v>
      </c>
      <c r="G71" s="66">
        <v>0</v>
      </c>
      <c r="H71" s="66">
        <v>133</v>
      </c>
      <c r="I71" s="66">
        <v>0</v>
      </c>
      <c r="J71" s="66">
        <v>0</v>
      </c>
      <c r="K71" s="66" t="e">
        <f t="shared" si="6"/>
        <v>#DIV/0!</v>
      </c>
      <c r="L71" s="66" t="e">
        <f t="shared" si="7"/>
        <v>#DIV/0!</v>
      </c>
    </row>
    <row r="72" spans="2:12" x14ac:dyDescent="0.25">
      <c r="B72" s="65" t="s">
        <v>165</v>
      </c>
      <c r="C72" s="65"/>
      <c r="D72" s="65"/>
      <c r="E72" s="65"/>
      <c r="F72" s="65" t="s">
        <v>166</v>
      </c>
      <c r="G72" s="65">
        <f>G73</f>
        <v>3457.06</v>
      </c>
      <c r="H72" s="65">
        <f>H73</f>
        <v>4386</v>
      </c>
      <c r="I72" s="65">
        <f>I73</f>
        <v>4247</v>
      </c>
      <c r="J72" s="65">
        <f>J73</f>
        <v>4113.2299999999996</v>
      </c>
      <c r="K72" s="65">
        <f t="shared" si="6"/>
        <v>118.98057887337794</v>
      </c>
      <c r="L72" s="65">
        <f t="shared" si="7"/>
        <v>96.850247233341165</v>
      </c>
    </row>
    <row r="73" spans="2:12" x14ac:dyDescent="0.25">
      <c r="B73" s="65"/>
      <c r="C73" s="65" t="s">
        <v>167</v>
      </c>
      <c r="D73" s="65"/>
      <c r="E73" s="65"/>
      <c r="F73" s="65" t="s">
        <v>168</v>
      </c>
      <c r="G73" s="65">
        <f>G74+G76</f>
        <v>3457.06</v>
      </c>
      <c r="H73" s="65">
        <f>H74+H76</f>
        <v>4386</v>
      </c>
      <c r="I73" s="65">
        <f>I74+I76</f>
        <v>4247</v>
      </c>
      <c r="J73" s="65">
        <f>J74+J76</f>
        <v>4113.2299999999996</v>
      </c>
      <c r="K73" s="65">
        <f t="shared" si="6"/>
        <v>118.98057887337794</v>
      </c>
      <c r="L73" s="65">
        <f t="shared" si="7"/>
        <v>96.850247233341165</v>
      </c>
    </row>
    <row r="74" spans="2:12" x14ac:dyDescent="0.25">
      <c r="B74" s="65"/>
      <c r="C74" s="65"/>
      <c r="D74" s="65" t="s">
        <v>169</v>
      </c>
      <c r="E74" s="65"/>
      <c r="F74" s="65" t="s">
        <v>170</v>
      </c>
      <c r="G74" s="65">
        <f>G75</f>
        <v>0</v>
      </c>
      <c r="H74" s="65">
        <v>797</v>
      </c>
      <c r="I74" s="65">
        <f>I75</f>
        <v>658</v>
      </c>
      <c r="J74" s="65">
        <f>J75</f>
        <v>524.28</v>
      </c>
      <c r="K74" s="65" t="e">
        <f t="shared" si="6"/>
        <v>#DIV/0!</v>
      </c>
      <c r="L74" s="65">
        <f t="shared" si="7"/>
        <v>79.677811550151972</v>
      </c>
    </row>
    <row r="75" spans="2:12" x14ac:dyDescent="0.25">
      <c r="B75" s="66"/>
      <c r="C75" s="66"/>
      <c r="D75" s="66"/>
      <c r="E75" s="66" t="s">
        <v>171</v>
      </c>
      <c r="F75" s="66" t="s">
        <v>172</v>
      </c>
      <c r="G75" s="66">
        <v>0</v>
      </c>
      <c r="H75" s="66">
        <v>797</v>
      </c>
      <c r="I75" s="66">
        <v>658</v>
      </c>
      <c r="J75" s="66">
        <v>524.28</v>
      </c>
      <c r="K75" s="66" t="e">
        <f t="shared" si="6"/>
        <v>#DIV/0!</v>
      </c>
      <c r="L75" s="66">
        <f t="shared" si="7"/>
        <v>79.677811550151972</v>
      </c>
    </row>
    <row r="76" spans="2:12" x14ac:dyDescent="0.25">
      <c r="B76" s="65"/>
      <c r="C76" s="65"/>
      <c r="D76" s="65" t="s">
        <v>173</v>
      </c>
      <c r="E76" s="65"/>
      <c r="F76" s="65" t="s">
        <v>174</v>
      </c>
      <c r="G76" s="65">
        <f>G77</f>
        <v>3457.06</v>
      </c>
      <c r="H76" s="65">
        <f>H77</f>
        <v>3589</v>
      </c>
      <c r="I76" s="65">
        <f>I77</f>
        <v>3589</v>
      </c>
      <c r="J76" s="65">
        <f>J77</f>
        <v>3588.95</v>
      </c>
      <c r="K76" s="65">
        <f t="shared" si="6"/>
        <v>103.81509143607575</v>
      </c>
      <c r="L76" s="65">
        <f t="shared" si="7"/>
        <v>99.998606854276957</v>
      </c>
    </row>
    <row r="77" spans="2:12" x14ac:dyDescent="0.25">
      <c r="B77" s="66"/>
      <c r="C77" s="66"/>
      <c r="D77" s="66"/>
      <c r="E77" s="66" t="s">
        <v>175</v>
      </c>
      <c r="F77" s="66" t="s">
        <v>176</v>
      </c>
      <c r="G77" s="66">
        <v>3457.06</v>
      </c>
      <c r="H77" s="66">
        <v>3589</v>
      </c>
      <c r="I77" s="66">
        <v>3589</v>
      </c>
      <c r="J77" s="66">
        <v>3588.95</v>
      </c>
      <c r="K77" s="66">
        <f t="shared" si="6"/>
        <v>103.81509143607575</v>
      </c>
      <c r="L77" s="66">
        <f t="shared" si="7"/>
        <v>99.998606854276957</v>
      </c>
    </row>
    <row r="78" spans="2:12" x14ac:dyDescent="0.25">
      <c r="B78" s="65"/>
      <c r="C78" s="66"/>
      <c r="D78" s="67"/>
      <c r="E78" s="68"/>
      <c r="F78" s="8"/>
      <c r="G78" s="65"/>
      <c r="H78" s="65"/>
      <c r="I78" s="65"/>
      <c r="J78" s="65"/>
      <c r="K78" s="70"/>
      <c r="L78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2"/>
  <sheetViews>
    <sheetView workbookViewId="0">
      <selection activeCell="D8" sqref="D8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v>1228131.26</v>
      </c>
      <c r="D6" s="71">
        <f>D7+D9+D11</f>
        <v>1351920</v>
      </c>
      <c r="E6" s="71">
        <f>E7+E9+E11</f>
        <v>1307084</v>
      </c>
      <c r="F6" s="71">
        <f>F7+F9+F11</f>
        <v>1306872.1500000001</v>
      </c>
      <c r="G6" s="72">
        <f t="shared" ref="G6:G19" si="0">(F6*100)/C6</f>
        <v>106.41143927889273</v>
      </c>
      <c r="H6" s="72">
        <f t="shared" ref="H6:H19" si="1">(F6*100)/E6</f>
        <v>99.98379216637953</v>
      </c>
    </row>
    <row r="7" spans="1:8" x14ac:dyDescent="0.25">
      <c r="A7"/>
      <c r="B7" s="8" t="s">
        <v>177</v>
      </c>
      <c r="C7" s="71">
        <f>C8</f>
        <v>1228131.26</v>
      </c>
      <c r="D7" s="71">
        <f>D8</f>
        <v>1351655</v>
      </c>
      <c r="E7" s="71">
        <f>E8</f>
        <v>1306806</v>
      </c>
      <c r="F7" s="71">
        <f>F8</f>
        <v>1306793.3400000001</v>
      </c>
      <c r="G7" s="72">
        <f t="shared" si="0"/>
        <v>106.40502221236517</v>
      </c>
      <c r="H7" s="72">
        <f t="shared" si="1"/>
        <v>99.999031225751963</v>
      </c>
    </row>
    <row r="8" spans="1:8" x14ac:dyDescent="0.25">
      <c r="A8"/>
      <c r="B8" s="16" t="s">
        <v>178</v>
      </c>
      <c r="C8" s="73">
        <v>1228131.26</v>
      </c>
      <c r="D8" s="73">
        <v>1351655</v>
      </c>
      <c r="E8" s="73">
        <v>1306806</v>
      </c>
      <c r="F8" s="74">
        <v>1306793.3400000001</v>
      </c>
      <c r="G8" s="70">
        <f t="shared" si="0"/>
        <v>106.40502221236517</v>
      </c>
      <c r="H8" s="70">
        <f t="shared" si="1"/>
        <v>99.999031225751963</v>
      </c>
    </row>
    <row r="9" spans="1:8" x14ac:dyDescent="0.25">
      <c r="A9"/>
      <c r="B9" s="8" t="s">
        <v>179</v>
      </c>
      <c r="C9" s="71">
        <f>C10</f>
        <v>0</v>
      </c>
      <c r="D9" s="71">
        <f>D10</f>
        <v>265</v>
      </c>
      <c r="E9" s="71">
        <f>E10</f>
        <v>278</v>
      </c>
      <c r="F9" s="71">
        <f>F10</f>
        <v>78.77</v>
      </c>
      <c r="G9" s="72" t="e">
        <f t="shared" si="0"/>
        <v>#DIV/0!</v>
      </c>
      <c r="H9" s="72">
        <f t="shared" si="1"/>
        <v>28.334532374100718</v>
      </c>
    </row>
    <row r="10" spans="1:8" x14ac:dyDescent="0.25">
      <c r="A10"/>
      <c r="B10" s="16" t="s">
        <v>180</v>
      </c>
      <c r="C10" s="73">
        <v>0</v>
      </c>
      <c r="D10" s="73">
        <v>265</v>
      </c>
      <c r="E10" s="73">
        <v>278</v>
      </c>
      <c r="F10" s="74">
        <v>78.77</v>
      </c>
      <c r="G10" s="70" t="e">
        <f t="shared" si="0"/>
        <v>#DIV/0!</v>
      </c>
      <c r="H10" s="70">
        <f t="shared" si="1"/>
        <v>28.334532374100718</v>
      </c>
    </row>
    <row r="11" spans="1:8" x14ac:dyDescent="0.25">
      <c r="A11"/>
      <c r="B11" s="8" t="s">
        <v>181</v>
      </c>
      <c r="C11" s="71">
        <f>C12</f>
        <v>12.61</v>
      </c>
      <c r="D11" s="71">
        <f>D12</f>
        <v>0</v>
      </c>
      <c r="E11" s="71">
        <f>E12</f>
        <v>0</v>
      </c>
      <c r="F11" s="71">
        <f>F12</f>
        <v>0.04</v>
      </c>
      <c r="G11" s="72">
        <f t="shared" si="0"/>
        <v>0.31720856463124508</v>
      </c>
      <c r="H11" s="72" t="e">
        <f t="shared" si="1"/>
        <v>#DIV/0!</v>
      </c>
    </row>
    <row r="12" spans="1:8" x14ac:dyDescent="0.25">
      <c r="A12"/>
      <c r="B12" s="16" t="s">
        <v>182</v>
      </c>
      <c r="C12" s="73">
        <v>12.61</v>
      </c>
      <c r="D12" s="73">
        <v>0</v>
      </c>
      <c r="E12" s="73">
        <v>0</v>
      </c>
      <c r="F12" s="74">
        <v>0.04</v>
      </c>
      <c r="G12" s="70">
        <f t="shared" si="0"/>
        <v>0.31720856463124508</v>
      </c>
      <c r="H12" s="70" t="e">
        <f t="shared" si="1"/>
        <v>#DIV/0!</v>
      </c>
    </row>
    <row r="13" spans="1:8" x14ac:dyDescent="0.25">
      <c r="B13" s="8" t="s">
        <v>33</v>
      </c>
      <c r="C13" s="75">
        <f>C14+C16+C18</f>
        <v>1228131.26</v>
      </c>
      <c r="D13" s="75">
        <f>D14+D16+D18</f>
        <v>1351920</v>
      </c>
      <c r="E13" s="75">
        <f>E14+E16+E18</f>
        <v>1307084</v>
      </c>
      <c r="F13" s="75">
        <f>F14+F16+F18</f>
        <v>1306884.74</v>
      </c>
      <c r="G13" s="72">
        <f t="shared" si="0"/>
        <v>106.4124644136165</v>
      </c>
      <c r="H13" s="72">
        <f t="shared" si="1"/>
        <v>99.984755379149306</v>
      </c>
    </row>
    <row r="14" spans="1:8" x14ac:dyDescent="0.25">
      <c r="A14"/>
      <c r="B14" s="8" t="s">
        <v>177</v>
      </c>
      <c r="C14" s="75">
        <f>C15</f>
        <v>1228131.26</v>
      </c>
      <c r="D14" s="75">
        <f>D15</f>
        <v>1351655</v>
      </c>
      <c r="E14" s="75">
        <f>E15</f>
        <v>1306806</v>
      </c>
      <c r="F14" s="75">
        <f>F15</f>
        <v>1306793.3400000001</v>
      </c>
      <c r="G14" s="72">
        <f t="shared" si="0"/>
        <v>106.40502221236517</v>
      </c>
      <c r="H14" s="72">
        <f t="shared" si="1"/>
        <v>99.999031225751963</v>
      </c>
    </row>
    <row r="15" spans="1:8" x14ac:dyDescent="0.25">
      <c r="A15"/>
      <c r="B15" s="16" t="s">
        <v>178</v>
      </c>
      <c r="C15" s="73">
        <v>1228131.26</v>
      </c>
      <c r="D15" s="73">
        <v>1351655</v>
      </c>
      <c r="E15" s="76">
        <v>1306806</v>
      </c>
      <c r="F15" s="74">
        <v>1306793.3400000001</v>
      </c>
      <c r="G15" s="70">
        <f t="shared" si="0"/>
        <v>106.40502221236517</v>
      </c>
      <c r="H15" s="70">
        <f t="shared" si="1"/>
        <v>99.999031225751963</v>
      </c>
    </row>
    <row r="16" spans="1:8" x14ac:dyDescent="0.25">
      <c r="A16"/>
      <c r="B16" s="8" t="s">
        <v>179</v>
      </c>
      <c r="C16" s="75">
        <f>C17</f>
        <v>0</v>
      </c>
      <c r="D16" s="75">
        <f>D17</f>
        <v>265</v>
      </c>
      <c r="E16" s="75">
        <f>E17</f>
        <v>278</v>
      </c>
      <c r="F16" s="75">
        <f>F17</f>
        <v>78.77</v>
      </c>
      <c r="G16" s="72" t="e">
        <f t="shared" si="0"/>
        <v>#DIV/0!</v>
      </c>
      <c r="H16" s="72">
        <f t="shared" si="1"/>
        <v>28.334532374100718</v>
      </c>
    </row>
    <row r="17" spans="1:8" x14ac:dyDescent="0.25">
      <c r="A17"/>
      <c r="B17" s="16" t="s">
        <v>180</v>
      </c>
      <c r="C17" s="73">
        <v>0</v>
      </c>
      <c r="D17" s="73">
        <v>265</v>
      </c>
      <c r="E17" s="76">
        <v>278</v>
      </c>
      <c r="F17" s="74">
        <v>78.77</v>
      </c>
      <c r="G17" s="70" t="e">
        <f t="shared" si="0"/>
        <v>#DIV/0!</v>
      </c>
      <c r="H17" s="70">
        <f t="shared" si="1"/>
        <v>28.334532374100718</v>
      </c>
    </row>
    <row r="18" spans="1:8" x14ac:dyDescent="0.25">
      <c r="A18"/>
      <c r="B18" s="8" t="s">
        <v>181</v>
      </c>
      <c r="C18" s="75">
        <f>C19</f>
        <v>0</v>
      </c>
      <c r="D18" s="75">
        <f>D19</f>
        <v>0</v>
      </c>
      <c r="E18" s="75">
        <f>E19</f>
        <v>0</v>
      </c>
      <c r="F18" s="75">
        <f>F19</f>
        <v>12.63</v>
      </c>
      <c r="G18" s="72" t="e">
        <f t="shared" si="0"/>
        <v>#DIV/0!</v>
      </c>
      <c r="H18" s="72" t="e">
        <f t="shared" si="1"/>
        <v>#DIV/0!</v>
      </c>
    </row>
    <row r="19" spans="1:8" x14ac:dyDescent="0.25">
      <c r="A19"/>
      <c r="B19" s="16" t="s">
        <v>182</v>
      </c>
      <c r="C19" s="73">
        <v>0</v>
      </c>
      <c r="D19" s="73">
        <v>0</v>
      </c>
      <c r="E19" s="76">
        <v>0</v>
      </c>
      <c r="F19" s="74">
        <v>12.63</v>
      </c>
      <c r="G19" s="70" t="e">
        <f t="shared" si="0"/>
        <v>#DIV/0!</v>
      </c>
      <c r="H19" s="70" t="e">
        <f t="shared" si="1"/>
        <v>#DIV/0!</v>
      </c>
    </row>
    <row r="22" spans="1:8" x14ac:dyDescent="0.25">
      <c r="D22" s="9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E9" sqref="E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v>1228131.26</v>
      </c>
      <c r="D6" s="75">
        <f t="shared" ref="C6:F7" si="0">D7</f>
        <v>1351920</v>
      </c>
      <c r="E6" s="75">
        <f t="shared" si="0"/>
        <v>1307084</v>
      </c>
      <c r="F6" s="75">
        <f t="shared" si="0"/>
        <v>1306884.74</v>
      </c>
      <c r="G6" s="70">
        <f>(F6*100)/C6</f>
        <v>106.4124644136165</v>
      </c>
      <c r="H6" s="70">
        <f>(F6*100)/E6</f>
        <v>99.984755379149306</v>
      </c>
    </row>
    <row r="7" spans="2:8" x14ac:dyDescent="0.25">
      <c r="B7" s="8" t="s">
        <v>183</v>
      </c>
      <c r="C7" s="75">
        <f t="shared" si="0"/>
        <v>1228131.26</v>
      </c>
      <c r="D7" s="75">
        <f t="shared" si="0"/>
        <v>1351920</v>
      </c>
      <c r="E7" s="75">
        <f t="shared" si="0"/>
        <v>1307084</v>
      </c>
      <c r="F7" s="75">
        <f t="shared" si="0"/>
        <v>1306884.74</v>
      </c>
      <c r="G7" s="70">
        <f>(F7*100)/C7</f>
        <v>106.4124644136165</v>
      </c>
      <c r="H7" s="70">
        <f>(F7*100)/E7</f>
        <v>99.984755379149306</v>
      </c>
    </row>
    <row r="8" spans="2:8" x14ac:dyDescent="0.25">
      <c r="B8" s="11" t="s">
        <v>184</v>
      </c>
      <c r="C8" s="73">
        <v>1228131.26</v>
      </c>
      <c r="D8" s="73">
        <v>1351920</v>
      </c>
      <c r="E8" s="73">
        <v>1307084</v>
      </c>
      <c r="F8" s="74">
        <v>1306884.74</v>
      </c>
      <c r="G8" s="70">
        <f>(F8*100)/C8</f>
        <v>106.4124644136165</v>
      </c>
      <c r="H8" s="70">
        <f>(F8*100)/E8</f>
        <v>99.984755379149306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6"/>
  <sheetViews>
    <sheetView zoomScaleNormal="100" workbookViewId="0">
      <selection activeCell="L43" sqref="L4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8" width="9.140625" style="40"/>
    <col min="9" max="9" width="12.85546875" style="40" bestFit="1" customWidth="1"/>
    <col min="10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200</v>
      </c>
      <c r="C1" s="39"/>
    </row>
    <row r="2" spans="1:6" ht="15" customHeight="1" x14ac:dyDescent="0.2">
      <c r="A2" s="41" t="s">
        <v>35</v>
      </c>
      <c r="B2" s="42" t="s">
        <v>185</v>
      </c>
      <c r="C2" s="39"/>
    </row>
    <row r="3" spans="1:6" s="39" customFormat="1" ht="43.5" customHeight="1" x14ac:dyDescent="0.2">
      <c r="A3" s="43" t="s">
        <v>36</v>
      </c>
      <c r="B3" s="37" t="s">
        <v>198</v>
      </c>
    </row>
    <row r="4" spans="1:6" s="39" customFormat="1" x14ac:dyDescent="0.2">
      <c r="A4" s="43" t="s">
        <v>37</v>
      </c>
      <c r="B4" s="44" t="s">
        <v>199</v>
      </c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186</v>
      </c>
      <c r="B7" s="46"/>
      <c r="C7" s="77">
        <f>C12+C93</f>
        <v>1351655</v>
      </c>
      <c r="D7" s="77">
        <f>D12+D93</f>
        <v>1306806</v>
      </c>
      <c r="E7" s="77">
        <f>E12+E93</f>
        <v>1306793.3400000001</v>
      </c>
      <c r="F7" s="77">
        <f>(E7*100)/D7</f>
        <v>99.999031225751963</v>
      </c>
    </row>
    <row r="8" spans="1:6" x14ac:dyDescent="0.2">
      <c r="A8" s="47" t="s">
        <v>79</v>
      </c>
      <c r="B8" s="46"/>
      <c r="C8" s="77">
        <f>C68</f>
        <v>265</v>
      </c>
      <c r="D8" s="77">
        <f>D68</f>
        <v>278</v>
      </c>
      <c r="E8" s="77">
        <f>E68</f>
        <v>78.77</v>
      </c>
      <c r="F8" s="77">
        <f>(E8*100)/D8</f>
        <v>28.334532374100718</v>
      </c>
    </row>
    <row r="9" spans="1:6" x14ac:dyDescent="0.2">
      <c r="A9" s="47" t="s">
        <v>187</v>
      </c>
      <c r="B9" s="46"/>
      <c r="C9" s="77">
        <f>C83</f>
        <v>0</v>
      </c>
      <c r="D9" s="77">
        <f>D83</f>
        <v>0</v>
      </c>
      <c r="E9" s="77">
        <f>E83</f>
        <v>12.63</v>
      </c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188</v>
      </c>
      <c r="B11" s="47" t="s">
        <v>189</v>
      </c>
      <c r="C11" s="47" t="s">
        <v>47</v>
      </c>
      <c r="D11" s="47" t="s">
        <v>190</v>
      </c>
      <c r="E11" s="47" t="s">
        <v>191</v>
      </c>
      <c r="F11" s="47" t="s">
        <v>192</v>
      </c>
    </row>
    <row r="12" spans="1:6" x14ac:dyDescent="0.2">
      <c r="A12" s="48" t="s">
        <v>186</v>
      </c>
      <c r="B12" s="48" t="s">
        <v>193</v>
      </c>
      <c r="C12" s="78">
        <f>C13+C57</f>
        <v>1347674</v>
      </c>
      <c r="D12" s="78">
        <f>D13+D57</f>
        <v>1306806</v>
      </c>
      <c r="E12" s="78">
        <f>E13+E57</f>
        <v>1306793.3400000001</v>
      </c>
      <c r="F12" s="79">
        <f>(E12*100)/D12</f>
        <v>99.999031225751963</v>
      </c>
    </row>
    <row r="13" spans="1:6" x14ac:dyDescent="0.2">
      <c r="A13" s="49" t="s">
        <v>77</v>
      </c>
      <c r="B13" s="50" t="s">
        <v>78</v>
      </c>
      <c r="C13" s="80">
        <f>C14+C22+C51</f>
        <v>1343421</v>
      </c>
      <c r="D13" s="80">
        <f>D14+D22+D51</f>
        <v>1302692</v>
      </c>
      <c r="E13" s="80">
        <f>E14+E22+E51</f>
        <v>1302680.1100000001</v>
      </c>
      <c r="F13" s="81">
        <f>(E13*100)/D13</f>
        <v>99.999087274658947</v>
      </c>
    </row>
    <row r="14" spans="1:6" x14ac:dyDescent="0.2">
      <c r="A14" s="51" t="s">
        <v>79</v>
      </c>
      <c r="B14" s="52" t="s">
        <v>80</v>
      </c>
      <c r="C14" s="82">
        <f>C15+C18+C20</f>
        <v>1099839</v>
      </c>
      <c r="D14" s="82">
        <f>D15+D18+D20</f>
        <v>1112931</v>
      </c>
      <c r="E14" s="82">
        <f>E15+E18+E20</f>
        <v>1112928.6300000001</v>
      </c>
      <c r="F14" s="81">
        <f>(E14*100)/D14</f>
        <v>99.999787048792797</v>
      </c>
    </row>
    <row r="15" spans="1:6" x14ac:dyDescent="0.2">
      <c r="A15" s="53" t="s">
        <v>81</v>
      </c>
      <c r="B15" s="54" t="s">
        <v>82</v>
      </c>
      <c r="C15" s="83">
        <f>C16+C17</f>
        <v>907083</v>
      </c>
      <c r="D15" s="83">
        <f>D16+D17</f>
        <v>917924</v>
      </c>
      <c r="E15" s="83">
        <f>E16+E17</f>
        <v>917923.01</v>
      </c>
      <c r="F15" s="83">
        <f>(E15*100)/D15</f>
        <v>99.999892147933821</v>
      </c>
    </row>
    <row r="16" spans="1:6" x14ac:dyDescent="0.2">
      <c r="A16" s="55" t="s">
        <v>83</v>
      </c>
      <c r="B16" s="56" t="s">
        <v>84</v>
      </c>
      <c r="C16" s="84">
        <v>905206</v>
      </c>
      <c r="D16" s="84">
        <v>916351</v>
      </c>
      <c r="E16" s="84">
        <v>916350.34</v>
      </c>
      <c r="F16" s="84"/>
    </row>
    <row r="17" spans="1:6" x14ac:dyDescent="0.2">
      <c r="A17" s="55" t="s">
        <v>85</v>
      </c>
      <c r="B17" s="56" t="s">
        <v>86</v>
      </c>
      <c r="C17" s="84">
        <v>1877</v>
      </c>
      <c r="D17" s="84">
        <v>1573</v>
      </c>
      <c r="E17" s="84">
        <v>1572.67</v>
      </c>
      <c r="F17" s="84"/>
    </row>
    <row r="18" spans="1:6" x14ac:dyDescent="0.2">
      <c r="A18" s="53" t="s">
        <v>87</v>
      </c>
      <c r="B18" s="54" t="s">
        <v>88</v>
      </c>
      <c r="C18" s="83">
        <f>C19</f>
        <v>37998</v>
      </c>
      <c r="D18" s="83">
        <f>D19</f>
        <v>43549</v>
      </c>
      <c r="E18" s="83">
        <f>E19</f>
        <v>43548.31</v>
      </c>
      <c r="F18" s="83">
        <f>(E18*100)/D18</f>
        <v>99.998415577854828</v>
      </c>
    </row>
    <row r="19" spans="1:6" x14ac:dyDescent="0.2">
      <c r="A19" s="55" t="s">
        <v>89</v>
      </c>
      <c r="B19" s="56" t="s">
        <v>88</v>
      </c>
      <c r="C19" s="84">
        <v>37998</v>
      </c>
      <c r="D19" s="84">
        <v>43549</v>
      </c>
      <c r="E19" s="84">
        <v>43548.31</v>
      </c>
      <c r="F19" s="84"/>
    </row>
    <row r="20" spans="1:6" x14ac:dyDescent="0.2">
      <c r="A20" s="53" t="s">
        <v>90</v>
      </c>
      <c r="B20" s="54" t="s">
        <v>91</v>
      </c>
      <c r="C20" s="83">
        <f>C21</f>
        <v>154758</v>
      </c>
      <c r="D20" s="83">
        <f>D21</f>
        <v>151458</v>
      </c>
      <c r="E20" s="83">
        <f>E21</f>
        <v>151457.31</v>
      </c>
      <c r="F20" s="83">
        <f>(E20*100)/D20</f>
        <v>99.999544428158302</v>
      </c>
    </row>
    <row r="21" spans="1:6" x14ac:dyDescent="0.2">
      <c r="A21" s="55" t="s">
        <v>92</v>
      </c>
      <c r="B21" s="56" t="s">
        <v>93</v>
      </c>
      <c r="C21" s="84">
        <v>154758</v>
      </c>
      <c r="D21" s="84">
        <v>151458</v>
      </c>
      <c r="E21" s="84">
        <v>151457.31</v>
      </c>
      <c r="F21" s="84"/>
    </row>
    <row r="22" spans="1:6" x14ac:dyDescent="0.2">
      <c r="A22" s="51" t="s">
        <v>94</v>
      </c>
      <c r="B22" s="52" t="s">
        <v>95</v>
      </c>
      <c r="C22" s="82">
        <f>C23+C28+C34+C44+C46</f>
        <v>242245</v>
      </c>
      <c r="D22" s="82">
        <f>D23+D28+D34+D44+D46</f>
        <v>188871</v>
      </c>
      <c r="E22" s="82">
        <f>E23+E28+E34+E44+E46</f>
        <v>188859.96</v>
      </c>
      <c r="F22" s="81">
        <f>(E22*100)/D22</f>
        <v>99.994154740537198</v>
      </c>
    </row>
    <row r="23" spans="1:6" x14ac:dyDescent="0.2">
      <c r="A23" s="53" t="s">
        <v>96</v>
      </c>
      <c r="B23" s="54" t="s">
        <v>97</v>
      </c>
      <c r="C23" s="83">
        <f>C24+C25+C26+C27</f>
        <v>44196</v>
      </c>
      <c r="D23" s="83">
        <f>D24+D25+D26+D27</f>
        <v>37221</v>
      </c>
      <c r="E23" s="83">
        <f>E24+E25+E26+E27</f>
        <v>37219</v>
      </c>
      <c r="F23" s="83">
        <f>(E23*100)/D23</f>
        <v>99.994626689234579</v>
      </c>
    </row>
    <row r="24" spans="1:6" x14ac:dyDescent="0.2">
      <c r="A24" s="55" t="s">
        <v>98</v>
      </c>
      <c r="B24" s="56" t="s">
        <v>99</v>
      </c>
      <c r="C24" s="84">
        <v>2654</v>
      </c>
      <c r="D24" s="84">
        <v>3000</v>
      </c>
      <c r="E24" s="84">
        <v>2999.3</v>
      </c>
      <c r="F24" s="84"/>
    </row>
    <row r="25" spans="1:6" ht="25.5" x14ac:dyDescent="0.2">
      <c r="A25" s="55" t="s">
        <v>100</v>
      </c>
      <c r="B25" s="56" t="s">
        <v>101</v>
      </c>
      <c r="C25" s="84">
        <v>39817</v>
      </c>
      <c r="D25" s="84">
        <v>34058</v>
      </c>
      <c r="E25" s="84">
        <v>34057.199999999997</v>
      </c>
      <c r="F25" s="84"/>
    </row>
    <row r="26" spans="1:6" x14ac:dyDescent="0.2">
      <c r="A26" s="55" t="s">
        <v>102</v>
      </c>
      <c r="B26" s="56" t="s">
        <v>103</v>
      </c>
      <c r="C26" s="84">
        <v>1659</v>
      </c>
      <c r="D26" s="84">
        <v>163</v>
      </c>
      <c r="E26" s="84">
        <v>162.5</v>
      </c>
      <c r="F26" s="84"/>
    </row>
    <row r="27" spans="1:6" x14ac:dyDescent="0.2">
      <c r="A27" s="55" t="s">
        <v>104</v>
      </c>
      <c r="B27" s="56" t="s">
        <v>105</v>
      </c>
      <c r="C27" s="84">
        <v>66</v>
      </c>
      <c r="D27" s="84">
        <v>0</v>
      </c>
      <c r="E27" s="84">
        <v>0</v>
      </c>
      <c r="F27" s="84"/>
    </row>
    <row r="28" spans="1:6" x14ac:dyDescent="0.2">
      <c r="A28" s="53" t="s">
        <v>106</v>
      </c>
      <c r="B28" s="54" t="s">
        <v>107</v>
      </c>
      <c r="C28" s="83">
        <f>C29+C30+C31+C32+C33</f>
        <v>60832</v>
      </c>
      <c r="D28" s="83">
        <f>D29+D30+D31+D32+D33</f>
        <v>36364</v>
      </c>
      <c r="E28" s="83">
        <f>E29+E30+E31+E32+E33</f>
        <v>36361.870000000003</v>
      </c>
      <c r="F28" s="83">
        <f>(E28*100)/D28</f>
        <v>99.994142558574424</v>
      </c>
    </row>
    <row r="29" spans="1:6" x14ac:dyDescent="0.2">
      <c r="A29" s="55" t="s">
        <v>108</v>
      </c>
      <c r="B29" s="56" t="s">
        <v>109</v>
      </c>
      <c r="C29" s="84">
        <v>17918</v>
      </c>
      <c r="D29" s="84">
        <v>17730</v>
      </c>
      <c r="E29" s="84">
        <v>17729.509999999998</v>
      </c>
      <c r="F29" s="84"/>
    </row>
    <row r="30" spans="1:6" x14ac:dyDescent="0.2">
      <c r="A30" s="55" t="s">
        <v>110</v>
      </c>
      <c r="B30" s="56" t="s">
        <v>111</v>
      </c>
      <c r="C30" s="84">
        <v>41454</v>
      </c>
      <c r="D30" s="84">
        <v>17595</v>
      </c>
      <c r="E30" s="84">
        <v>17594.060000000001</v>
      </c>
      <c r="F30" s="84"/>
    </row>
    <row r="31" spans="1:6" x14ac:dyDescent="0.2">
      <c r="A31" s="55" t="s">
        <v>112</v>
      </c>
      <c r="B31" s="56" t="s">
        <v>113</v>
      </c>
      <c r="C31" s="84">
        <v>133</v>
      </c>
      <c r="D31" s="84">
        <v>0</v>
      </c>
      <c r="E31" s="84">
        <v>0</v>
      </c>
      <c r="F31" s="84"/>
    </row>
    <row r="32" spans="1:6" x14ac:dyDescent="0.2">
      <c r="A32" s="55" t="s">
        <v>114</v>
      </c>
      <c r="B32" s="56" t="s">
        <v>115</v>
      </c>
      <c r="C32" s="84">
        <v>929</v>
      </c>
      <c r="D32" s="84">
        <v>863</v>
      </c>
      <c r="E32" s="84">
        <v>862.3</v>
      </c>
      <c r="F32" s="84"/>
    </row>
    <row r="33" spans="1:6" x14ac:dyDescent="0.2">
      <c r="A33" s="55" t="s">
        <v>116</v>
      </c>
      <c r="B33" s="56" t="s">
        <v>117</v>
      </c>
      <c r="C33" s="84">
        <v>398</v>
      </c>
      <c r="D33" s="84">
        <v>176</v>
      </c>
      <c r="E33" s="84">
        <v>176</v>
      </c>
      <c r="F33" s="84"/>
    </row>
    <row r="34" spans="1:6" x14ac:dyDescent="0.2">
      <c r="A34" s="53" t="s">
        <v>118</v>
      </c>
      <c r="B34" s="54" t="s">
        <v>119</v>
      </c>
      <c r="C34" s="83">
        <f>C35+C36+C37+C38+C39+C40+C41+C42+C43</f>
        <v>130383</v>
      </c>
      <c r="D34" s="83">
        <f>D35+D36+D37+D38+D39+D40+D41+D42+D43</f>
        <v>112909</v>
      </c>
      <c r="E34" s="83">
        <f>E35+E36+E37+E38+E39+E40+E41+E42+E43</f>
        <v>112905.01000000001</v>
      </c>
      <c r="F34" s="83">
        <f>(E34*100)/D34</f>
        <v>99.996466180729612</v>
      </c>
    </row>
    <row r="35" spans="1:6" x14ac:dyDescent="0.2">
      <c r="A35" s="55" t="s">
        <v>120</v>
      </c>
      <c r="B35" s="56" t="s">
        <v>121</v>
      </c>
      <c r="C35" s="84">
        <v>88924</v>
      </c>
      <c r="D35" s="84">
        <v>77297</v>
      </c>
      <c r="E35" s="84">
        <v>77296.88</v>
      </c>
      <c r="F35" s="84"/>
    </row>
    <row r="36" spans="1:6" x14ac:dyDescent="0.2">
      <c r="A36" s="55" t="s">
        <v>122</v>
      </c>
      <c r="B36" s="56" t="s">
        <v>123</v>
      </c>
      <c r="C36" s="84">
        <v>9291</v>
      </c>
      <c r="D36" s="84">
        <v>10967</v>
      </c>
      <c r="E36" s="84">
        <v>10966.07</v>
      </c>
      <c r="F36" s="84"/>
    </row>
    <row r="37" spans="1:6" x14ac:dyDescent="0.2">
      <c r="A37" s="55" t="s">
        <v>124</v>
      </c>
      <c r="B37" s="56" t="s">
        <v>125</v>
      </c>
      <c r="C37" s="84">
        <v>3054</v>
      </c>
      <c r="D37" s="84">
        <v>2870</v>
      </c>
      <c r="E37" s="84">
        <v>2869.33</v>
      </c>
      <c r="F37" s="84"/>
    </row>
    <row r="38" spans="1:6" x14ac:dyDescent="0.2">
      <c r="A38" s="55" t="s">
        <v>126</v>
      </c>
      <c r="B38" s="56" t="s">
        <v>127</v>
      </c>
      <c r="C38" s="84">
        <v>6636</v>
      </c>
      <c r="D38" s="84">
        <v>5984</v>
      </c>
      <c r="E38" s="84">
        <v>5983.39</v>
      </c>
      <c r="F38" s="84"/>
    </row>
    <row r="39" spans="1:6" x14ac:dyDescent="0.2">
      <c r="A39" s="55" t="s">
        <v>128</v>
      </c>
      <c r="B39" s="56" t="s">
        <v>129</v>
      </c>
      <c r="C39" s="84">
        <v>5128</v>
      </c>
      <c r="D39" s="84">
        <v>5071</v>
      </c>
      <c r="E39" s="84">
        <v>5070.79</v>
      </c>
      <c r="F39" s="84"/>
    </row>
    <row r="40" spans="1:6" x14ac:dyDescent="0.2">
      <c r="A40" s="55" t="s">
        <v>130</v>
      </c>
      <c r="B40" s="56" t="s">
        <v>131</v>
      </c>
      <c r="C40" s="84">
        <v>956</v>
      </c>
      <c r="D40" s="84">
        <v>107</v>
      </c>
      <c r="E40" s="84">
        <v>106.69</v>
      </c>
      <c r="F40" s="84"/>
    </row>
    <row r="41" spans="1:6" x14ac:dyDescent="0.2">
      <c r="A41" s="55" t="s">
        <v>132</v>
      </c>
      <c r="B41" s="56" t="s">
        <v>133</v>
      </c>
      <c r="C41" s="84">
        <v>13631</v>
      </c>
      <c r="D41" s="84">
        <v>9663</v>
      </c>
      <c r="E41" s="84">
        <v>9662.67</v>
      </c>
      <c r="F41" s="84"/>
    </row>
    <row r="42" spans="1:6" x14ac:dyDescent="0.2">
      <c r="A42" s="55" t="s">
        <v>134</v>
      </c>
      <c r="B42" s="56" t="s">
        <v>135</v>
      </c>
      <c r="C42" s="84">
        <v>124</v>
      </c>
      <c r="D42" s="84">
        <v>20</v>
      </c>
      <c r="E42" s="84">
        <v>19.920000000000002</v>
      </c>
      <c r="F42" s="84"/>
    </row>
    <row r="43" spans="1:6" x14ac:dyDescent="0.2">
      <c r="A43" s="55" t="s">
        <v>136</v>
      </c>
      <c r="B43" s="56" t="s">
        <v>137</v>
      </c>
      <c r="C43" s="84">
        <v>2639</v>
      </c>
      <c r="D43" s="84">
        <v>930</v>
      </c>
      <c r="E43" s="84">
        <v>929.27</v>
      </c>
      <c r="F43" s="84"/>
    </row>
    <row r="44" spans="1:6" x14ac:dyDescent="0.2">
      <c r="A44" s="53" t="s">
        <v>138</v>
      </c>
      <c r="B44" s="54" t="s">
        <v>139</v>
      </c>
      <c r="C44" s="83">
        <f>C45</f>
        <v>1991</v>
      </c>
      <c r="D44" s="83">
        <f>D45</f>
        <v>184</v>
      </c>
      <c r="E44" s="83">
        <f>E45</f>
        <v>183.08</v>
      </c>
      <c r="F44" s="83">
        <f>(E44*100)/D44</f>
        <v>99.5</v>
      </c>
    </row>
    <row r="45" spans="1:6" ht="25.5" x14ac:dyDescent="0.2">
      <c r="A45" s="55" t="s">
        <v>140</v>
      </c>
      <c r="B45" s="56" t="s">
        <v>141</v>
      </c>
      <c r="C45" s="84">
        <v>1991</v>
      </c>
      <c r="D45" s="84">
        <v>184</v>
      </c>
      <c r="E45" s="84">
        <v>183.08</v>
      </c>
      <c r="F45" s="84"/>
    </row>
    <row r="46" spans="1:6" x14ac:dyDescent="0.2">
      <c r="A46" s="53" t="s">
        <v>142</v>
      </c>
      <c r="B46" s="54" t="s">
        <v>143</v>
      </c>
      <c r="C46" s="83">
        <f>C47+C48+C49+C50</f>
        <v>4843</v>
      </c>
      <c r="D46" s="83">
        <f>D47+D48+D49+D50</f>
        <v>2193</v>
      </c>
      <c r="E46" s="83">
        <f>E47+E48+E49+E50</f>
        <v>2191</v>
      </c>
      <c r="F46" s="83">
        <f>(E46*100)/D46</f>
        <v>99.908800729594162</v>
      </c>
    </row>
    <row r="47" spans="1:6" x14ac:dyDescent="0.2">
      <c r="A47" s="55" t="s">
        <v>146</v>
      </c>
      <c r="B47" s="56" t="s">
        <v>147</v>
      </c>
      <c r="C47" s="84">
        <v>929</v>
      </c>
      <c r="D47" s="84">
        <v>809</v>
      </c>
      <c r="E47" s="84">
        <v>808.18</v>
      </c>
      <c r="F47" s="84"/>
    </row>
    <row r="48" spans="1:6" x14ac:dyDescent="0.2">
      <c r="A48" s="55" t="s">
        <v>148</v>
      </c>
      <c r="B48" s="56" t="s">
        <v>149</v>
      </c>
      <c r="C48" s="84">
        <v>199</v>
      </c>
      <c r="D48" s="84">
        <v>224</v>
      </c>
      <c r="E48" s="84">
        <v>223.41</v>
      </c>
      <c r="F48" s="84"/>
    </row>
    <row r="49" spans="1:6" x14ac:dyDescent="0.2">
      <c r="A49" s="55" t="s">
        <v>150</v>
      </c>
      <c r="B49" s="56" t="s">
        <v>151</v>
      </c>
      <c r="C49" s="84">
        <v>1193</v>
      </c>
      <c r="D49" s="84">
        <v>0</v>
      </c>
      <c r="E49" s="84">
        <v>0</v>
      </c>
      <c r="F49" s="84"/>
    </row>
    <row r="50" spans="1:6" x14ac:dyDescent="0.2">
      <c r="A50" s="55" t="s">
        <v>152</v>
      </c>
      <c r="B50" s="56" t="s">
        <v>143</v>
      </c>
      <c r="C50" s="84">
        <v>2522</v>
      </c>
      <c r="D50" s="84">
        <v>1160</v>
      </c>
      <c r="E50" s="84">
        <v>1159.4100000000001</v>
      </c>
      <c r="F50" s="84"/>
    </row>
    <row r="51" spans="1:6" x14ac:dyDescent="0.2">
      <c r="A51" s="51" t="s">
        <v>153</v>
      </c>
      <c r="B51" s="52" t="s">
        <v>154</v>
      </c>
      <c r="C51" s="82">
        <f>C52+C54</f>
        <v>1337</v>
      </c>
      <c r="D51" s="82">
        <f>D52+D54</f>
        <v>890</v>
      </c>
      <c r="E51" s="82">
        <f>E52+E54</f>
        <v>891.52</v>
      </c>
      <c r="F51" s="81">
        <f>(E51*100)/D51</f>
        <v>100.17078651685394</v>
      </c>
    </row>
    <row r="52" spans="1:6" x14ac:dyDescent="0.2">
      <c r="A52" s="53" t="s">
        <v>155</v>
      </c>
      <c r="B52" s="54" t="s">
        <v>156</v>
      </c>
      <c r="C52" s="83">
        <f>C53</f>
        <v>142</v>
      </c>
      <c r="D52" s="83">
        <f>D53</f>
        <v>142</v>
      </c>
      <c r="E52" s="83">
        <f>E53</f>
        <v>142.57</v>
      </c>
      <c r="F52" s="83">
        <f>(E52*100)/D52</f>
        <v>100.40140845070422</v>
      </c>
    </row>
    <row r="53" spans="1:6" ht="25.5" x14ac:dyDescent="0.2">
      <c r="A53" s="55" t="s">
        <v>157</v>
      </c>
      <c r="B53" s="56" t="s">
        <v>158</v>
      </c>
      <c r="C53" s="84">
        <v>142</v>
      </c>
      <c r="D53" s="84">
        <v>142</v>
      </c>
      <c r="E53" s="84">
        <v>142.57</v>
      </c>
      <c r="F53" s="84"/>
    </row>
    <row r="54" spans="1:6" x14ac:dyDescent="0.2">
      <c r="A54" s="53" t="s">
        <v>159</v>
      </c>
      <c r="B54" s="54" t="s">
        <v>160</v>
      </c>
      <c r="C54" s="83">
        <f>C55+C56</f>
        <v>1195</v>
      </c>
      <c r="D54" s="83">
        <f>D55+D56</f>
        <v>748</v>
      </c>
      <c r="E54" s="83">
        <f>E55+E56</f>
        <v>748.95</v>
      </c>
      <c r="F54" s="83">
        <f>(E54*100)/D54</f>
        <v>100.12700534759358</v>
      </c>
    </row>
    <row r="55" spans="1:6" x14ac:dyDescent="0.2">
      <c r="A55" s="55" t="s">
        <v>161</v>
      </c>
      <c r="B55" s="56" t="s">
        <v>162</v>
      </c>
      <c r="C55" s="84">
        <v>1062</v>
      </c>
      <c r="D55" s="84">
        <v>748</v>
      </c>
      <c r="E55" s="84">
        <v>748.95</v>
      </c>
      <c r="F55" s="84"/>
    </row>
    <row r="56" spans="1:6" x14ac:dyDescent="0.2">
      <c r="A56" s="55" t="s">
        <v>163</v>
      </c>
      <c r="B56" s="56" t="s">
        <v>164</v>
      </c>
      <c r="C56" s="84">
        <v>133</v>
      </c>
      <c r="D56" s="84">
        <v>0</v>
      </c>
      <c r="E56" s="84">
        <v>0</v>
      </c>
      <c r="F56" s="84"/>
    </row>
    <row r="57" spans="1:6" x14ac:dyDescent="0.2">
      <c r="A57" s="49" t="s">
        <v>165</v>
      </c>
      <c r="B57" s="50" t="s">
        <v>166</v>
      </c>
      <c r="C57" s="80">
        <f>C58</f>
        <v>4253</v>
      </c>
      <c r="D57" s="80">
        <f>D58</f>
        <v>4114</v>
      </c>
      <c r="E57" s="80">
        <f>E58</f>
        <v>4113.2299999999996</v>
      </c>
      <c r="F57" s="81">
        <f>(E57*100)/D57</f>
        <v>99.981283422459882</v>
      </c>
    </row>
    <row r="58" spans="1:6" x14ac:dyDescent="0.2">
      <c r="A58" s="51" t="s">
        <v>167</v>
      </c>
      <c r="B58" s="52" t="s">
        <v>168</v>
      </c>
      <c r="C58" s="82">
        <f>C59+C61</f>
        <v>4253</v>
      </c>
      <c r="D58" s="82">
        <f>D59+D61</f>
        <v>4114</v>
      </c>
      <c r="E58" s="82">
        <f>E59+E61</f>
        <v>4113.2299999999996</v>
      </c>
      <c r="F58" s="81">
        <f>(E58*100)/D58</f>
        <v>99.981283422459882</v>
      </c>
    </row>
    <row r="59" spans="1:6" x14ac:dyDescent="0.2">
      <c r="A59" s="53" t="s">
        <v>169</v>
      </c>
      <c r="B59" s="54" t="s">
        <v>170</v>
      </c>
      <c r="C59" s="83">
        <f>C60</f>
        <v>664</v>
      </c>
      <c r="D59" s="83">
        <f>D60</f>
        <v>525</v>
      </c>
      <c r="E59" s="83">
        <f>E60</f>
        <v>524.28</v>
      </c>
      <c r="F59" s="83">
        <f>(E59*100)/D59</f>
        <v>99.862857142857138</v>
      </c>
    </row>
    <row r="60" spans="1:6" x14ac:dyDescent="0.2">
      <c r="A60" s="55" t="s">
        <v>171</v>
      </c>
      <c r="B60" s="56" t="s">
        <v>172</v>
      </c>
      <c r="C60" s="84">
        <v>664</v>
      </c>
      <c r="D60" s="84">
        <v>525</v>
      </c>
      <c r="E60" s="84">
        <v>524.28</v>
      </c>
      <c r="F60" s="84"/>
    </row>
    <row r="61" spans="1:6" x14ac:dyDescent="0.2">
      <c r="A61" s="53" t="s">
        <v>173</v>
      </c>
      <c r="B61" s="54" t="s">
        <v>174</v>
      </c>
      <c r="C61" s="83">
        <f>C62</f>
        <v>3589</v>
      </c>
      <c r="D61" s="83">
        <f>D62</f>
        <v>3589</v>
      </c>
      <c r="E61" s="83">
        <f>E62</f>
        <v>3588.95</v>
      </c>
      <c r="F61" s="83">
        <f>(E61*100)/D61</f>
        <v>99.998606854276957</v>
      </c>
    </row>
    <row r="62" spans="1:6" x14ac:dyDescent="0.2">
      <c r="A62" s="55" t="s">
        <v>175</v>
      </c>
      <c r="B62" s="56" t="s">
        <v>176</v>
      </c>
      <c r="C62" s="84">
        <v>3589</v>
      </c>
      <c r="D62" s="84">
        <v>3589</v>
      </c>
      <c r="E62" s="84">
        <v>3588.95</v>
      </c>
      <c r="F62" s="84"/>
    </row>
    <row r="63" spans="1:6" x14ac:dyDescent="0.2">
      <c r="A63" s="49" t="s">
        <v>55</v>
      </c>
      <c r="B63" s="50" t="s">
        <v>56</v>
      </c>
      <c r="C63" s="80">
        <f t="shared" ref="C63:E64" si="0">C64</f>
        <v>1351655</v>
      </c>
      <c r="D63" s="80">
        <f t="shared" si="0"/>
        <v>1306806</v>
      </c>
      <c r="E63" s="80">
        <f t="shared" si="0"/>
        <v>1306793.3400000001</v>
      </c>
      <c r="F63" s="81">
        <f>(E63*100)/D63</f>
        <v>99.999031225751963</v>
      </c>
    </row>
    <row r="64" spans="1:6" x14ac:dyDescent="0.2">
      <c r="A64" s="51" t="s">
        <v>69</v>
      </c>
      <c r="B64" s="52" t="s">
        <v>70</v>
      </c>
      <c r="C64" s="82">
        <f t="shared" si="0"/>
        <v>1351655</v>
      </c>
      <c r="D64" s="82">
        <f t="shared" si="0"/>
        <v>1306806</v>
      </c>
      <c r="E64" s="82">
        <f t="shared" si="0"/>
        <v>1306793.3400000001</v>
      </c>
      <c r="F64" s="81">
        <f>(E64*100)/D64</f>
        <v>99.999031225751963</v>
      </c>
    </row>
    <row r="65" spans="1:6" ht="25.5" x14ac:dyDescent="0.2">
      <c r="A65" s="53" t="s">
        <v>71</v>
      </c>
      <c r="B65" s="54" t="s">
        <v>72</v>
      </c>
      <c r="C65" s="83">
        <f>C66+C67</f>
        <v>1351655</v>
      </c>
      <c r="D65" s="83">
        <f>D66+D67</f>
        <v>1306806</v>
      </c>
      <c r="E65" s="83">
        <f>E66+E67</f>
        <v>1306793.3400000001</v>
      </c>
      <c r="F65" s="83">
        <f>(E65*100)/D65</f>
        <v>99.999031225751963</v>
      </c>
    </row>
    <row r="66" spans="1:6" x14ac:dyDescent="0.2">
      <c r="A66" s="55" t="s">
        <v>73</v>
      </c>
      <c r="B66" s="56" t="s">
        <v>74</v>
      </c>
      <c r="C66" s="84">
        <v>1347402</v>
      </c>
      <c r="D66" s="84">
        <v>1302692</v>
      </c>
      <c r="E66" s="84">
        <v>1302680.1100000001</v>
      </c>
      <c r="F66" s="84"/>
    </row>
    <row r="67" spans="1:6" ht="25.5" x14ac:dyDescent="0.2">
      <c r="A67" s="55" t="s">
        <v>75</v>
      </c>
      <c r="B67" s="56" t="s">
        <v>76</v>
      </c>
      <c r="C67" s="84">
        <v>4253</v>
      </c>
      <c r="D67" s="84">
        <v>4114</v>
      </c>
      <c r="E67" s="84">
        <v>4113.2299999999996</v>
      </c>
      <c r="F67" s="84"/>
    </row>
    <row r="68" spans="1:6" x14ac:dyDescent="0.2">
      <c r="A68" s="48" t="s">
        <v>79</v>
      </c>
      <c r="B68" s="48" t="s">
        <v>194</v>
      </c>
      <c r="C68" s="78">
        <f>C69+C75</f>
        <v>265</v>
      </c>
      <c r="D68" s="78">
        <f>D69+D75</f>
        <v>278</v>
      </c>
      <c r="E68" s="78">
        <f>E69+E75</f>
        <v>78.77</v>
      </c>
      <c r="F68" s="79">
        <f>(E68*100)/D68</f>
        <v>28.334532374100718</v>
      </c>
    </row>
    <row r="69" spans="1:6" x14ac:dyDescent="0.2">
      <c r="A69" s="49" t="s">
        <v>77</v>
      </c>
      <c r="B69" s="50" t="s">
        <v>78</v>
      </c>
      <c r="C69" s="80">
        <f>C70</f>
        <v>132</v>
      </c>
      <c r="D69" s="80">
        <f>D70</f>
        <v>145</v>
      </c>
      <c r="E69" s="80">
        <f>E70</f>
        <v>78.77</v>
      </c>
      <c r="F69" s="81">
        <f>(E69*100)/D69</f>
        <v>54.324137931034485</v>
      </c>
    </row>
    <row r="70" spans="1:6" x14ac:dyDescent="0.2">
      <c r="A70" s="51" t="s">
        <v>94</v>
      </c>
      <c r="B70" s="52" t="s">
        <v>95</v>
      </c>
      <c r="C70" s="82">
        <f>C71+C73</f>
        <v>132</v>
      </c>
      <c r="D70" s="82">
        <f>D71+D73</f>
        <v>145</v>
      </c>
      <c r="E70" s="82">
        <f>E71+E73</f>
        <v>78.77</v>
      </c>
      <c r="F70" s="81">
        <f>(E70*100)/D70</f>
        <v>54.324137931034485</v>
      </c>
    </row>
    <row r="71" spans="1:6" x14ac:dyDescent="0.2">
      <c r="A71" s="53" t="s">
        <v>106</v>
      </c>
      <c r="B71" s="54" t="s">
        <v>107</v>
      </c>
      <c r="C71" s="83">
        <f>C72</f>
        <v>66</v>
      </c>
      <c r="D71" s="83">
        <f>D72</f>
        <v>79</v>
      </c>
      <c r="E71" s="83">
        <f>E72</f>
        <v>78.77</v>
      </c>
      <c r="F71" s="83">
        <f>(E71*100)/D71</f>
        <v>99.708860759493675</v>
      </c>
    </row>
    <row r="72" spans="1:6" x14ac:dyDescent="0.2">
      <c r="A72" s="55" t="s">
        <v>108</v>
      </c>
      <c r="B72" s="56" t="s">
        <v>109</v>
      </c>
      <c r="C72" s="84">
        <v>66</v>
      </c>
      <c r="D72" s="84">
        <v>79</v>
      </c>
      <c r="E72" s="84">
        <v>78.77</v>
      </c>
      <c r="F72" s="84"/>
    </row>
    <row r="73" spans="1:6" x14ac:dyDescent="0.2">
      <c r="A73" s="53" t="s">
        <v>118</v>
      </c>
      <c r="B73" s="54" t="s">
        <v>119</v>
      </c>
      <c r="C73" s="83">
        <f>C74</f>
        <v>66</v>
      </c>
      <c r="D73" s="83">
        <f>D74</f>
        <v>66</v>
      </c>
      <c r="E73" s="83">
        <f>E74</f>
        <v>0</v>
      </c>
      <c r="F73" s="83">
        <f>(E73*100)/D73</f>
        <v>0</v>
      </c>
    </row>
    <row r="74" spans="1:6" x14ac:dyDescent="0.2">
      <c r="A74" s="55" t="s">
        <v>122</v>
      </c>
      <c r="B74" s="56" t="s">
        <v>123</v>
      </c>
      <c r="C74" s="84">
        <v>66</v>
      </c>
      <c r="D74" s="84">
        <v>66</v>
      </c>
      <c r="E74" s="84">
        <v>0</v>
      </c>
      <c r="F74" s="84"/>
    </row>
    <row r="75" spans="1:6" x14ac:dyDescent="0.2">
      <c r="A75" s="49" t="s">
        <v>165</v>
      </c>
      <c r="B75" s="50" t="s">
        <v>166</v>
      </c>
      <c r="C75" s="80">
        <f t="shared" ref="C75:E77" si="1">C76</f>
        <v>133</v>
      </c>
      <c r="D75" s="80">
        <f t="shared" si="1"/>
        <v>133</v>
      </c>
      <c r="E75" s="80">
        <f t="shared" si="1"/>
        <v>0</v>
      </c>
      <c r="F75" s="81">
        <f>(E75*100)/D75</f>
        <v>0</v>
      </c>
    </row>
    <row r="76" spans="1:6" x14ac:dyDescent="0.2">
      <c r="A76" s="51" t="s">
        <v>167</v>
      </c>
      <c r="B76" s="52" t="s">
        <v>168</v>
      </c>
      <c r="C76" s="82">
        <f t="shared" si="1"/>
        <v>133</v>
      </c>
      <c r="D76" s="82">
        <f t="shared" si="1"/>
        <v>133</v>
      </c>
      <c r="E76" s="82">
        <f t="shared" si="1"/>
        <v>0</v>
      </c>
      <c r="F76" s="81">
        <f>(E76*100)/D76</f>
        <v>0</v>
      </c>
    </row>
    <row r="77" spans="1:6" x14ac:dyDescent="0.2">
      <c r="A77" s="53" t="s">
        <v>169</v>
      </c>
      <c r="B77" s="54" t="s">
        <v>170</v>
      </c>
      <c r="C77" s="83">
        <f t="shared" si="1"/>
        <v>133</v>
      </c>
      <c r="D77" s="83">
        <f t="shared" si="1"/>
        <v>133</v>
      </c>
      <c r="E77" s="83">
        <f t="shared" si="1"/>
        <v>0</v>
      </c>
      <c r="F77" s="83">
        <f>(E77*100)/D77</f>
        <v>0</v>
      </c>
    </row>
    <row r="78" spans="1:6" x14ac:dyDescent="0.2">
      <c r="A78" s="55" t="s">
        <v>171</v>
      </c>
      <c r="B78" s="56" t="s">
        <v>172</v>
      </c>
      <c r="C78" s="84">
        <v>133</v>
      </c>
      <c r="D78" s="84">
        <v>133</v>
      </c>
      <c r="E78" s="84">
        <v>0</v>
      </c>
      <c r="F78" s="84"/>
    </row>
    <row r="79" spans="1:6" x14ac:dyDescent="0.2">
      <c r="A79" s="49" t="s">
        <v>55</v>
      </c>
      <c r="B79" s="50" t="s">
        <v>56</v>
      </c>
      <c r="C79" s="80">
        <f t="shared" ref="C79:E81" si="2">C80</f>
        <v>265</v>
      </c>
      <c r="D79" s="80">
        <f t="shared" si="2"/>
        <v>278</v>
      </c>
      <c r="E79" s="80">
        <f t="shared" si="2"/>
        <v>78.77</v>
      </c>
      <c r="F79" s="81">
        <f>(E79*100)/D79</f>
        <v>28.334532374100718</v>
      </c>
    </row>
    <row r="80" spans="1:6" x14ac:dyDescent="0.2">
      <c r="A80" s="51" t="s">
        <v>63</v>
      </c>
      <c r="B80" s="52" t="s">
        <v>64</v>
      </c>
      <c r="C80" s="82">
        <f t="shared" si="2"/>
        <v>265</v>
      </c>
      <c r="D80" s="82">
        <f t="shared" si="2"/>
        <v>278</v>
      </c>
      <c r="E80" s="82">
        <f t="shared" si="2"/>
        <v>78.77</v>
      </c>
      <c r="F80" s="81">
        <f>(E80*100)/D80</f>
        <v>28.334532374100718</v>
      </c>
    </row>
    <row r="81" spans="1:6" x14ac:dyDescent="0.2">
      <c r="A81" s="53" t="s">
        <v>65</v>
      </c>
      <c r="B81" s="54" t="s">
        <v>66</v>
      </c>
      <c r="C81" s="83">
        <f t="shared" si="2"/>
        <v>265</v>
      </c>
      <c r="D81" s="83">
        <f t="shared" si="2"/>
        <v>278</v>
      </c>
      <c r="E81" s="83">
        <f t="shared" si="2"/>
        <v>78.77</v>
      </c>
      <c r="F81" s="83">
        <f>(E81*100)/D81</f>
        <v>28.334532374100718</v>
      </c>
    </row>
    <row r="82" spans="1:6" x14ac:dyDescent="0.2">
      <c r="A82" s="55" t="s">
        <v>67</v>
      </c>
      <c r="B82" s="56" t="s">
        <v>68</v>
      </c>
      <c r="C82" s="84">
        <v>265</v>
      </c>
      <c r="D82" s="84">
        <v>278</v>
      </c>
      <c r="E82" s="84">
        <v>78.77</v>
      </c>
      <c r="F82" s="84"/>
    </row>
    <row r="83" spans="1:6" x14ac:dyDescent="0.2">
      <c r="A83" s="48" t="s">
        <v>187</v>
      </c>
      <c r="B83" s="48" t="s">
        <v>195</v>
      </c>
      <c r="C83" s="78">
        <f t="shared" ref="C83:E86" si="3">C84</f>
        <v>0</v>
      </c>
      <c r="D83" s="78">
        <f t="shared" si="3"/>
        <v>0</v>
      </c>
      <c r="E83" s="78">
        <f t="shared" si="3"/>
        <v>12.63</v>
      </c>
      <c r="F83" s="79" t="e">
        <f>(E83*100)/D83</f>
        <v>#DIV/0!</v>
      </c>
    </row>
    <row r="84" spans="1:6" x14ac:dyDescent="0.2">
      <c r="A84" s="49" t="s">
        <v>77</v>
      </c>
      <c r="B84" s="50" t="s">
        <v>78</v>
      </c>
      <c r="C84" s="80">
        <f t="shared" si="3"/>
        <v>0</v>
      </c>
      <c r="D84" s="80">
        <f t="shared" si="3"/>
        <v>0</v>
      </c>
      <c r="E84" s="80">
        <f t="shared" si="3"/>
        <v>12.63</v>
      </c>
      <c r="F84" s="81" t="e">
        <f>(E84*100)/D84</f>
        <v>#DIV/0!</v>
      </c>
    </row>
    <row r="85" spans="1:6" x14ac:dyDescent="0.2">
      <c r="A85" s="51" t="s">
        <v>94</v>
      </c>
      <c r="B85" s="52" t="s">
        <v>95</v>
      </c>
      <c r="C85" s="82">
        <f t="shared" si="3"/>
        <v>0</v>
      </c>
      <c r="D85" s="82">
        <f t="shared" si="3"/>
        <v>0</v>
      </c>
      <c r="E85" s="82">
        <f t="shared" si="3"/>
        <v>12.63</v>
      </c>
      <c r="F85" s="81" t="e">
        <f>(E85*100)/D85</f>
        <v>#DIV/0!</v>
      </c>
    </row>
    <row r="86" spans="1:6" x14ac:dyDescent="0.2">
      <c r="A86" s="53" t="s">
        <v>118</v>
      </c>
      <c r="B86" s="54" t="s">
        <v>119</v>
      </c>
      <c r="C86" s="83">
        <f t="shared" si="3"/>
        <v>0</v>
      </c>
      <c r="D86" s="83">
        <f t="shared" si="3"/>
        <v>0</v>
      </c>
      <c r="E86" s="83">
        <f t="shared" si="3"/>
        <v>12.63</v>
      </c>
      <c r="F86" s="83" t="e">
        <f>(E86*100)/D86</f>
        <v>#DIV/0!</v>
      </c>
    </row>
    <row r="87" spans="1:6" x14ac:dyDescent="0.2">
      <c r="A87" s="55" t="s">
        <v>132</v>
      </c>
      <c r="B87" s="56" t="s">
        <v>133</v>
      </c>
      <c r="C87" s="84">
        <v>0</v>
      </c>
      <c r="D87" s="84">
        <v>0</v>
      </c>
      <c r="E87" s="84">
        <v>12.63</v>
      </c>
      <c r="F87" s="84"/>
    </row>
    <row r="88" spans="1:6" x14ac:dyDescent="0.2">
      <c r="A88" s="49" t="s">
        <v>55</v>
      </c>
      <c r="B88" s="50" t="s">
        <v>56</v>
      </c>
      <c r="C88" s="80">
        <f t="shared" ref="C88:E90" si="4">C89</f>
        <v>0</v>
      </c>
      <c r="D88" s="80">
        <f t="shared" si="4"/>
        <v>0</v>
      </c>
      <c r="E88" s="80">
        <f t="shared" si="4"/>
        <v>12.63</v>
      </c>
      <c r="F88" s="81" t="e">
        <f>(E88*100)/D88</f>
        <v>#DIV/0!</v>
      </c>
    </row>
    <row r="89" spans="1:6" x14ac:dyDescent="0.2">
      <c r="A89" s="51" t="s">
        <v>57</v>
      </c>
      <c r="B89" s="52" t="s">
        <v>58</v>
      </c>
      <c r="C89" s="82">
        <f t="shared" si="4"/>
        <v>0</v>
      </c>
      <c r="D89" s="82">
        <f t="shared" si="4"/>
        <v>0</v>
      </c>
      <c r="E89" s="82">
        <f t="shared" si="4"/>
        <v>12.63</v>
      </c>
      <c r="F89" s="81" t="e">
        <f>(E89*100)/D89</f>
        <v>#DIV/0!</v>
      </c>
    </row>
    <row r="90" spans="1:6" x14ac:dyDescent="0.2">
      <c r="A90" s="53" t="s">
        <v>59</v>
      </c>
      <c r="B90" s="54" t="s">
        <v>60</v>
      </c>
      <c r="C90" s="83">
        <f t="shared" si="4"/>
        <v>0</v>
      </c>
      <c r="D90" s="83">
        <f t="shared" si="4"/>
        <v>0</v>
      </c>
      <c r="E90" s="83">
        <f t="shared" si="4"/>
        <v>12.63</v>
      </c>
      <c r="F90" s="83" t="e">
        <f>(E90*100)/D90</f>
        <v>#DIV/0!</v>
      </c>
    </row>
    <row r="91" spans="1:6" x14ac:dyDescent="0.2">
      <c r="A91" s="55" t="s">
        <v>61</v>
      </c>
      <c r="B91" s="56" t="s">
        <v>62</v>
      </c>
      <c r="C91" s="84">
        <v>0</v>
      </c>
      <c r="D91" s="84">
        <v>0</v>
      </c>
      <c r="E91" s="84">
        <v>12.63</v>
      </c>
      <c r="F91" s="84"/>
    </row>
    <row r="92" spans="1:6" ht="38.25" x14ac:dyDescent="0.2">
      <c r="A92" s="47" t="s">
        <v>196</v>
      </c>
      <c r="B92" s="47" t="s">
        <v>197</v>
      </c>
      <c r="C92" s="47" t="s">
        <v>47</v>
      </c>
      <c r="D92" s="47" t="s">
        <v>190</v>
      </c>
      <c r="E92" s="47" t="s">
        <v>191</v>
      </c>
      <c r="F92" s="47" t="s">
        <v>192</v>
      </c>
    </row>
    <row r="93" spans="1:6" x14ac:dyDescent="0.2">
      <c r="A93" s="48" t="s">
        <v>186</v>
      </c>
      <c r="B93" s="48" t="s">
        <v>193</v>
      </c>
      <c r="C93" s="78">
        <f t="shared" ref="C93:E94" si="5">C94</f>
        <v>3981</v>
      </c>
      <c r="D93" s="78">
        <f t="shared" si="5"/>
        <v>0</v>
      </c>
      <c r="E93" s="78">
        <f t="shared" si="5"/>
        <v>0</v>
      </c>
      <c r="F93" s="79" t="e">
        <f>(E93*100)/D93</f>
        <v>#DIV/0!</v>
      </c>
    </row>
    <row r="94" spans="1:6" x14ac:dyDescent="0.2">
      <c r="A94" s="49" t="s">
        <v>77</v>
      </c>
      <c r="B94" s="50" t="s">
        <v>78</v>
      </c>
      <c r="C94" s="80">
        <f t="shared" si="5"/>
        <v>3981</v>
      </c>
      <c r="D94" s="80">
        <f t="shared" si="5"/>
        <v>0</v>
      </c>
      <c r="E94" s="80">
        <f t="shared" si="5"/>
        <v>0</v>
      </c>
      <c r="F94" s="81" t="e">
        <f>(E94*100)/D94</f>
        <v>#DIV/0!</v>
      </c>
    </row>
    <row r="95" spans="1:6" x14ac:dyDescent="0.2">
      <c r="A95" s="51" t="s">
        <v>94</v>
      </c>
      <c r="B95" s="52" t="s">
        <v>95</v>
      </c>
      <c r="C95" s="82">
        <f>C96+C99</f>
        <v>3981</v>
      </c>
      <c r="D95" s="82">
        <f>D96+D99</f>
        <v>0</v>
      </c>
      <c r="E95" s="82">
        <f>E96+E99</f>
        <v>0</v>
      </c>
      <c r="F95" s="81" t="e">
        <f>(E95*100)/D95</f>
        <v>#DIV/0!</v>
      </c>
    </row>
    <row r="96" spans="1:6" x14ac:dyDescent="0.2">
      <c r="A96" s="53" t="s">
        <v>118</v>
      </c>
      <c r="B96" s="54" t="s">
        <v>119</v>
      </c>
      <c r="C96" s="83">
        <f>C97+C98</f>
        <v>2654</v>
      </c>
      <c r="D96" s="83">
        <f>D97+D98</f>
        <v>0</v>
      </c>
      <c r="E96" s="83">
        <f>E97+E98</f>
        <v>0</v>
      </c>
      <c r="F96" s="83" t="e">
        <f>(E96*100)/D96</f>
        <v>#DIV/0!</v>
      </c>
    </row>
    <row r="97" spans="1:6" x14ac:dyDescent="0.2">
      <c r="A97" s="55" t="s">
        <v>120</v>
      </c>
      <c r="B97" s="56" t="s">
        <v>121</v>
      </c>
      <c r="C97" s="84">
        <v>1327</v>
      </c>
      <c r="D97" s="84">
        <v>0</v>
      </c>
      <c r="E97" s="84">
        <v>0</v>
      </c>
      <c r="F97" s="84"/>
    </row>
    <row r="98" spans="1:6" x14ac:dyDescent="0.2">
      <c r="A98" s="55" t="s">
        <v>132</v>
      </c>
      <c r="B98" s="56" t="s">
        <v>133</v>
      </c>
      <c r="C98" s="84">
        <v>1327</v>
      </c>
      <c r="D98" s="84">
        <v>0</v>
      </c>
      <c r="E98" s="84">
        <v>0</v>
      </c>
      <c r="F98" s="84"/>
    </row>
    <row r="99" spans="1:6" x14ac:dyDescent="0.2">
      <c r="A99" s="53" t="s">
        <v>142</v>
      </c>
      <c r="B99" s="54" t="s">
        <v>143</v>
      </c>
      <c r="C99" s="83">
        <f>C100</f>
        <v>1327</v>
      </c>
      <c r="D99" s="83">
        <f>D100</f>
        <v>0</v>
      </c>
      <c r="E99" s="83">
        <f>E100</f>
        <v>0</v>
      </c>
      <c r="F99" s="83" t="e">
        <f>(E99*100)/D99</f>
        <v>#DIV/0!</v>
      </c>
    </row>
    <row r="100" spans="1:6" x14ac:dyDescent="0.2">
      <c r="A100" s="55" t="s">
        <v>144</v>
      </c>
      <c r="B100" s="56" t="s">
        <v>145</v>
      </c>
      <c r="C100" s="84">
        <v>1327</v>
      </c>
      <c r="D100" s="84">
        <v>0</v>
      </c>
      <c r="E100" s="84">
        <v>0</v>
      </c>
      <c r="F100" s="84"/>
    </row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Verica Borković</cp:lastModifiedBy>
  <cp:lastPrinted>2024-03-26T11:08:21Z</cp:lastPrinted>
  <dcterms:created xsi:type="dcterms:W3CDTF">2022-08-12T12:51:27Z</dcterms:created>
  <dcterms:modified xsi:type="dcterms:W3CDTF">2024-04-08T10:59:40Z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