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dio'!$A$1:$F$87</definedName>
    <definedName name="_xlnm.Print_Area" localSheetId="0">SAŽETAK!$A$1:$L$27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6" i="15"/>
  <c r="E86" i="15"/>
  <c r="D86" i="15"/>
  <c r="C86" i="15"/>
  <c r="F85" i="15"/>
  <c r="E85" i="15"/>
  <c r="D85" i="15"/>
  <c r="C85" i="15"/>
  <c r="F84" i="15"/>
  <c r="E84" i="15"/>
  <c r="D84" i="15"/>
  <c r="C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9" i="3"/>
  <c r="K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<sst xmlns="http://schemas.openxmlformats.org/spreadsheetml/2006/main" count="423" uniqueCount="199">
  <si>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</si>
  <si>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</si>
  <si>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</si>
  <si>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</si>
  <si>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</si>
  <si>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</si>
  <si>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</si>
  <si>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</si>
  <si>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</si>
  <si>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</si>
  <si>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</si>
  <si>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</si>
  <si>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</si>
  <si>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</si>
  <si>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</si>
  <si>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</si>
  <si>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</si>
  <si>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</si>
  <si>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</si>
  <si>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</si>
  <si>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</si>
  <si>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</si>
  <si>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</si>
  <si>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</si>
  <si>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</si>
  <si>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</si>
  <si>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</si>
  <si>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</si>
  <si>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</si>
  <si>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</si>
  <si>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</si>
  <si>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</si>
  <si>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</si>
  <si>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</si>
  <si>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</si>
  <si>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</si>
  <si>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</si>
  <si>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</si>
  <si>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</si>
  <si>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</si>
  <si>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</si>
  <si>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</si>
  <si>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</si>
  <si>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</si>
  <si>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</si>
  <si>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</si>
  <si>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</si>
  <si>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</si>
  <si>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</si>
  <si>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</si>
  <si>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</si>
  <si>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</si>
  <si>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</si>
  <si>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</si>
  <si>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639</t>
  </si>
  <si>
    <t>Prijenosi između proračunskih korisnika istog proračuna</t>
  </si>
  <si>
    <t>6392</t>
  </si>
  <si>
    <t>Kapitalni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</si>
  <si>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</si>
  <si>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</si>
  <si>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</si>
  <si>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</si>
  <si>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</si>
  <si>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</si>
  <si>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</si>
  <si>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</si>
  <si>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</si>
  <si>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</si>
  <si>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</si>
  <si>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</si>
  <si>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</si>
  <si>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</si>
  <si>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</si>
  <si>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</si>
  <si>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</si>
  <si>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</si>
  <si>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</si>
  <si>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</si>
  <si>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</si>
  <si>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</si>
  <si>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</si>
  <si>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</si>
  <si>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</si>
  <si>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</si>
  <si>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</si>
  <si>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</si>
  <si>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</si>
  <si>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</si>
  <si>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</si>
  <si>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</si>
  <si>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</si>
  <si>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</si>
  <si>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</si>
  <si>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</si>
  <si>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</si>
  <si>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</si>
  <si>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</si>
  <si>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</si>
  <si>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</si>
  <si>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</si>
  <si>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</si>
  <si>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</si>
  <si>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</si>
  <si>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</si>
  <si>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</si>
  <si>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</si>
  <si>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</si>
  <si>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</si>
  <si>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</si>
  <si>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</si>
  <si>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</si>
  <si>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</si>
  <si>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</si>
  <si>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</si>
  <si>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</si>
  <si>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</si>
  <si>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</si>
  <si>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</si>
  <si>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</si>
  <si>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</si>
  <si>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</si>
  <si>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</si>
  <si>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</si>
  <si>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</si>
  <si>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</si>
  <si>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</si>
  <si>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</si>
  <si>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</si>
  <si>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</si>
  <si>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</si>
  <si>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</si>
  <si>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</si>
  <si>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</si>
  <si>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</si>
  <si>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</si>
  <si>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</si>
  <si>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</si>
  <si>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</si>
  <si>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</si>
  <si>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</si>
  <si>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</si>
  <si>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</si>
  <si>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</si>
  <si>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</si>
  <si>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</si>
  <si>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</si>
  <si>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</si>
  <si>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</si>
  <si>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</si>
  <si>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</si>
  <si>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</si>
  <si>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</si>
  <si>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</si>
  <si>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</si>
  <si>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</si>
  <si>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</si>
  <si>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</si>
  <si>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</si>
  <si>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</si>
  <si>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</si>
  <si>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</si>
  <si>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</si>
  <si>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</si>
  <si>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</si>
  <si>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</si>
  <si>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</si>
  <si>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</si>
  <si>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</si>
  <si>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</si>
  <si>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</si>
  <si>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</si>
  <si>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</si>
  <si>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</si>
  <si>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</si>
  <si>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</si>
  <si>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</si>
  <si>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</si>
  <si>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</si>
  <si>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</si>
  <si>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</si>
  <si>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</si>
  <si>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</si>
  <si>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</si>
  <si>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</si>
  <si>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</si>
  <si>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65 Županijski sudovi</t>
  </si>
  <si>
    <t>3445 PULA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</si>
  <si>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</si>
  <si>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</si>
  <si>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</si>
  <si>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</si>
  <si>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</si>
  <si>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</si>
  <si>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</si>
  <si>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</si>
  <si>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</si>
  <si>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</si>
  <si>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</si>
  <si>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109 Ministarstvo pravosuđa, uprave i digitalne transformacije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</si>
</sst>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K30" sqref="K3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6" t="s">
        <v>8</v>
      </c>
      <c r="C10" s="102"/>
      <c r="D10" s="102"/>
      <c r="E10" s="102"/>
      <c r="F10" s="98"/>
      <c r="G10" s="85">
        <v>2347085.58</v>
      </c>
      <c r="H10" s="86">
        <v>3042778</v>
      </c>
      <c r="I10" s="86">
        <v>3453529</v>
      </c>
      <c r="J10" s="86">
        <v>3404550.15</v>
      </c>
      <c r="K10" s="86"/>
      <c r="L10" s="86"/>
    </row>
    <row r="11" spans="2:13" ht="14.45" x14ac:dyDescent="0.3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109" t="s">
        <v>0</v>
      </c>
      <c r="C12" s="100"/>
      <c r="D12" s="100"/>
      <c r="E12" s="100"/>
      <c r="F12" s="110"/>
      <c r="G12" s="87">
        <f>G10+G11</f>
        <v>2347085.58</v>
      </c>
      <c r="H12" s="87">
        <f t="shared" ref="H12:J12" si="0">H10+H11</f>
        <v>3042778</v>
      </c>
      <c r="I12" s="87">
        <f t="shared" si="0"/>
        <v>3453529</v>
      </c>
      <c r="J12" s="87">
        <f t="shared" si="0"/>
        <v>3404550.15</v>
      </c>
      <c r="K12" s="88">
        <f>J12/G12*100</f>
        <v>145.05436780877801</v>
      </c>
      <c r="L12" s="88">
        <f>J12/I12*100</f>
        <v>98.581773889838502</v>
      </c>
    </row>
    <row r="13" spans="2:13" ht="14.45" x14ac:dyDescent="0.3">
      <c r="B13" s="101" t="s">
        <v>9</v>
      </c>
      <c r="C13" s="102"/>
      <c r="D13" s="102"/>
      <c r="E13" s="102"/>
      <c r="F13" s="102"/>
      <c r="G13" s="89">
        <v>2273849.4700000002</v>
      </c>
      <c r="H13" s="86">
        <v>2653839</v>
      </c>
      <c r="I13" s="86">
        <v>3066878</v>
      </c>
      <c r="J13" s="86">
        <v>3016430.19</v>
      </c>
      <c r="K13" s="86"/>
      <c r="L13" s="86"/>
    </row>
    <row r="14" spans="2:13" ht="14.45" x14ac:dyDescent="0.3">
      <c r="B14" s="97" t="s">
        <v>10</v>
      </c>
      <c r="C14" s="98"/>
      <c r="D14" s="98"/>
      <c r="E14" s="98"/>
      <c r="F14" s="98"/>
      <c r="G14" s="85">
        <v>73236.11</v>
      </c>
      <c r="H14" s="86">
        <v>388939</v>
      </c>
      <c r="I14" s="86">
        <v>386651</v>
      </c>
      <c r="J14" s="86">
        <v>386618.91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2347085.58</v>
      </c>
      <c r="H15" s="87">
        <f t="shared" ref="H15:J15" si="1">H13+H14</f>
        <v>3042778</v>
      </c>
      <c r="I15" s="87">
        <f t="shared" si="1"/>
        <v>3453529</v>
      </c>
      <c r="J15" s="87">
        <f t="shared" si="1"/>
        <v>3403049.1</v>
      </c>
      <c r="K15" s="88">
        <f>J15/G15*100</f>
        <v>144.99041402657301</v>
      </c>
      <c r="L15" s="88">
        <f>J15/I15*100</f>
        <v>98.53830965369049</v>
      </c>
    </row>
    <row r="16" spans="2:13" x14ac:dyDescent="0.25">
      <c r="B16" s="99" t="s">
        <v>2</v>
      </c>
      <c r="C16" s="100"/>
      <c r="D16" s="100"/>
      <c r="E16" s="100"/>
      <c r="F16" s="100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1501.0499999998137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6" t="s">
        <v>5</v>
      </c>
      <c r="C24" s="102"/>
      <c r="D24" s="102"/>
      <c r="E24" s="102"/>
      <c r="F24" s="102"/>
      <c r="G24" s="89">
        <v>25024.42</v>
      </c>
      <c r="H24" s="95">
        <v>25000.95</v>
      </c>
      <c r="I24" s="95">
        <v>25000.95</v>
      </c>
      <c r="J24" s="95">
        <v>25000.95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2"/>
      <c r="D25" s="102"/>
      <c r="E25" s="102"/>
      <c r="F25" s="102"/>
      <c r="G25" s="89">
        <f>-(0.95+25000)</f>
        <v>-25000.95</v>
      </c>
      <c r="H25" s="95">
        <f>-(867.63+25000)</f>
        <v>-25867.63</v>
      </c>
      <c r="I25" s="95">
        <v>-25867.63</v>
      </c>
      <c r="J25" s="95">
        <v>-25867.63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03" t="s">
        <v>29</v>
      </c>
      <c r="C26" s="104"/>
      <c r="D26" s="104"/>
      <c r="E26" s="104"/>
      <c r="F26" s="105"/>
      <c r="G26" s="94">
        <f>G24+G25</f>
        <v>23.469999999997526</v>
      </c>
      <c r="H26" s="94">
        <f t="shared" ref="H26:J26" si="4">H24+H25</f>
        <v>-866.68000000000029</v>
      </c>
      <c r="I26" s="94">
        <f t="shared" si="4"/>
        <v>-866.68000000000029</v>
      </c>
      <c r="J26" s="94">
        <f t="shared" si="4"/>
        <v>-866.68000000000029</v>
      </c>
      <c r="K26" s="93">
        <f>J26/G26*100</f>
        <v>-3692.714103110744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23.469999999997526</v>
      </c>
      <c r="H27" s="94">
        <f t="shared" ref="H27:J27" si="5">H16+H26</f>
        <v>-866.68000000000029</v>
      </c>
      <c r="I27" s="94">
        <f t="shared" si="5"/>
        <v>-866.68000000000029</v>
      </c>
      <c r="J27" s="94">
        <f t="shared" si="5"/>
        <v>634.36999999981344</v>
      </c>
      <c r="K27" s="93">
        <f>J27/G27*100</f>
        <v>2702.8973157216888</v>
      </c>
      <c r="L27" s="93">
        <f>J27/I27*100</f>
        <v>-73.195412378249557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0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2347085.58</v>
      </c>
      <c r="H10" s="65">
        <f>H11</f>
        <v>3042778</v>
      </c>
      <c r="I10" s="65">
        <f>I11</f>
        <v>3453529</v>
      </c>
      <c r="J10" s="65">
        <f>J11</f>
        <v>3404550.15</v>
      </c>
      <c r="K10" s="69">
        <f t="shared" ref="K10:K24" si="0">(J10*100)/G10</f>
        <v>145.05436780877841</v>
      </c>
      <c r="L10" s="69">
        <f t="shared" ref="L10:L24" si="1">(J10*100)/I10</f>
        <v>98.581773889838487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G12+G15+G18+G21</f>
        <v>2347085.58</v>
      </c>
      <c r="H11" s="65">
        <f>H12+H15+H18+H21</f>
        <v>3042778</v>
      </c>
      <c r="I11" s="65">
        <f>I12+I15+I18+I21</f>
        <v>3453529</v>
      </c>
      <c r="J11" s="65">
        <f>J12+J15+J18+J21</f>
        <v>3404550.15</v>
      </c>
      <c r="K11" s="65">
        <f t="shared" si="0"/>
        <v>145.05436780877841</v>
      </c>
      <c r="L11" s="65">
        <f t="shared" si="1"/>
        <v>98.581773889838487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3169.45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3169.45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>
        <f t="shared" si="0"/>
        <v>0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3169.45</v>
      </c>
      <c r="H14" s="66">
        <v>0</v>
      </c>
      <c r="I14" s="66">
        <v>0</v>
      </c>
      <c r="J14" s="66">
        <v>0</v>
      </c>
      <c r="K14" s="66">
        <f t="shared" si="0"/>
        <v>0</v>
      </c>
      <c r="L14" s="66" t="e">
        <f t="shared" si="1"/>
        <v>#DIV/0!</v>
      </c>
    </row>
    <row r="15" spans="2:12" ht="14.45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24792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ht="14.45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24792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24792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212.5</v>
      </c>
      <c r="H18" s="65">
        <f t="shared" si="4"/>
        <v>1531</v>
      </c>
      <c r="I18" s="65">
        <f t="shared" si="4"/>
        <v>31</v>
      </c>
      <c r="J18" s="65">
        <f t="shared" si="4"/>
        <v>1501.05</v>
      </c>
      <c r="K18" s="65">
        <f t="shared" si="0"/>
        <v>706.37647058823529</v>
      </c>
      <c r="L18" s="65">
        <f t="shared" si="1"/>
        <v>4842.0967741935483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212.5</v>
      </c>
      <c r="H19" s="65">
        <f t="shared" si="4"/>
        <v>1531</v>
      </c>
      <c r="I19" s="65">
        <f t="shared" si="4"/>
        <v>31</v>
      </c>
      <c r="J19" s="65">
        <f t="shared" si="4"/>
        <v>1501.05</v>
      </c>
      <c r="K19" s="65">
        <f t="shared" si="0"/>
        <v>706.37647058823529</v>
      </c>
      <c r="L19" s="65">
        <f t="shared" si="1"/>
        <v>4842.0967741935483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212.5</v>
      </c>
      <c r="H20" s="66">
        <v>1531</v>
      </c>
      <c r="I20" s="66">
        <v>31</v>
      </c>
      <c r="J20" s="66">
        <v>1501.05</v>
      </c>
      <c r="K20" s="66">
        <f t="shared" si="0"/>
        <v>706.37647058823529</v>
      </c>
      <c r="L20" s="66">
        <f t="shared" si="1"/>
        <v>4842.0967741935483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2343703.63</v>
      </c>
      <c r="H21" s="65">
        <f>H22</f>
        <v>3041247</v>
      </c>
      <c r="I21" s="65">
        <f>I22</f>
        <v>3428706</v>
      </c>
      <c r="J21" s="65">
        <f>J22</f>
        <v>3403049.1</v>
      </c>
      <c r="K21" s="65">
        <f t="shared" si="0"/>
        <v>145.19963430700494</v>
      </c>
      <c r="L21" s="65">
        <f t="shared" si="1"/>
        <v>99.251703120652508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2343703.63</v>
      </c>
      <c r="H22" s="65">
        <f>H23+H24</f>
        <v>3041247</v>
      </c>
      <c r="I22" s="65">
        <f>I23+I24</f>
        <v>3428706</v>
      </c>
      <c r="J22" s="65">
        <f>J23+J24</f>
        <v>3403049.1</v>
      </c>
      <c r="K22" s="65">
        <f t="shared" si="0"/>
        <v>145.19963430700494</v>
      </c>
      <c r="L22" s="65">
        <f t="shared" si="1"/>
        <v>99.251703120652508</v>
      </c>
    </row>
    <row r="23" spans="2:12" ht="14.45" x14ac:dyDescent="0.3">
      <c r="B23" s="66"/>
      <c r="C23" s="66"/>
      <c r="D23" s="66"/>
      <c r="E23" s="66" t="s">
        <v>74</v>
      </c>
      <c r="F23" s="66" t="s">
        <v>75</v>
      </c>
      <c r="G23" s="66">
        <v>2277027.5099999998</v>
      </c>
      <c r="H23" s="66">
        <v>2652839</v>
      </c>
      <c r="I23" s="66">
        <v>3042086</v>
      </c>
      <c r="J23" s="66">
        <v>3016430.19</v>
      </c>
      <c r="K23" s="66">
        <f t="shared" si="0"/>
        <v>132.47227698184466</v>
      </c>
      <c r="L23" s="66">
        <f t="shared" si="1"/>
        <v>99.156637583552865</v>
      </c>
    </row>
    <row r="24" spans="2:12" ht="14.45" x14ac:dyDescent="0.3">
      <c r="B24" s="66"/>
      <c r="C24" s="66"/>
      <c r="D24" s="66"/>
      <c r="E24" s="66" t="s">
        <v>76</v>
      </c>
      <c r="F24" s="66" t="s">
        <v>77</v>
      </c>
      <c r="G24" s="66">
        <v>66676.12</v>
      </c>
      <c r="H24" s="66">
        <v>388408</v>
      </c>
      <c r="I24" s="66">
        <v>386620</v>
      </c>
      <c r="J24" s="66">
        <v>386618.91</v>
      </c>
      <c r="K24" s="66">
        <f t="shared" si="0"/>
        <v>579.8461428169486</v>
      </c>
      <c r="L24" s="66">
        <f t="shared" si="1"/>
        <v>99.999718069422173</v>
      </c>
    </row>
    <row r="25" spans="2:12" ht="14.45" x14ac:dyDescent="0.3">
      <c r="F25" s="35"/>
    </row>
    <row r="26" spans="2:12" ht="14.45" x14ac:dyDescent="0.3">
      <c r="F26" s="35"/>
    </row>
    <row r="27" spans="2:12" ht="36.75" customHeight="1" x14ac:dyDescent="0.25">
      <c r="B27" s="118" t="s">
        <v>3</v>
      </c>
      <c r="C27" s="119"/>
      <c r="D27" s="119"/>
      <c r="E27" s="119"/>
      <c r="F27" s="120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ht="14.45" x14ac:dyDescent="0.3">
      <c r="B28" s="121">
        <v>1</v>
      </c>
      <c r="C28" s="122"/>
      <c r="D28" s="122"/>
      <c r="E28" s="122"/>
      <c r="F28" s="123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ht="14.45" x14ac:dyDescent="0.3">
      <c r="B29" s="65"/>
      <c r="C29" s="66"/>
      <c r="D29" s="67"/>
      <c r="E29" s="68"/>
      <c r="F29" s="8" t="s">
        <v>21</v>
      </c>
      <c r="G29" s="65">
        <f>G30+G71</f>
        <v>2347085.58</v>
      </c>
      <c r="H29" s="65">
        <f>H30+H71</f>
        <v>3042778</v>
      </c>
      <c r="I29" s="65">
        <f>I30+I71</f>
        <v>3453529</v>
      </c>
      <c r="J29" s="65">
        <f>J30+J71</f>
        <v>3403049.1000000006</v>
      </c>
      <c r="K29" s="70">
        <f t="shared" ref="K29:K60" si="5">(J29*100)/G29</f>
        <v>144.99041402657332</v>
      </c>
      <c r="L29" s="70">
        <f t="shared" ref="L29:L60" si="6">(J29*100)/I29</f>
        <v>98.538309653690476</v>
      </c>
    </row>
    <row r="30" spans="2:12" ht="14.45" x14ac:dyDescent="0.3">
      <c r="B30" s="65" t="s">
        <v>78</v>
      </c>
      <c r="C30" s="65"/>
      <c r="D30" s="65"/>
      <c r="E30" s="65"/>
      <c r="F30" s="65" t="s">
        <v>79</v>
      </c>
      <c r="G30" s="65">
        <f>G31+G39+G66</f>
        <v>2273849.4700000002</v>
      </c>
      <c r="H30" s="65">
        <f>H31+H39+H66</f>
        <v>2653839</v>
      </c>
      <c r="I30" s="65">
        <f>I31+I39+I66</f>
        <v>3066878</v>
      </c>
      <c r="J30" s="65">
        <f>J31+J39+J66</f>
        <v>3016430.1900000004</v>
      </c>
      <c r="K30" s="65">
        <f t="shared" si="5"/>
        <v>132.65742652700752</v>
      </c>
      <c r="L30" s="65">
        <f t="shared" si="6"/>
        <v>98.355076074105327</v>
      </c>
    </row>
    <row r="31" spans="2:12" ht="14.45" x14ac:dyDescent="0.3">
      <c r="B31" s="65"/>
      <c r="C31" s="65" t="s">
        <v>80</v>
      </c>
      <c r="D31" s="65"/>
      <c r="E31" s="65"/>
      <c r="F31" s="65" t="s">
        <v>81</v>
      </c>
      <c r="G31" s="65">
        <f>G32+G35+G37</f>
        <v>1842652.1600000001</v>
      </c>
      <c r="H31" s="65">
        <f>H32+H35+H37</f>
        <v>2142860</v>
      </c>
      <c r="I31" s="65">
        <f>I32+I35+I37</f>
        <v>2554272</v>
      </c>
      <c r="J31" s="65">
        <f>J32+J35+J37</f>
        <v>2554269.9000000004</v>
      </c>
      <c r="K31" s="65">
        <f t="shared" si="5"/>
        <v>138.61921177787565</v>
      </c>
      <c r="L31" s="65">
        <f t="shared" si="6"/>
        <v>99.999917784793482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1544080.59</v>
      </c>
      <c r="H32" s="65">
        <f>H33+H34</f>
        <v>1803724</v>
      </c>
      <c r="I32" s="65">
        <f>I33+I34</f>
        <v>2148922</v>
      </c>
      <c r="J32" s="65">
        <f>J33+J34</f>
        <v>2148920.35</v>
      </c>
      <c r="K32" s="65">
        <f t="shared" si="5"/>
        <v>139.17151500492599</v>
      </c>
      <c r="L32" s="65">
        <f t="shared" si="6"/>
        <v>99.99992321731547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1535751.54</v>
      </c>
      <c r="H33" s="66">
        <v>1795724</v>
      </c>
      <c r="I33" s="66">
        <v>2134116</v>
      </c>
      <c r="J33" s="66">
        <v>2134115.1800000002</v>
      </c>
      <c r="K33" s="66">
        <f t="shared" si="5"/>
        <v>138.96226859717166</v>
      </c>
      <c r="L33" s="66">
        <f t="shared" si="6"/>
        <v>99.99996157659659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8329.0499999999993</v>
      </c>
      <c r="H34" s="66">
        <v>8000</v>
      </c>
      <c r="I34" s="66">
        <v>14806</v>
      </c>
      <c r="J34" s="66">
        <v>14805.17</v>
      </c>
      <c r="K34" s="66">
        <f t="shared" si="5"/>
        <v>177.75340525029867</v>
      </c>
      <c r="L34" s="66">
        <f t="shared" si="6"/>
        <v>99.99439416452789</v>
      </c>
    </row>
    <row r="35" spans="2:12" ht="14.45" x14ac:dyDescent="0.3">
      <c r="B35" s="65"/>
      <c r="C35" s="65"/>
      <c r="D35" s="65" t="s">
        <v>88</v>
      </c>
      <c r="E35" s="65"/>
      <c r="F35" s="65" t="s">
        <v>89</v>
      </c>
      <c r="G35" s="65">
        <f>G36</f>
        <v>43786.720000000001</v>
      </c>
      <c r="H35" s="65">
        <f>H36</f>
        <v>47416</v>
      </c>
      <c r="I35" s="65">
        <f>I36</f>
        <v>50778</v>
      </c>
      <c r="J35" s="65">
        <f>J36</f>
        <v>50777.66</v>
      </c>
      <c r="K35" s="65">
        <f t="shared" si="5"/>
        <v>115.96589102814734</v>
      </c>
      <c r="L35" s="65">
        <f t="shared" si="6"/>
        <v>99.999330418685261</v>
      </c>
    </row>
    <row r="36" spans="2:12" ht="14.45" x14ac:dyDescent="0.3">
      <c r="B36" s="66"/>
      <c r="C36" s="66"/>
      <c r="D36" s="66"/>
      <c r="E36" s="66" t="s">
        <v>90</v>
      </c>
      <c r="F36" s="66" t="s">
        <v>89</v>
      </c>
      <c r="G36" s="66">
        <v>43786.720000000001</v>
      </c>
      <c r="H36" s="66">
        <v>47416</v>
      </c>
      <c r="I36" s="66">
        <v>50778</v>
      </c>
      <c r="J36" s="66">
        <v>50777.66</v>
      </c>
      <c r="K36" s="66">
        <f t="shared" si="5"/>
        <v>115.96589102814734</v>
      </c>
      <c r="L36" s="66">
        <f t="shared" si="6"/>
        <v>99.999330418685261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254784.85</v>
      </c>
      <c r="H37" s="65">
        <f>H38</f>
        <v>291720</v>
      </c>
      <c r="I37" s="65">
        <f>I38</f>
        <v>354572</v>
      </c>
      <c r="J37" s="65">
        <f>J38</f>
        <v>354571.89</v>
      </c>
      <c r="K37" s="65">
        <f t="shared" si="5"/>
        <v>139.16521724113503</v>
      </c>
      <c r="L37" s="65">
        <f t="shared" si="6"/>
        <v>99.999968976681743</v>
      </c>
    </row>
    <row r="38" spans="2:12" ht="14.45" x14ac:dyDescent="0.3">
      <c r="B38" s="66"/>
      <c r="C38" s="66"/>
      <c r="D38" s="66"/>
      <c r="E38" s="66" t="s">
        <v>93</v>
      </c>
      <c r="F38" s="66" t="s">
        <v>94</v>
      </c>
      <c r="G38" s="66">
        <v>254784.85</v>
      </c>
      <c r="H38" s="66">
        <v>291720</v>
      </c>
      <c r="I38" s="66">
        <v>354572</v>
      </c>
      <c r="J38" s="66">
        <v>354571.89</v>
      </c>
      <c r="K38" s="66">
        <f t="shared" si="5"/>
        <v>139.16521724113503</v>
      </c>
      <c r="L38" s="66">
        <f t="shared" si="6"/>
        <v>99.999968976681743</v>
      </c>
    </row>
    <row r="39" spans="2:12" ht="14.45" x14ac:dyDescent="0.3">
      <c r="B39" s="65"/>
      <c r="C39" s="65" t="s">
        <v>95</v>
      </c>
      <c r="D39" s="65"/>
      <c r="E39" s="65"/>
      <c r="F39" s="65" t="s">
        <v>96</v>
      </c>
      <c r="G39" s="65">
        <f>G40+G44+G49+G59+G61</f>
        <v>428308.50000000006</v>
      </c>
      <c r="H39" s="65">
        <f>H40+H44+H49+H59+H61</f>
        <v>508000</v>
      </c>
      <c r="I39" s="65">
        <f>I40+I44+I49+I59+I61</f>
        <v>509327</v>
      </c>
      <c r="J39" s="65">
        <f>J40+J44+J49+J59+J61</f>
        <v>459452.63000000006</v>
      </c>
      <c r="K39" s="65">
        <f t="shared" si="5"/>
        <v>107.27142468571134</v>
      </c>
      <c r="L39" s="65">
        <f t="shared" si="6"/>
        <v>90.207789887439702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49769.570000000007</v>
      </c>
      <c r="H40" s="65">
        <f>H41+H42+H43</f>
        <v>63871</v>
      </c>
      <c r="I40" s="65">
        <f>I41+I42+I43</f>
        <v>60773</v>
      </c>
      <c r="J40" s="65">
        <f>J41+J42+J43</f>
        <v>60722.44</v>
      </c>
      <c r="K40" s="65">
        <f t="shared" si="5"/>
        <v>122.00716220775062</v>
      </c>
      <c r="L40" s="65">
        <f t="shared" si="6"/>
        <v>99.916805160186271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6347.76</v>
      </c>
      <c r="H41" s="66">
        <v>10000</v>
      </c>
      <c r="I41" s="66">
        <v>6776</v>
      </c>
      <c r="J41" s="66">
        <v>6539.43</v>
      </c>
      <c r="K41" s="66">
        <f t="shared" si="5"/>
        <v>103.01949033989942</v>
      </c>
      <c r="L41" s="66">
        <f t="shared" si="6"/>
        <v>96.508707201889024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40876.800000000003</v>
      </c>
      <c r="H42" s="66">
        <v>49371</v>
      </c>
      <c r="I42" s="66">
        <v>52175</v>
      </c>
      <c r="J42" s="66">
        <v>52174.26</v>
      </c>
      <c r="K42" s="66">
        <f t="shared" si="5"/>
        <v>127.63782879286049</v>
      </c>
      <c r="L42" s="66">
        <f t="shared" si="6"/>
        <v>99.998581696214657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2545.0100000000002</v>
      </c>
      <c r="H43" s="66">
        <v>4500</v>
      </c>
      <c r="I43" s="66">
        <v>1822</v>
      </c>
      <c r="J43" s="66">
        <v>2008.75</v>
      </c>
      <c r="K43" s="66">
        <f t="shared" si="5"/>
        <v>78.928962951029661</v>
      </c>
      <c r="L43" s="66">
        <f t="shared" si="6"/>
        <v>110.24972557628979</v>
      </c>
    </row>
    <row r="44" spans="2:12" ht="14.45" x14ac:dyDescent="0.3">
      <c r="B44" s="65"/>
      <c r="C44" s="65"/>
      <c r="D44" s="65" t="s">
        <v>105</v>
      </c>
      <c r="E44" s="65"/>
      <c r="F44" s="65" t="s">
        <v>106</v>
      </c>
      <c r="G44" s="65">
        <f>G45+G46+G47+G48</f>
        <v>50139.32</v>
      </c>
      <c r="H44" s="65">
        <f>H45+H46+H47+H48</f>
        <v>74813</v>
      </c>
      <c r="I44" s="65">
        <f>I45+I46+I47+I48</f>
        <v>46531</v>
      </c>
      <c r="J44" s="65">
        <f>J45+J46+J47+J48</f>
        <v>46058.26</v>
      </c>
      <c r="K44" s="65">
        <f t="shared" si="5"/>
        <v>91.860559736350638</v>
      </c>
      <c r="L44" s="65">
        <f t="shared" si="6"/>
        <v>98.984032150609266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21098.36</v>
      </c>
      <c r="H45" s="66">
        <v>30535</v>
      </c>
      <c r="I45" s="66">
        <v>23528</v>
      </c>
      <c r="J45" s="66">
        <v>23080.41</v>
      </c>
      <c r="K45" s="66">
        <f t="shared" si="5"/>
        <v>109.39433207130791</v>
      </c>
      <c r="L45" s="66">
        <f t="shared" si="6"/>
        <v>98.097628357701467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18854.96</v>
      </c>
      <c r="H46" s="66">
        <v>35172</v>
      </c>
      <c r="I46" s="66">
        <v>19406</v>
      </c>
      <c r="J46" s="66">
        <v>19405.78</v>
      </c>
      <c r="K46" s="66">
        <f t="shared" si="5"/>
        <v>102.92135332029345</v>
      </c>
      <c r="L46" s="66">
        <f t="shared" si="6"/>
        <v>99.998866330001036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9620.23</v>
      </c>
      <c r="H47" s="66">
        <v>8442</v>
      </c>
      <c r="I47" s="66">
        <v>3343</v>
      </c>
      <c r="J47" s="66">
        <v>3318.09</v>
      </c>
      <c r="K47" s="66">
        <f t="shared" si="5"/>
        <v>34.490755418529496</v>
      </c>
      <c r="L47" s="66">
        <f t="shared" si="6"/>
        <v>99.254860903380191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565.77</v>
      </c>
      <c r="H48" s="66">
        <v>664</v>
      </c>
      <c r="I48" s="66">
        <v>254</v>
      </c>
      <c r="J48" s="66">
        <v>253.98</v>
      </c>
      <c r="K48" s="66">
        <f t="shared" si="5"/>
        <v>44.891033458826023</v>
      </c>
      <c r="L48" s="66">
        <f t="shared" si="6"/>
        <v>99.99212598425197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317453.90000000002</v>
      </c>
      <c r="H49" s="65">
        <f>H50+H51+H52+H53+H54+H55+H56+H57+H58</f>
        <v>354747</v>
      </c>
      <c r="I49" s="65">
        <f>I50+I51+I52+I53+I54+I55+I56+I57+I58</f>
        <v>382454</v>
      </c>
      <c r="J49" s="65">
        <f>J50+J51+J52+J53+J54+J55+J56+J57+J58</f>
        <v>340810.52</v>
      </c>
      <c r="K49" s="65">
        <f t="shared" si="5"/>
        <v>107.35748403153968</v>
      </c>
      <c r="L49" s="65">
        <f t="shared" si="6"/>
        <v>89.111506220355906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20925.54</v>
      </c>
      <c r="H50" s="66">
        <v>31754</v>
      </c>
      <c r="I50" s="66">
        <v>26969</v>
      </c>
      <c r="J50" s="66">
        <v>21606.31</v>
      </c>
      <c r="K50" s="66">
        <f t="shared" si="5"/>
        <v>103.25329716700261</v>
      </c>
      <c r="L50" s="66">
        <f t="shared" si="6"/>
        <v>80.115354666468903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42138.79</v>
      </c>
      <c r="H51" s="66">
        <v>30000</v>
      </c>
      <c r="I51" s="66">
        <v>25000</v>
      </c>
      <c r="J51" s="66">
        <v>24962.23</v>
      </c>
      <c r="K51" s="66">
        <f t="shared" si="5"/>
        <v>59.238127150779604</v>
      </c>
      <c r="L51" s="66">
        <f t="shared" si="6"/>
        <v>99.848920000000007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2057.9499999999998</v>
      </c>
      <c r="H52" s="66">
        <v>1699</v>
      </c>
      <c r="I52" s="66">
        <v>699</v>
      </c>
      <c r="J52" s="66">
        <v>1078.8499999999999</v>
      </c>
      <c r="K52" s="66">
        <f t="shared" si="5"/>
        <v>52.423528268422466</v>
      </c>
      <c r="L52" s="66">
        <f t="shared" si="6"/>
        <v>154.34191702432045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9653.4500000000007</v>
      </c>
      <c r="H53" s="66">
        <v>11945</v>
      </c>
      <c r="I53" s="66">
        <v>14945</v>
      </c>
      <c r="J53" s="66">
        <v>12342.89</v>
      </c>
      <c r="K53" s="66">
        <f t="shared" si="5"/>
        <v>127.85988429007246</v>
      </c>
      <c r="L53" s="66">
        <f t="shared" si="6"/>
        <v>82.58875878220141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5323.41</v>
      </c>
      <c r="H54" s="66">
        <v>11118</v>
      </c>
      <c r="I54" s="66">
        <v>9118</v>
      </c>
      <c r="J54" s="66">
        <v>7802.51</v>
      </c>
      <c r="K54" s="66">
        <f t="shared" si="5"/>
        <v>146.56977388553577</v>
      </c>
      <c r="L54" s="66">
        <f t="shared" si="6"/>
        <v>85.572603641149371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3689.94</v>
      </c>
      <c r="H55" s="66">
        <v>3850</v>
      </c>
      <c r="I55" s="66">
        <v>5850</v>
      </c>
      <c r="J55" s="66">
        <v>5559.27</v>
      </c>
      <c r="K55" s="66">
        <f t="shared" si="5"/>
        <v>150.66017333615181</v>
      </c>
      <c r="L55" s="66">
        <f t="shared" si="6"/>
        <v>95.030256410256413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231732.61</v>
      </c>
      <c r="H56" s="66">
        <v>260032</v>
      </c>
      <c r="I56" s="66">
        <v>296824</v>
      </c>
      <c r="J56" s="66">
        <v>265343.82</v>
      </c>
      <c r="K56" s="66">
        <f t="shared" si="5"/>
        <v>114.50430735665559</v>
      </c>
      <c r="L56" s="66">
        <f t="shared" si="6"/>
        <v>89.394327951917631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36.51</v>
      </c>
      <c r="H57" s="66">
        <v>898</v>
      </c>
      <c r="I57" s="66">
        <v>598</v>
      </c>
      <c r="J57" s="66">
        <v>230.2</v>
      </c>
      <c r="K57" s="66">
        <f t="shared" si="5"/>
        <v>630.51218844152288</v>
      </c>
      <c r="L57" s="66">
        <f t="shared" si="6"/>
        <v>38.49498327759197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1895.7</v>
      </c>
      <c r="H58" s="66">
        <v>3451</v>
      </c>
      <c r="I58" s="66">
        <v>2451</v>
      </c>
      <c r="J58" s="66">
        <v>1884.44</v>
      </c>
      <c r="K58" s="66">
        <f t="shared" si="5"/>
        <v>99.406024159940912</v>
      </c>
      <c r="L58" s="66">
        <f t="shared" si="6"/>
        <v>76.884536923704616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7380</v>
      </c>
      <c r="H59" s="65">
        <f>H60</f>
        <v>10123</v>
      </c>
      <c r="I59" s="65">
        <f>I60</f>
        <v>15123</v>
      </c>
      <c r="J59" s="65">
        <f>J60</f>
        <v>7653.52</v>
      </c>
      <c r="K59" s="65">
        <f t="shared" si="5"/>
        <v>103.70623306233063</v>
      </c>
      <c r="L59" s="65">
        <f t="shared" si="6"/>
        <v>50.608477154003836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7380</v>
      </c>
      <c r="H60" s="66">
        <v>10123</v>
      </c>
      <c r="I60" s="66">
        <v>15123</v>
      </c>
      <c r="J60" s="66">
        <v>7653.52</v>
      </c>
      <c r="K60" s="66">
        <f t="shared" si="5"/>
        <v>103.70623306233063</v>
      </c>
      <c r="L60" s="66">
        <f t="shared" si="6"/>
        <v>50.608477154003836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</f>
        <v>3565.71</v>
      </c>
      <c r="H61" s="65">
        <f>H62+H63+H64+H65</f>
        <v>4446</v>
      </c>
      <c r="I61" s="65">
        <f>I62+I63+I64+I65</f>
        <v>4446</v>
      </c>
      <c r="J61" s="65">
        <f>J62+J63+J64+J65</f>
        <v>4207.8899999999994</v>
      </c>
      <c r="K61" s="65">
        <f t="shared" ref="K61:K79" si="7">(J61*100)/G61</f>
        <v>118.00987741571805</v>
      </c>
      <c r="L61" s="65">
        <f t="shared" ref="L61:L79" si="8">(J61*100)/I61</f>
        <v>94.644399460188936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1353.38</v>
      </c>
      <c r="H62" s="66">
        <v>1593</v>
      </c>
      <c r="I62" s="66">
        <v>1471</v>
      </c>
      <c r="J62" s="66">
        <v>1470.98</v>
      </c>
      <c r="K62" s="66">
        <f t="shared" si="7"/>
        <v>108.68935553946415</v>
      </c>
      <c r="L62" s="66">
        <f t="shared" si="8"/>
        <v>99.998640380693402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381.51</v>
      </c>
      <c r="H63" s="66">
        <v>398</v>
      </c>
      <c r="I63" s="66">
        <v>520</v>
      </c>
      <c r="J63" s="66">
        <v>512.45000000000005</v>
      </c>
      <c r="K63" s="66">
        <f t="shared" si="7"/>
        <v>134.32151188697543</v>
      </c>
      <c r="L63" s="66">
        <f t="shared" si="8"/>
        <v>98.54807692307692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1664.43</v>
      </c>
      <c r="H64" s="66">
        <v>2256</v>
      </c>
      <c r="I64" s="66">
        <v>2256</v>
      </c>
      <c r="J64" s="66">
        <v>2051.7199999999998</v>
      </c>
      <c r="K64" s="66">
        <f t="shared" si="7"/>
        <v>123.26862649675864</v>
      </c>
      <c r="L64" s="66">
        <f t="shared" si="8"/>
        <v>90.945035460992912</v>
      </c>
    </row>
    <row r="65" spans="2:12" x14ac:dyDescent="0.25">
      <c r="B65" s="66"/>
      <c r="C65" s="66"/>
      <c r="D65" s="66"/>
      <c r="E65" s="66" t="s">
        <v>147</v>
      </c>
      <c r="F65" s="66" t="s">
        <v>140</v>
      </c>
      <c r="G65" s="66">
        <v>166.39</v>
      </c>
      <c r="H65" s="66">
        <v>199</v>
      </c>
      <c r="I65" s="66">
        <v>199</v>
      </c>
      <c r="J65" s="66">
        <v>172.74</v>
      </c>
      <c r="K65" s="66">
        <f t="shared" si="7"/>
        <v>103.81633511629306</v>
      </c>
      <c r="L65" s="66">
        <f t="shared" si="8"/>
        <v>86.804020100502512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>G67+G69</f>
        <v>2888.81</v>
      </c>
      <c r="H66" s="65">
        <f>H67+H69</f>
        <v>2979</v>
      </c>
      <c r="I66" s="65">
        <f>I67+I69</f>
        <v>3279</v>
      </c>
      <c r="J66" s="65">
        <f>J67+J69</f>
        <v>2707.66</v>
      </c>
      <c r="K66" s="65">
        <f t="shared" si="7"/>
        <v>93.729251837261714</v>
      </c>
      <c r="L66" s="65">
        <f t="shared" si="8"/>
        <v>82.575785300396461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1761.23</v>
      </c>
      <c r="H67" s="65">
        <f>H68</f>
        <v>1479</v>
      </c>
      <c r="I67" s="65">
        <f>I68</f>
        <v>1479</v>
      </c>
      <c r="J67" s="65">
        <f>J68</f>
        <v>1478.91</v>
      </c>
      <c r="K67" s="65">
        <f t="shared" si="7"/>
        <v>83.970293488073679</v>
      </c>
      <c r="L67" s="65">
        <f t="shared" si="8"/>
        <v>99.993914807302232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1761.23</v>
      </c>
      <c r="H68" s="66">
        <v>1479</v>
      </c>
      <c r="I68" s="66">
        <v>1479</v>
      </c>
      <c r="J68" s="66">
        <v>1478.91</v>
      </c>
      <c r="K68" s="66">
        <f t="shared" si="7"/>
        <v>83.970293488073679</v>
      </c>
      <c r="L68" s="66">
        <f t="shared" si="8"/>
        <v>99.993914807302232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1127.58</v>
      </c>
      <c r="H69" s="65">
        <f>H70</f>
        <v>1500</v>
      </c>
      <c r="I69" s="65">
        <f>I70</f>
        <v>1800</v>
      </c>
      <c r="J69" s="65">
        <f>J70</f>
        <v>1228.75</v>
      </c>
      <c r="K69" s="65">
        <f t="shared" si="7"/>
        <v>108.97231238581742</v>
      </c>
      <c r="L69" s="65">
        <f t="shared" si="8"/>
        <v>68.263888888888886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1127.58</v>
      </c>
      <c r="H70" s="66">
        <v>1500</v>
      </c>
      <c r="I70" s="66">
        <v>1800</v>
      </c>
      <c r="J70" s="66">
        <v>1228.75</v>
      </c>
      <c r="K70" s="66">
        <f t="shared" si="7"/>
        <v>108.97231238581742</v>
      </c>
      <c r="L70" s="66">
        <f t="shared" si="8"/>
        <v>68.263888888888886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G72+G77</f>
        <v>73236.11</v>
      </c>
      <c r="H71" s="65">
        <f>H72+H77</f>
        <v>388939</v>
      </c>
      <c r="I71" s="65">
        <f>I72+I77</f>
        <v>386651</v>
      </c>
      <c r="J71" s="65">
        <f>J72+J77</f>
        <v>386618.91000000003</v>
      </c>
      <c r="K71" s="65">
        <f t="shared" si="7"/>
        <v>527.90748989808446</v>
      </c>
      <c r="L71" s="65">
        <f t="shared" si="8"/>
        <v>99.991700525797171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G73+G75</f>
        <v>8100.15</v>
      </c>
      <c r="H72" s="65">
        <f>H73+H75</f>
        <v>9578</v>
      </c>
      <c r="I72" s="65">
        <f>I73+I75</f>
        <v>9098</v>
      </c>
      <c r="J72" s="65">
        <f>J73+J75</f>
        <v>9066.4500000000007</v>
      </c>
      <c r="K72" s="65">
        <f t="shared" si="7"/>
        <v>111.92940871465343</v>
      </c>
      <c r="L72" s="65">
        <f t="shared" si="8"/>
        <v>99.653220488019343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212.5</v>
      </c>
      <c r="H73" s="65">
        <f>H74</f>
        <v>531</v>
      </c>
      <c r="I73" s="65">
        <f>I74</f>
        <v>31</v>
      </c>
      <c r="J73" s="65">
        <f>J74</f>
        <v>0</v>
      </c>
      <c r="K73" s="65">
        <f t="shared" si="7"/>
        <v>0</v>
      </c>
      <c r="L73" s="65">
        <f t="shared" si="8"/>
        <v>0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212.5</v>
      </c>
      <c r="H74" s="66">
        <v>531</v>
      </c>
      <c r="I74" s="66">
        <v>31</v>
      </c>
      <c r="J74" s="66">
        <v>0</v>
      </c>
      <c r="K74" s="66">
        <f t="shared" si="7"/>
        <v>0</v>
      </c>
      <c r="L74" s="66">
        <f t="shared" si="8"/>
        <v>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7887.65</v>
      </c>
      <c r="H75" s="65">
        <f>H76</f>
        <v>9047</v>
      </c>
      <c r="I75" s="65">
        <f>I76</f>
        <v>9067</v>
      </c>
      <c r="J75" s="65">
        <f>J76</f>
        <v>9066.4500000000007</v>
      </c>
      <c r="K75" s="65">
        <f t="shared" si="7"/>
        <v>114.94488218924522</v>
      </c>
      <c r="L75" s="65">
        <f t="shared" si="8"/>
        <v>99.993934046542407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7887.65</v>
      </c>
      <c r="H76" s="66">
        <v>9047</v>
      </c>
      <c r="I76" s="66">
        <v>9067</v>
      </c>
      <c r="J76" s="66">
        <v>9066.4500000000007</v>
      </c>
      <c r="K76" s="66">
        <f t="shared" si="7"/>
        <v>114.94488218924522</v>
      </c>
      <c r="L76" s="66">
        <f t="shared" si="8"/>
        <v>99.993934046542407</v>
      </c>
    </row>
    <row r="77" spans="2:12" x14ac:dyDescent="0.25">
      <c r="B77" s="65"/>
      <c r="C77" s="65" t="s">
        <v>170</v>
      </c>
      <c r="D77" s="65"/>
      <c r="E77" s="65"/>
      <c r="F77" s="65" t="s">
        <v>171</v>
      </c>
      <c r="G77" s="65">
        <f t="shared" ref="G77:J78" si="9">G78</f>
        <v>65135.96</v>
      </c>
      <c r="H77" s="65">
        <f t="shared" si="9"/>
        <v>379361</v>
      </c>
      <c r="I77" s="65">
        <f t="shared" si="9"/>
        <v>377553</v>
      </c>
      <c r="J77" s="65">
        <f t="shared" si="9"/>
        <v>377552.46</v>
      </c>
      <c r="K77" s="65">
        <f t="shared" si="7"/>
        <v>579.63751512989143</v>
      </c>
      <c r="L77" s="65">
        <f t="shared" si="8"/>
        <v>99.999856973722899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 t="shared" si="9"/>
        <v>65135.96</v>
      </c>
      <c r="H78" s="65">
        <f t="shared" si="9"/>
        <v>379361</v>
      </c>
      <c r="I78" s="65">
        <f t="shared" si="9"/>
        <v>377553</v>
      </c>
      <c r="J78" s="65">
        <f t="shared" si="9"/>
        <v>377552.46</v>
      </c>
      <c r="K78" s="65">
        <f t="shared" si="7"/>
        <v>579.63751512989143</v>
      </c>
      <c r="L78" s="65">
        <f t="shared" si="8"/>
        <v>99.999856973722899</v>
      </c>
    </row>
    <row r="79" spans="2:12" x14ac:dyDescent="0.25">
      <c r="B79" s="66"/>
      <c r="C79" s="66"/>
      <c r="D79" s="66"/>
      <c r="E79" s="66" t="s">
        <v>174</v>
      </c>
      <c r="F79" s="66" t="s">
        <v>173</v>
      </c>
      <c r="G79" s="66">
        <v>65135.96</v>
      </c>
      <c r="H79" s="66">
        <v>379361</v>
      </c>
      <c r="I79" s="66">
        <v>377553</v>
      </c>
      <c r="J79" s="66">
        <v>377552.46</v>
      </c>
      <c r="K79" s="66">
        <f t="shared" si="7"/>
        <v>579.63751512989143</v>
      </c>
      <c r="L79" s="66">
        <f t="shared" si="8"/>
        <v>99.999856973722899</v>
      </c>
    </row>
    <row r="80" spans="2:12" x14ac:dyDescent="0.25">
      <c r="B80" s="65"/>
      <c r="C80" s="66"/>
      <c r="D80" s="67"/>
      <c r="E80" s="68"/>
      <c r="F80" s="8"/>
      <c r="G80" s="65"/>
      <c r="H80" s="65"/>
      <c r="I80" s="65"/>
      <c r="J80" s="65"/>
      <c r="K80" s="70"/>
      <c r="L80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C7+C9+C11+C13</f>
        <v>2347085.58</v>
      </c>
      <c r="D6" s="71">
        <f>D7+D9+D11+D13</f>
        <v>3042778</v>
      </c>
      <c r="E6" s="71">
        <f>E7+E9+E11+E13</f>
        <v>3453529</v>
      </c>
      <c r="F6" s="71">
        <f>F7+F9+F11+F13</f>
        <v>3404550.15</v>
      </c>
      <c r="G6" s="72">
        <f t="shared" ref="G6:G23" si="0">(F6*100)/C6</f>
        <v>145.05436780877841</v>
      </c>
      <c r="H6" s="72">
        <f t="shared" ref="H6:H23" si="1">(F6*100)/E6</f>
        <v>98.581773889838487</v>
      </c>
    </row>
    <row r="7" spans="1:8" x14ac:dyDescent="0.25">
      <c r="A7"/>
      <c r="B7" s="8" t="s">
        <v>175</v>
      </c>
      <c r="C7" s="71">
        <f>C8</f>
        <v>2343703.63</v>
      </c>
      <c r="D7" s="71">
        <f>D8</f>
        <v>3041247</v>
      </c>
      <c r="E7" s="71">
        <f>E8</f>
        <v>3428706</v>
      </c>
      <c r="F7" s="71">
        <f>F8</f>
        <v>3403049.1</v>
      </c>
      <c r="G7" s="72">
        <f t="shared" si="0"/>
        <v>145.19963430700494</v>
      </c>
      <c r="H7" s="72">
        <f t="shared" si="1"/>
        <v>99.251703120652508</v>
      </c>
    </row>
    <row r="8" spans="1:8" x14ac:dyDescent="0.25">
      <c r="A8"/>
      <c r="B8" s="16" t="s">
        <v>176</v>
      </c>
      <c r="C8" s="73">
        <v>2343703.63</v>
      </c>
      <c r="D8" s="73">
        <v>3041247</v>
      </c>
      <c r="E8" s="73">
        <v>3428706</v>
      </c>
      <c r="F8" s="74">
        <v>3403049.1</v>
      </c>
      <c r="G8" s="70">
        <f t="shared" si="0"/>
        <v>145.19963430700494</v>
      </c>
      <c r="H8" s="70">
        <f t="shared" si="1"/>
        <v>99.251703120652508</v>
      </c>
    </row>
    <row r="9" spans="1:8" ht="14.45" x14ac:dyDescent="0.3">
      <c r="A9"/>
      <c r="B9" s="8" t="s">
        <v>177</v>
      </c>
      <c r="C9" s="71">
        <f>C10</f>
        <v>212.5</v>
      </c>
      <c r="D9" s="71">
        <f>D10</f>
        <v>1531</v>
      </c>
      <c r="E9" s="71">
        <f>E10</f>
        <v>31</v>
      </c>
      <c r="F9" s="71">
        <f>F10</f>
        <v>1501.05</v>
      </c>
      <c r="G9" s="72">
        <f t="shared" si="0"/>
        <v>706.37647058823529</v>
      </c>
      <c r="H9" s="72">
        <f t="shared" si="1"/>
        <v>4842.0967741935483</v>
      </c>
    </row>
    <row r="10" spans="1:8" ht="14.45" x14ac:dyDescent="0.3">
      <c r="A10"/>
      <c r="B10" s="16" t="s">
        <v>178</v>
      </c>
      <c r="C10" s="73">
        <v>212.5</v>
      </c>
      <c r="D10" s="73">
        <v>1531</v>
      </c>
      <c r="E10" s="73">
        <v>31</v>
      </c>
      <c r="F10" s="74">
        <v>1501.05</v>
      </c>
      <c r="G10" s="70">
        <f t="shared" si="0"/>
        <v>706.37647058823529</v>
      </c>
      <c r="H10" s="70">
        <f t="shared" si="1"/>
        <v>4842.0967741935483</v>
      </c>
    </row>
    <row r="11" spans="1:8" ht="14.45" x14ac:dyDescent="0.3">
      <c r="A11"/>
      <c r="B11" s="8" t="s">
        <v>179</v>
      </c>
      <c r="C11" s="71">
        <f>C12</f>
        <v>0</v>
      </c>
      <c r="D11" s="71">
        <f>D12</f>
        <v>0</v>
      </c>
      <c r="E11" s="71">
        <f>E12</f>
        <v>24792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ht="14.45" x14ac:dyDescent="0.3">
      <c r="A12"/>
      <c r="B12" s="16" t="s">
        <v>180</v>
      </c>
      <c r="C12" s="73">
        <v>0</v>
      </c>
      <c r="D12" s="73">
        <v>0</v>
      </c>
      <c r="E12" s="73">
        <v>24792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181</v>
      </c>
      <c r="C13" s="71">
        <f>C14</f>
        <v>3169.45</v>
      </c>
      <c r="D13" s="71">
        <f>D14</f>
        <v>0</v>
      </c>
      <c r="E13" s="71">
        <f>E14</f>
        <v>0</v>
      </c>
      <c r="F13" s="71">
        <f>F14</f>
        <v>0</v>
      </c>
      <c r="G13" s="72">
        <f t="shared" si="0"/>
        <v>0</v>
      </c>
      <c r="H13" s="72" t="e">
        <f t="shared" si="1"/>
        <v>#DIV/0!</v>
      </c>
    </row>
    <row r="14" spans="1:8" x14ac:dyDescent="0.25">
      <c r="A14"/>
      <c r="B14" s="16" t="s">
        <v>182</v>
      </c>
      <c r="C14" s="73">
        <v>3169.45</v>
      </c>
      <c r="D14" s="73">
        <v>0</v>
      </c>
      <c r="E14" s="73">
        <v>0</v>
      </c>
      <c r="F14" s="74">
        <v>0</v>
      </c>
      <c r="G14" s="70">
        <f t="shared" si="0"/>
        <v>0</v>
      </c>
      <c r="H14" s="70" t="e">
        <f t="shared" si="1"/>
        <v>#DIV/0!</v>
      </c>
    </row>
    <row r="15" spans="1:8" ht="14.45" x14ac:dyDescent="0.3">
      <c r="B15" s="8" t="s">
        <v>32</v>
      </c>
      <c r="C15" s="75">
        <f>C16+C18+C20+C22</f>
        <v>2347085.58</v>
      </c>
      <c r="D15" s="75">
        <f>D16+D18+D20+D22</f>
        <v>3067570</v>
      </c>
      <c r="E15" s="75">
        <f>E16+E18+E20+E22</f>
        <v>3453529</v>
      </c>
      <c r="F15" s="75">
        <f>F16+F18+F20+F22</f>
        <v>3403049.1</v>
      </c>
      <c r="G15" s="72">
        <f t="shared" si="0"/>
        <v>144.99041402657332</v>
      </c>
      <c r="H15" s="72">
        <f t="shared" si="1"/>
        <v>98.538309653690476</v>
      </c>
    </row>
    <row r="16" spans="1:8" x14ac:dyDescent="0.25">
      <c r="A16"/>
      <c r="B16" s="8" t="s">
        <v>175</v>
      </c>
      <c r="C16" s="75">
        <f>C17</f>
        <v>2343703.63</v>
      </c>
      <c r="D16" s="75">
        <f>D17</f>
        <v>3041247</v>
      </c>
      <c r="E16" s="75">
        <f>E17</f>
        <v>3428706</v>
      </c>
      <c r="F16" s="75">
        <f>F17</f>
        <v>3403049.1</v>
      </c>
      <c r="G16" s="72">
        <f t="shared" si="0"/>
        <v>145.19963430700494</v>
      </c>
      <c r="H16" s="72">
        <f t="shared" si="1"/>
        <v>99.251703120652508</v>
      </c>
    </row>
    <row r="17" spans="1:8" x14ac:dyDescent="0.25">
      <c r="A17"/>
      <c r="B17" s="16" t="s">
        <v>176</v>
      </c>
      <c r="C17" s="73">
        <v>2343703.63</v>
      </c>
      <c r="D17" s="73">
        <v>3041247</v>
      </c>
      <c r="E17" s="76">
        <v>3428706</v>
      </c>
      <c r="F17" s="74">
        <v>3403049.1</v>
      </c>
      <c r="G17" s="70">
        <f t="shared" si="0"/>
        <v>145.19963430700494</v>
      </c>
      <c r="H17" s="70">
        <f t="shared" si="1"/>
        <v>99.251703120652508</v>
      </c>
    </row>
    <row r="18" spans="1:8" ht="14.45" x14ac:dyDescent="0.3">
      <c r="A18"/>
      <c r="B18" s="8" t="s">
        <v>177</v>
      </c>
      <c r="C18" s="75">
        <f>C19</f>
        <v>212.5</v>
      </c>
      <c r="D18" s="75">
        <f>D19</f>
        <v>1531</v>
      </c>
      <c r="E18" s="75">
        <f>E19</f>
        <v>31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ht="14.45" x14ac:dyDescent="0.3">
      <c r="A19"/>
      <c r="B19" s="16" t="s">
        <v>178</v>
      </c>
      <c r="C19" s="73">
        <v>212.5</v>
      </c>
      <c r="D19" s="73">
        <v>1531</v>
      </c>
      <c r="E19" s="76">
        <v>31</v>
      </c>
      <c r="F19" s="74">
        <v>0</v>
      </c>
      <c r="G19" s="70">
        <f t="shared" si="0"/>
        <v>0</v>
      </c>
      <c r="H19" s="70">
        <f t="shared" si="1"/>
        <v>0</v>
      </c>
    </row>
    <row r="20" spans="1:8" ht="14.45" x14ac:dyDescent="0.3">
      <c r="A20"/>
      <c r="B20" s="8" t="s">
        <v>179</v>
      </c>
      <c r="C20" s="75">
        <f>C21</f>
        <v>0</v>
      </c>
      <c r="D20" s="75">
        <f>D21</f>
        <v>24792</v>
      </c>
      <c r="E20" s="75">
        <f>E21</f>
        <v>24792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ht="14.45" x14ac:dyDescent="0.3">
      <c r="A21"/>
      <c r="B21" s="16" t="s">
        <v>180</v>
      </c>
      <c r="C21" s="73">
        <v>0</v>
      </c>
      <c r="D21" s="73">
        <v>24792</v>
      </c>
      <c r="E21" s="76">
        <v>24792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181</v>
      </c>
      <c r="C22" s="75">
        <f>C23</f>
        <v>3169.45</v>
      </c>
      <c r="D22" s="75">
        <f>D23</f>
        <v>0</v>
      </c>
      <c r="E22" s="75">
        <f>E23</f>
        <v>0</v>
      </c>
      <c r="F22" s="75">
        <f>F23</f>
        <v>0</v>
      </c>
      <c r="G22" s="72">
        <f t="shared" si="0"/>
        <v>0</v>
      </c>
      <c r="H22" s="72" t="e">
        <f t="shared" si="1"/>
        <v>#DIV/0!</v>
      </c>
    </row>
    <row r="23" spans="1:8" x14ac:dyDescent="0.25">
      <c r="A23"/>
      <c r="B23" s="16" t="s">
        <v>182</v>
      </c>
      <c r="C23" s="73">
        <v>3169.45</v>
      </c>
      <c r="D23" s="73">
        <v>0</v>
      </c>
      <c r="E23" s="76">
        <v>0</v>
      </c>
      <c r="F23" s="74">
        <v>0</v>
      </c>
      <c r="G23" s="70">
        <f t="shared" si="0"/>
        <v>0</v>
      </c>
      <c r="H23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2347085.58</v>
      </c>
      <c r="D6" s="75">
        <f t="shared" si="0"/>
        <v>3042778</v>
      </c>
      <c r="E6" s="75">
        <f t="shared" si="0"/>
        <v>3453529</v>
      </c>
      <c r="F6" s="75">
        <f t="shared" si="0"/>
        <v>3403049.1</v>
      </c>
      <c r="G6" s="70">
        <f>(F6*100)/C6</f>
        <v>144.99041402657332</v>
      </c>
      <c r="H6" s="70">
        <f>(F6*100)/E6</f>
        <v>98.538309653690476</v>
      </c>
    </row>
    <row r="7" spans="2:8" ht="14.45" x14ac:dyDescent="0.3">
      <c r="B7" s="8" t="s">
        <v>183</v>
      </c>
      <c r="C7" s="75">
        <f t="shared" si="0"/>
        <v>2347085.58</v>
      </c>
      <c r="D7" s="75">
        <f t="shared" si="0"/>
        <v>3042778</v>
      </c>
      <c r="E7" s="75">
        <f t="shared" si="0"/>
        <v>3453529</v>
      </c>
      <c r="F7" s="75">
        <f t="shared" si="0"/>
        <v>3403049.1</v>
      </c>
      <c r="G7" s="70">
        <f>(F7*100)/C7</f>
        <v>144.99041402657332</v>
      </c>
      <c r="H7" s="70">
        <f>(F7*100)/E7</f>
        <v>98.538309653690476</v>
      </c>
    </row>
    <row r="8" spans="2:8" ht="14.45" x14ac:dyDescent="0.3">
      <c r="B8" s="11" t="s">
        <v>184</v>
      </c>
      <c r="C8" s="73">
        <v>2347085.58</v>
      </c>
      <c r="D8" s="73">
        <v>3042778</v>
      </c>
      <c r="E8" s="73">
        <v>3453529</v>
      </c>
      <c r="F8" s="74">
        <v>3403049.1</v>
      </c>
      <c r="G8" s="70">
        <f>(F8*100)/C8</f>
        <v>144.99041402657332</v>
      </c>
      <c r="H8" s="70">
        <f>(F8*100)/E8</f>
        <v>98.538309653690476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3"/>
  <sheetViews>
    <sheetView zoomScaleNormal="100" workbookViewId="0">
      <selection activeCell="H5" sqref="H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198</v>
      </c>
      <c r="C1" s="39"/>
    </row>
    <row r="2" spans="1:6" ht="15" customHeight="1" x14ac:dyDescent="0.2">
      <c r="A2" s="41" t="s">
        <v>34</v>
      </c>
      <c r="B2" s="42" t="s">
        <v>185</v>
      </c>
      <c r="C2" s="39"/>
    </row>
    <row r="3" spans="1:6" s="39" customFormat="1" ht="43.5" customHeight="1" x14ac:dyDescent="0.2">
      <c r="A3" s="43" t="s">
        <v>35</v>
      </c>
      <c r="B3" s="37" t="s">
        <v>186</v>
      </c>
    </row>
    <row r="4" spans="1:6" s="39" customFormat="1" x14ac:dyDescent="0.2">
      <c r="A4" s="43" t="s">
        <v>36</v>
      </c>
      <c r="B4" s="44" t="s">
        <v>187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188</v>
      </c>
      <c r="B7" s="46"/>
      <c r="C7" s="77">
        <f>C12</f>
        <v>3041247</v>
      </c>
      <c r="D7" s="77">
        <f>D12</f>
        <v>3428706</v>
      </c>
      <c r="E7" s="77">
        <f>E12</f>
        <v>3403049.1000000006</v>
      </c>
      <c r="F7" s="77">
        <f>(E7*100)/D7</f>
        <v>99.251703120652508</v>
      </c>
    </row>
    <row r="8" spans="1:6" ht="13.15" x14ac:dyDescent="0.25">
      <c r="A8" s="47" t="s">
        <v>80</v>
      </c>
      <c r="B8" s="46"/>
      <c r="C8" s="77">
        <f>C66</f>
        <v>1531</v>
      </c>
      <c r="D8" s="77">
        <f>D66</f>
        <v>31</v>
      </c>
      <c r="E8" s="77">
        <f>E66</f>
        <v>0</v>
      </c>
      <c r="F8" s="77">
        <f>(E8*100)/D8</f>
        <v>0</v>
      </c>
    </row>
    <row r="9" spans="1:6" ht="13.15" x14ac:dyDescent="0.25">
      <c r="A9" s="47" t="s">
        <v>189</v>
      </c>
      <c r="B9" s="46"/>
      <c r="C9" s="77">
        <f>C79</f>
        <v>24792</v>
      </c>
      <c r="D9" s="77">
        <f>D79</f>
        <v>24792</v>
      </c>
      <c r="E9" s="77">
        <f>E79</f>
        <v>0</v>
      </c>
      <c r="F9" s="77">
        <f>(E9*100)/D9</f>
        <v>0</v>
      </c>
    </row>
    <row r="10" spans="1:6" s="57" customFormat="1" ht="13.15" x14ac:dyDescent="0.25"/>
    <row r="11" spans="1:6" ht="38.25" x14ac:dyDescent="0.2">
      <c r="A11" s="47" t="s">
        <v>190</v>
      </c>
      <c r="B11" s="47" t="s">
        <v>191</v>
      </c>
      <c r="C11" s="47" t="s">
        <v>43</v>
      </c>
      <c r="D11" s="47" t="s">
        <v>192</v>
      </c>
      <c r="E11" s="47" t="s">
        <v>193</v>
      </c>
      <c r="F11" s="47" t="s">
        <v>194</v>
      </c>
    </row>
    <row r="12" spans="1:6" x14ac:dyDescent="0.2">
      <c r="A12" s="48" t="s">
        <v>188</v>
      </c>
      <c r="B12" s="48" t="s">
        <v>195</v>
      </c>
      <c r="C12" s="78">
        <f>C13+C54</f>
        <v>3041247</v>
      </c>
      <c r="D12" s="78">
        <f>D13+D54</f>
        <v>3428706</v>
      </c>
      <c r="E12" s="78">
        <f>E13+E54</f>
        <v>3403049.1000000006</v>
      </c>
      <c r="F12" s="79">
        <f>(E12*100)/D12</f>
        <v>99.251703120652508</v>
      </c>
    </row>
    <row r="13" spans="1:6" ht="13.15" x14ac:dyDescent="0.25">
      <c r="A13" s="49" t="s">
        <v>78</v>
      </c>
      <c r="B13" s="50" t="s">
        <v>79</v>
      </c>
      <c r="C13" s="80">
        <f>C14+C22+C49</f>
        <v>2652839</v>
      </c>
      <c r="D13" s="80">
        <f>D14+D22+D49</f>
        <v>3042086</v>
      </c>
      <c r="E13" s="80">
        <f>E14+E22+E49</f>
        <v>3016430.1900000004</v>
      </c>
      <c r="F13" s="81">
        <f>(E13*100)/D13</f>
        <v>99.156637583552865</v>
      </c>
    </row>
    <row r="14" spans="1:6" ht="13.15" x14ac:dyDescent="0.25">
      <c r="A14" s="51" t="s">
        <v>80</v>
      </c>
      <c r="B14" s="52" t="s">
        <v>81</v>
      </c>
      <c r="C14" s="82">
        <f>C15+C18+C20</f>
        <v>2142860</v>
      </c>
      <c r="D14" s="82">
        <f>D15+D18+D20</f>
        <v>2554272</v>
      </c>
      <c r="E14" s="82">
        <f>E15+E18+E20</f>
        <v>2554269.9000000004</v>
      </c>
      <c r="F14" s="81">
        <f>(E14*100)/D14</f>
        <v>99.999917784793482</v>
      </c>
    </row>
    <row r="15" spans="1:6" x14ac:dyDescent="0.2">
      <c r="A15" s="53" t="s">
        <v>82</v>
      </c>
      <c r="B15" s="54" t="s">
        <v>83</v>
      </c>
      <c r="C15" s="83">
        <f>C16+C17</f>
        <v>1803724</v>
      </c>
      <c r="D15" s="83">
        <f>D16+D17</f>
        <v>2148922</v>
      </c>
      <c r="E15" s="83">
        <f>E16+E17</f>
        <v>2148920.35</v>
      </c>
      <c r="F15" s="83">
        <f>(E15*100)/D15</f>
        <v>99.99992321731547</v>
      </c>
    </row>
    <row r="16" spans="1:6" x14ac:dyDescent="0.2">
      <c r="A16" s="55" t="s">
        <v>84</v>
      </c>
      <c r="B16" s="56" t="s">
        <v>85</v>
      </c>
      <c r="C16" s="84">
        <v>1795724</v>
      </c>
      <c r="D16" s="84">
        <v>2134116</v>
      </c>
      <c r="E16" s="84">
        <v>2134115.1800000002</v>
      </c>
      <c r="F16" s="84"/>
    </row>
    <row r="17" spans="1:6" x14ac:dyDescent="0.2">
      <c r="A17" s="55" t="s">
        <v>86</v>
      </c>
      <c r="B17" s="56" t="s">
        <v>87</v>
      </c>
      <c r="C17" s="84">
        <v>8000</v>
      </c>
      <c r="D17" s="84">
        <v>14806</v>
      </c>
      <c r="E17" s="84">
        <v>14805.17</v>
      </c>
      <c r="F17" s="84"/>
    </row>
    <row r="18" spans="1:6" ht="13.15" x14ac:dyDescent="0.25">
      <c r="A18" s="53" t="s">
        <v>88</v>
      </c>
      <c r="B18" s="54" t="s">
        <v>89</v>
      </c>
      <c r="C18" s="83">
        <f>C19</f>
        <v>47416</v>
      </c>
      <c r="D18" s="83">
        <f>D19</f>
        <v>50778</v>
      </c>
      <c r="E18" s="83">
        <f>E19</f>
        <v>50777.66</v>
      </c>
      <c r="F18" s="83">
        <f>(E18*100)/D18</f>
        <v>99.999330418685261</v>
      </c>
    </row>
    <row r="19" spans="1:6" ht="13.15" x14ac:dyDescent="0.25">
      <c r="A19" s="55" t="s">
        <v>90</v>
      </c>
      <c r="B19" s="56" t="s">
        <v>89</v>
      </c>
      <c r="C19" s="84">
        <v>47416</v>
      </c>
      <c r="D19" s="84">
        <v>50778</v>
      </c>
      <c r="E19" s="84">
        <v>50777.66</v>
      </c>
      <c r="F19" s="84"/>
    </row>
    <row r="20" spans="1:6" x14ac:dyDescent="0.2">
      <c r="A20" s="53" t="s">
        <v>91</v>
      </c>
      <c r="B20" s="54" t="s">
        <v>92</v>
      </c>
      <c r="C20" s="83">
        <f>C21</f>
        <v>291720</v>
      </c>
      <c r="D20" s="83">
        <f>D21</f>
        <v>354572</v>
      </c>
      <c r="E20" s="83">
        <f>E21</f>
        <v>354571.89</v>
      </c>
      <c r="F20" s="83">
        <f>(E20*100)/D20</f>
        <v>99.999968976681743</v>
      </c>
    </row>
    <row r="21" spans="1:6" ht="13.15" x14ac:dyDescent="0.25">
      <c r="A21" s="55" t="s">
        <v>93</v>
      </c>
      <c r="B21" s="56" t="s">
        <v>94</v>
      </c>
      <c r="C21" s="84">
        <v>291720</v>
      </c>
      <c r="D21" s="84">
        <v>354572</v>
      </c>
      <c r="E21" s="84">
        <v>354571.89</v>
      </c>
      <c r="F21" s="84"/>
    </row>
    <row r="22" spans="1:6" ht="13.15" x14ac:dyDescent="0.25">
      <c r="A22" s="51" t="s">
        <v>95</v>
      </c>
      <c r="B22" s="52" t="s">
        <v>96</v>
      </c>
      <c r="C22" s="82">
        <f>C23+C27+C32+C42+C44</f>
        <v>507000</v>
      </c>
      <c r="D22" s="82">
        <f>D23+D27+D32+D42+D44</f>
        <v>484535</v>
      </c>
      <c r="E22" s="82">
        <f>E23+E27+E32+E42+E44</f>
        <v>459452.63000000006</v>
      </c>
      <c r="F22" s="81">
        <f>(E22*100)/D22</f>
        <v>94.823414201244489</v>
      </c>
    </row>
    <row r="23" spans="1:6" x14ac:dyDescent="0.2">
      <c r="A23" s="53" t="s">
        <v>97</v>
      </c>
      <c r="B23" s="54" t="s">
        <v>98</v>
      </c>
      <c r="C23" s="83">
        <f>C24+C25+C26</f>
        <v>63871</v>
      </c>
      <c r="D23" s="83">
        <f>D24+D25+D26</f>
        <v>60773</v>
      </c>
      <c r="E23" s="83">
        <f>E24+E25+E26</f>
        <v>60722.44</v>
      </c>
      <c r="F23" s="83">
        <f>(E23*100)/D23</f>
        <v>99.916805160186271</v>
      </c>
    </row>
    <row r="24" spans="1:6" x14ac:dyDescent="0.2">
      <c r="A24" s="55" t="s">
        <v>99</v>
      </c>
      <c r="B24" s="56" t="s">
        <v>100</v>
      </c>
      <c r="C24" s="84">
        <v>10000</v>
      </c>
      <c r="D24" s="84">
        <v>6776</v>
      </c>
      <c r="E24" s="84">
        <v>6539.43</v>
      </c>
      <c r="F24" s="84"/>
    </row>
    <row r="25" spans="1:6" ht="25.5" x14ac:dyDescent="0.2">
      <c r="A25" s="55" t="s">
        <v>101</v>
      </c>
      <c r="B25" s="56" t="s">
        <v>102</v>
      </c>
      <c r="C25" s="84">
        <v>49371</v>
      </c>
      <c r="D25" s="84">
        <v>52175</v>
      </c>
      <c r="E25" s="84">
        <v>52174.26</v>
      </c>
      <c r="F25" s="84"/>
    </row>
    <row r="26" spans="1:6" x14ac:dyDescent="0.2">
      <c r="A26" s="55" t="s">
        <v>103</v>
      </c>
      <c r="B26" s="56" t="s">
        <v>104</v>
      </c>
      <c r="C26" s="84">
        <v>4500</v>
      </c>
      <c r="D26" s="84">
        <v>1822</v>
      </c>
      <c r="E26" s="84">
        <v>2008.75</v>
      </c>
      <c r="F26" s="84"/>
    </row>
    <row r="27" spans="1:6" ht="13.15" x14ac:dyDescent="0.25">
      <c r="A27" s="53" t="s">
        <v>105</v>
      </c>
      <c r="B27" s="54" t="s">
        <v>106</v>
      </c>
      <c r="C27" s="83">
        <f>C28+C29+C30+C31</f>
        <v>74813</v>
      </c>
      <c r="D27" s="83">
        <f>D28+D29+D30+D31</f>
        <v>46531</v>
      </c>
      <c r="E27" s="83">
        <f>E28+E29+E30+E31</f>
        <v>46058.26</v>
      </c>
      <c r="F27" s="83">
        <f>(E27*100)/D27</f>
        <v>98.984032150609266</v>
      </c>
    </row>
    <row r="28" spans="1:6" ht="13.15" x14ac:dyDescent="0.25">
      <c r="A28" s="55" t="s">
        <v>107</v>
      </c>
      <c r="B28" s="56" t="s">
        <v>108</v>
      </c>
      <c r="C28" s="84">
        <v>30535</v>
      </c>
      <c r="D28" s="84">
        <v>23528</v>
      </c>
      <c r="E28" s="84">
        <v>23080.41</v>
      </c>
      <c r="F28" s="84"/>
    </row>
    <row r="29" spans="1:6" ht="13.15" x14ac:dyDescent="0.25">
      <c r="A29" s="55" t="s">
        <v>109</v>
      </c>
      <c r="B29" s="56" t="s">
        <v>110</v>
      </c>
      <c r="C29" s="84">
        <v>35172</v>
      </c>
      <c r="D29" s="84">
        <v>19406</v>
      </c>
      <c r="E29" s="84">
        <v>19405.78</v>
      </c>
      <c r="F29" s="84"/>
    </row>
    <row r="30" spans="1:6" ht="13.15" x14ac:dyDescent="0.25">
      <c r="A30" s="55" t="s">
        <v>111</v>
      </c>
      <c r="B30" s="56" t="s">
        <v>112</v>
      </c>
      <c r="C30" s="84">
        <v>8442</v>
      </c>
      <c r="D30" s="84">
        <v>3343</v>
      </c>
      <c r="E30" s="84">
        <v>3318.09</v>
      </c>
      <c r="F30" s="84"/>
    </row>
    <row r="31" spans="1:6" x14ac:dyDescent="0.2">
      <c r="A31" s="55" t="s">
        <v>113</v>
      </c>
      <c r="B31" s="56" t="s">
        <v>114</v>
      </c>
      <c r="C31" s="84">
        <v>664</v>
      </c>
      <c r="D31" s="84">
        <v>254</v>
      </c>
      <c r="E31" s="84">
        <v>253.98</v>
      </c>
      <c r="F31" s="84"/>
    </row>
    <row r="32" spans="1:6" ht="13.15" x14ac:dyDescent="0.25">
      <c r="A32" s="53" t="s">
        <v>115</v>
      </c>
      <c r="B32" s="54" t="s">
        <v>116</v>
      </c>
      <c r="C32" s="83">
        <f>C33+C34+C35+C36+C37+C38+C39+C40+C41</f>
        <v>353747</v>
      </c>
      <c r="D32" s="83">
        <f>D33+D34+D35+D36+D37+D38+D39+D40+D41</f>
        <v>357662</v>
      </c>
      <c r="E32" s="83">
        <f>E33+E34+E35+E36+E37+E38+E39+E40+E41</f>
        <v>340810.52</v>
      </c>
      <c r="F32" s="83">
        <f>(E32*100)/D32</f>
        <v>95.288434331855214</v>
      </c>
    </row>
    <row r="33" spans="1:6" x14ac:dyDescent="0.2">
      <c r="A33" s="55" t="s">
        <v>117</v>
      </c>
      <c r="B33" s="56" t="s">
        <v>118</v>
      </c>
      <c r="C33" s="84">
        <v>31754</v>
      </c>
      <c r="D33" s="84">
        <v>26969</v>
      </c>
      <c r="E33" s="84">
        <v>21606.31</v>
      </c>
      <c r="F33" s="84"/>
    </row>
    <row r="34" spans="1:6" x14ac:dyDescent="0.2">
      <c r="A34" s="55" t="s">
        <v>119</v>
      </c>
      <c r="B34" s="56" t="s">
        <v>120</v>
      </c>
      <c r="C34" s="84">
        <v>30000</v>
      </c>
      <c r="D34" s="84">
        <v>25000</v>
      </c>
      <c r="E34" s="84">
        <v>24962.23</v>
      </c>
      <c r="F34" s="84"/>
    </row>
    <row r="35" spans="1:6" x14ac:dyDescent="0.2">
      <c r="A35" s="55" t="s">
        <v>121</v>
      </c>
      <c r="B35" s="56" t="s">
        <v>122</v>
      </c>
      <c r="C35" s="84">
        <v>1699</v>
      </c>
      <c r="D35" s="84">
        <v>699</v>
      </c>
      <c r="E35" s="84">
        <v>1078.8499999999999</v>
      </c>
      <c r="F35" s="84"/>
    </row>
    <row r="36" spans="1:6" ht="13.15" x14ac:dyDescent="0.25">
      <c r="A36" s="55" t="s">
        <v>123</v>
      </c>
      <c r="B36" s="56" t="s">
        <v>124</v>
      </c>
      <c r="C36" s="84">
        <v>11945</v>
      </c>
      <c r="D36" s="84">
        <v>14945</v>
      </c>
      <c r="E36" s="84">
        <v>12342.89</v>
      </c>
      <c r="F36" s="84"/>
    </row>
    <row r="37" spans="1:6" ht="13.15" x14ac:dyDescent="0.25">
      <c r="A37" s="55" t="s">
        <v>125</v>
      </c>
      <c r="B37" s="56" t="s">
        <v>126</v>
      </c>
      <c r="C37" s="84">
        <v>10118</v>
      </c>
      <c r="D37" s="84">
        <v>9118</v>
      </c>
      <c r="E37" s="84">
        <v>7802.51</v>
      </c>
      <c r="F37" s="84"/>
    </row>
    <row r="38" spans="1:6" ht="13.15" x14ac:dyDescent="0.25">
      <c r="A38" s="55" t="s">
        <v>127</v>
      </c>
      <c r="B38" s="56" t="s">
        <v>128</v>
      </c>
      <c r="C38" s="84">
        <v>3850</v>
      </c>
      <c r="D38" s="84">
        <v>5850</v>
      </c>
      <c r="E38" s="84">
        <v>5559.27</v>
      </c>
      <c r="F38" s="84"/>
    </row>
    <row r="39" spans="1:6" ht="13.15" x14ac:dyDescent="0.25">
      <c r="A39" s="55" t="s">
        <v>129</v>
      </c>
      <c r="B39" s="56" t="s">
        <v>130</v>
      </c>
      <c r="C39" s="84">
        <v>260032</v>
      </c>
      <c r="D39" s="84">
        <v>272032</v>
      </c>
      <c r="E39" s="84">
        <v>265343.82</v>
      </c>
      <c r="F39" s="84"/>
    </row>
    <row r="40" spans="1:6" x14ac:dyDescent="0.2">
      <c r="A40" s="55" t="s">
        <v>131</v>
      </c>
      <c r="B40" s="56" t="s">
        <v>132</v>
      </c>
      <c r="C40" s="84">
        <v>898</v>
      </c>
      <c r="D40" s="84">
        <v>598</v>
      </c>
      <c r="E40" s="84">
        <v>230.2</v>
      </c>
      <c r="F40" s="84"/>
    </row>
    <row r="41" spans="1:6" ht="13.15" x14ac:dyDescent="0.25">
      <c r="A41" s="55" t="s">
        <v>133</v>
      </c>
      <c r="B41" s="56" t="s">
        <v>134</v>
      </c>
      <c r="C41" s="84">
        <v>3451</v>
      </c>
      <c r="D41" s="84">
        <v>2451</v>
      </c>
      <c r="E41" s="84">
        <v>1884.44</v>
      </c>
      <c r="F41" s="84"/>
    </row>
    <row r="42" spans="1:6" x14ac:dyDescent="0.2">
      <c r="A42" s="53" t="s">
        <v>135</v>
      </c>
      <c r="B42" s="54" t="s">
        <v>136</v>
      </c>
      <c r="C42" s="83">
        <f>C43</f>
        <v>10123</v>
      </c>
      <c r="D42" s="83">
        <f>D43</f>
        <v>15123</v>
      </c>
      <c r="E42" s="83">
        <f>E43</f>
        <v>7653.52</v>
      </c>
      <c r="F42" s="83">
        <f>(E42*100)/D42</f>
        <v>50.608477154003836</v>
      </c>
    </row>
    <row r="43" spans="1:6" ht="25.5" x14ac:dyDescent="0.2">
      <c r="A43" s="55" t="s">
        <v>137</v>
      </c>
      <c r="B43" s="56" t="s">
        <v>138</v>
      </c>
      <c r="C43" s="84">
        <v>10123</v>
      </c>
      <c r="D43" s="84">
        <v>15123</v>
      </c>
      <c r="E43" s="84">
        <v>7653.52</v>
      </c>
      <c r="F43" s="84"/>
    </row>
    <row r="44" spans="1:6" x14ac:dyDescent="0.2">
      <c r="A44" s="53" t="s">
        <v>139</v>
      </c>
      <c r="B44" s="54" t="s">
        <v>140</v>
      </c>
      <c r="C44" s="83">
        <f>C45+C46+C47+C48</f>
        <v>4446</v>
      </c>
      <c r="D44" s="83">
        <f>D45+D46+D47+D48</f>
        <v>4446</v>
      </c>
      <c r="E44" s="83">
        <f>E45+E46+E47+E48</f>
        <v>4207.8899999999994</v>
      </c>
      <c r="F44" s="83">
        <f>(E44*100)/D44</f>
        <v>94.644399460188936</v>
      </c>
    </row>
    <row r="45" spans="1:6" x14ac:dyDescent="0.2">
      <c r="A45" s="55" t="s">
        <v>141</v>
      </c>
      <c r="B45" s="56" t="s">
        <v>142</v>
      </c>
      <c r="C45" s="84">
        <v>1593</v>
      </c>
      <c r="D45" s="84">
        <v>1471</v>
      </c>
      <c r="E45" s="84">
        <v>1470.98</v>
      </c>
      <c r="F45" s="84"/>
    </row>
    <row r="46" spans="1:6" x14ac:dyDescent="0.2">
      <c r="A46" s="55" t="s">
        <v>143</v>
      </c>
      <c r="B46" s="56" t="s">
        <v>144</v>
      </c>
      <c r="C46" s="84">
        <v>398</v>
      </c>
      <c r="D46" s="84">
        <v>520</v>
      </c>
      <c r="E46" s="84">
        <v>512.45000000000005</v>
      </c>
      <c r="F46" s="84"/>
    </row>
    <row r="47" spans="1:6" x14ac:dyDescent="0.2">
      <c r="A47" s="55" t="s">
        <v>145</v>
      </c>
      <c r="B47" s="56" t="s">
        <v>146</v>
      </c>
      <c r="C47" s="84">
        <v>2256</v>
      </c>
      <c r="D47" s="84">
        <v>2256</v>
      </c>
      <c r="E47" s="84">
        <v>2051.7199999999998</v>
      </c>
      <c r="F47" s="84"/>
    </row>
    <row r="48" spans="1:6" x14ac:dyDescent="0.2">
      <c r="A48" s="55" t="s">
        <v>147</v>
      </c>
      <c r="B48" s="56" t="s">
        <v>140</v>
      </c>
      <c r="C48" s="84">
        <v>199</v>
      </c>
      <c r="D48" s="84">
        <v>199</v>
      </c>
      <c r="E48" s="84">
        <v>172.74</v>
      </c>
      <c r="F48" s="84"/>
    </row>
    <row r="49" spans="1:6" x14ac:dyDescent="0.2">
      <c r="A49" s="51" t="s">
        <v>148</v>
      </c>
      <c r="B49" s="52" t="s">
        <v>149</v>
      </c>
      <c r="C49" s="82">
        <f>C50+C52</f>
        <v>2979</v>
      </c>
      <c r="D49" s="82">
        <f>D50+D52</f>
        <v>3279</v>
      </c>
      <c r="E49" s="82">
        <f>E50+E52</f>
        <v>2707.66</v>
      </c>
      <c r="F49" s="81">
        <f>(E49*100)/D49</f>
        <v>82.575785300396461</v>
      </c>
    </row>
    <row r="50" spans="1:6" x14ac:dyDescent="0.2">
      <c r="A50" s="53" t="s">
        <v>150</v>
      </c>
      <c r="B50" s="54" t="s">
        <v>151</v>
      </c>
      <c r="C50" s="83">
        <f>C51</f>
        <v>1479</v>
      </c>
      <c r="D50" s="83">
        <f>D51</f>
        <v>1479</v>
      </c>
      <c r="E50" s="83">
        <f>E51</f>
        <v>1478.91</v>
      </c>
      <c r="F50" s="83">
        <f>(E50*100)/D50</f>
        <v>99.993914807302232</v>
      </c>
    </row>
    <row r="51" spans="1:6" ht="25.5" x14ac:dyDescent="0.2">
      <c r="A51" s="55" t="s">
        <v>152</v>
      </c>
      <c r="B51" s="56" t="s">
        <v>153</v>
      </c>
      <c r="C51" s="84">
        <v>1479</v>
      </c>
      <c r="D51" s="84">
        <v>1479</v>
      </c>
      <c r="E51" s="84">
        <v>1478.91</v>
      </c>
      <c r="F51" s="84"/>
    </row>
    <row r="52" spans="1:6" x14ac:dyDescent="0.2">
      <c r="A52" s="53" t="s">
        <v>154</v>
      </c>
      <c r="B52" s="54" t="s">
        <v>155</v>
      </c>
      <c r="C52" s="83">
        <f>C53</f>
        <v>1500</v>
      </c>
      <c r="D52" s="83">
        <f>D53</f>
        <v>1800</v>
      </c>
      <c r="E52" s="83">
        <f>E53</f>
        <v>1228.75</v>
      </c>
      <c r="F52" s="83">
        <f>(E52*100)/D52</f>
        <v>68.263888888888886</v>
      </c>
    </row>
    <row r="53" spans="1:6" x14ac:dyDescent="0.2">
      <c r="A53" s="55" t="s">
        <v>156</v>
      </c>
      <c r="B53" s="56" t="s">
        <v>157</v>
      </c>
      <c r="C53" s="84">
        <v>1500</v>
      </c>
      <c r="D53" s="84">
        <v>1800</v>
      </c>
      <c r="E53" s="84">
        <v>1228.75</v>
      </c>
      <c r="F53" s="84"/>
    </row>
    <row r="54" spans="1:6" x14ac:dyDescent="0.2">
      <c r="A54" s="49" t="s">
        <v>158</v>
      </c>
      <c r="B54" s="50" t="s">
        <v>159</v>
      </c>
      <c r="C54" s="80">
        <f>C55+C58</f>
        <v>388408</v>
      </c>
      <c r="D54" s="80">
        <f>D55+D58</f>
        <v>386620</v>
      </c>
      <c r="E54" s="80">
        <f>E55+E58</f>
        <v>386618.91000000003</v>
      </c>
      <c r="F54" s="81">
        <f>(E54*100)/D54</f>
        <v>99.999718069422173</v>
      </c>
    </row>
    <row r="55" spans="1:6" x14ac:dyDescent="0.2">
      <c r="A55" s="51" t="s">
        <v>160</v>
      </c>
      <c r="B55" s="52" t="s">
        <v>161</v>
      </c>
      <c r="C55" s="82">
        <f t="shared" ref="C55:E56" si="0">C56</f>
        <v>9047</v>
      </c>
      <c r="D55" s="82">
        <f t="shared" si="0"/>
        <v>9067</v>
      </c>
      <c r="E55" s="82">
        <f t="shared" si="0"/>
        <v>9066.4500000000007</v>
      </c>
      <c r="F55" s="81">
        <f>(E55*100)/D55</f>
        <v>99.993934046542407</v>
      </c>
    </row>
    <row r="56" spans="1:6" x14ac:dyDescent="0.2">
      <c r="A56" s="53" t="s">
        <v>166</v>
      </c>
      <c r="B56" s="54" t="s">
        <v>167</v>
      </c>
      <c r="C56" s="83">
        <f t="shared" si="0"/>
        <v>9047</v>
      </c>
      <c r="D56" s="83">
        <f t="shared" si="0"/>
        <v>9067</v>
      </c>
      <c r="E56" s="83">
        <f t="shared" si="0"/>
        <v>9066.4500000000007</v>
      </c>
      <c r="F56" s="83">
        <f>(E56*100)/D56</f>
        <v>99.993934046542407</v>
      </c>
    </row>
    <row r="57" spans="1:6" x14ac:dyDescent="0.2">
      <c r="A57" s="55" t="s">
        <v>168</v>
      </c>
      <c r="B57" s="56" t="s">
        <v>169</v>
      </c>
      <c r="C57" s="84">
        <v>9047</v>
      </c>
      <c r="D57" s="84">
        <v>9067</v>
      </c>
      <c r="E57" s="84">
        <v>9066.4500000000007</v>
      </c>
      <c r="F57" s="84"/>
    </row>
    <row r="58" spans="1:6" x14ac:dyDescent="0.2">
      <c r="A58" s="51" t="s">
        <v>170</v>
      </c>
      <c r="B58" s="52" t="s">
        <v>171</v>
      </c>
      <c r="C58" s="82">
        <f t="shared" ref="C58:E59" si="1">C59</f>
        <v>379361</v>
      </c>
      <c r="D58" s="82">
        <f t="shared" si="1"/>
        <v>377553</v>
      </c>
      <c r="E58" s="82">
        <f t="shared" si="1"/>
        <v>377552.46</v>
      </c>
      <c r="F58" s="81">
        <f>(E58*100)/D58</f>
        <v>99.999856973722899</v>
      </c>
    </row>
    <row r="59" spans="1:6" ht="25.5" x14ac:dyDescent="0.2">
      <c r="A59" s="53" t="s">
        <v>172</v>
      </c>
      <c r="B59" s="54" t="s">
        <v>173</v>
      </c>
      <c r="C59" s="83">
        <f t="shared" si="1"/>
        <v>379361</v>
      </c>
      <c r="D59" s="83">
        <f t="shared" si="1"/>
        <v>377553</v>
      </c>
      <c r="E59" s="83">
        <f t="shared" si="1"/>
        <v>377552.46</v>
      </c>
      <c r="F59" s="83">
        <f>(E59*100)/D59</f>
        <v>99.999856973722899</v>
      </c>
    </row>
    <row r="60" spans="1:6" x14ac:dyDescent="0.2">
      <c r="A60" s="55" t="s">
        <v>174</v>
      </c>
      <c r="B60" s="56" t="s">
        <v>173</v>
      </c>
      <c r="C60" s="84">
        <v>379361</v>
      </c>
      <c r="D60" s="84">
        <v>377553</v>
      </c>
      <c r="E60" s="84">
        <v>377552.46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2">C62</f>
        <v>3041247</v>
      </c>
      <c r="D61" s="80">
        <f t="shared" si="2"/>
        <v>3428706</v>
      </c>
      <c r="E61" s="80">
        <f t="shared" si="2"/>
        <v>3403049.1</v>
      </c>
      <c r="F61" s="81">
        <f>(E61*100)/D61</f>
        <v>99.251703120652508</v>
      </c>
    </row>
    <row r="62" spans="1:6" x14ac:dyDescent="0.2">
      <c r="A62" s="51" t="s">
        <v>70</v>
      </c>
      <c r="B62" s="52" t="s">
        <v>71</v>
      </c>
      <c r="C62" s="82">
        <f t="shared" si="2"/>
        <v>3041247</v>
      </c>
      <c r="D62" s="82">
        <f t="shared" si="2"/>
        <v>3428706</v>
      </c>
      <c r="E62" s="82">
        <f t="shared" si="2"/>
        <v>3403049.1</v>
      </c>
      <c r="F62" s="81">
        <f>(E62*100)/D62</f>
        <v>99.251703120652508</v>
      </c>
    </row>
    <row r="63" spans="1:6" ht="25.5" x14ac:dyDescent="0.2">
      <c r="A63" s="53" t="s">
        <v>72</v>
      </c>
      <c r="B63" s="54" t="s">
        <v>73</v>
      </c>
      <c r="C63" s="83">
        <f>C64+C65</f>
        <v>3041247</v>
      </c>
      <c r="D63" s="83">
        <f>D64+D65</f>
        <v>3428706</v>
      </c>
      <c r="E63" s="83">
        <f>E64+E65</f>
        <v>3403049.1</v>
      </c>
      <c r="F63" s="83">
        <f>(E63*100)/D63</f>
        <v>99.251703120652508</v>
      </c>
    </row>
    <row r="64" spans="1:6" x14ac:dyDescent="0.2">
      <c r="A64" s="55" t="s">
        <v>74</v>
      </c>
      <c r="B64" s="56" t="s">
        <v>75</v>
      </c>
      <c r="C64" s="84">
        <v>2652839</v>
      </c>
      <c r="D64" s="84">
        <v>3042086</v>
      </c>
      <c r="E64" s="84">
        <v>3016430.19</v>
      </c>
      <c r="F64" s="84"/>
    </row>
    <row r="65" spans="1:6" ht="25.5" x14ac:dyDescent="0.2">
      <c r="A65" s="55" t="s">
        <v>76</v>
      </c>
      <c r="B65" s="56" t="s">
        <v>77</v>
      </c>
      <c r="C65" s="84">
        <v>388408</v>
      </c>
      <c r="D65" s="84">
        <v>386620</v>
      </c>
      <c r="E65" s="84">
        <v>386618.91</v>
      </c>
      <c r="F65" s="84"/>
    </row>
    <row r="66" spans="1:6" x14ac:dyDescent="0.2">
      <c r="A66" s="48" t="s">
        <v>80</v>
      </c>
      <c r="B66" s="48" t="s">
        <v>196</v>
      </c>
      <c r="C66" s="78">
        <f>C67+C71</f>
        <v>1531</v>
      </c>
      <c r="D66" s="78">
        <f>D67+D71</f>
        <v>31</v>
      </c>
      <c r="E66" s="78">
        <f>E67+E71</f>
        <v>0</v>
      </c>
      <c r="F66" s="79">
        <f>(E66*100)/D66</f>
        <v>0</v>
      </c>
    </row>
    <row r="67" spans="1:6" x14ac:dyDescent="0.2">
      <c r="A67" s="49" t="s">
        <v>78</v>
      </c>
      <c r="B67" s="50" t="s">
        <v>79</v>
      </c>
      <c r="C67" s="80">
        <f t="shared" ref="C67:E69" si="3">C68</f>
        <v>1000</v>
      </c>
      <c r="D67" s="80">
        <f t="shared" si="3"/>
        <v>0</v>
      </c>
      <c r="E67" s="80">
        <f t="shared" si="3"/>
        <v>0</v>
      </c>
      <c r="F67" s="81" t="e">
        <f>(E67*100)/D67</f>
        <v>#DIV/0!</v>
      </c>
    </row>
    <row r="68" spans="1:6" x14ac:dyDescent="0.2">
      <c r="A68" s="51" t="s">
        <v>95</v>
      </c>
      <c r="B68" s="52" t="s">
        <v>96</v>
      </c>
      <c r="C68" s="82">
        <f t="shared" si="3"/>
        <v>1000</v>
      </c>
      <c r="D68" s="82">
        <f t="shared" si="3"/>
        <v>0</v>
      </c>
      <c r="E68" s="82">
        <f t="shared" si="3"/>
        <v>0</v>
      </c>
      <c r="F68" s="81" t="e">
        <f>(E68*100)/D68</f>
        <v>#DIV/0!</v>
      </c>
    </row>
    <row r="69" spans="1:6" x14ac:dyDescent="0.2">
      <c r="A69" s="53" t="s">
        <v>115</v>
      </c>
      <c r="B69" s="54" t="s">
        <v>116</v>
      </c>
      <c r="C69" s="83">
        <f t="shared" si="3"/>
        <v>1000</v>
      </c>
      <c r="D69" s="83">
        <f t="shared" si="3"/>
        <v>0</v>
      </c>
      <c r="E69" s="83">
        <f t="shared" si="3"/>
        <v>0</v>
      </c>
      <c r="F69" s="83" t="e">
        <f>(E69*100)/D69</f>
        <v>#DIV/0!</v>
      </c>
    </row>
    <row r="70" spans="1:6" x14ac:dyDescent="0.2">
      <c r="A70" s="55" t="s">
        <v>125</v>
      </c>
      <c r="B70" s="56" t="s">
        <v>126</v>
      </c>
      <c r="C70" s="84">
        <v>1000</v>
      </c>
      <c r="D70" s="84">
        <v>0</v>
      </c>
      <c r="E70" s="84">
        <v>0</v>
      </c>
      <c r="F70" s="84"/>
    </row>
    <row r="71" spans="1:6" x14ac:dyDescent="0.2">
      <c r="A71" s="49" t="s">
        <v>158</v>
      </c>
      <c r="B71" s="50" t="s">
        <v>159</v>
      </c>
      <c r="C71" s="80">
        <f t="shared" ref="C71:E73" si="4">C72</f>
        <v>531</v>
      </c>
      <c r="D71" s="80">
        <f t="shared" si="4"/>
        <v>31</v>
      </c>
      <c r="E71" s="80">
        <f t="shared" si="4"/>
        <v>0</v>
      </c>
      <c r="F71" s="81">
        <f>(E71*100)/D71</f>
        <v>0</v>
      </c>
    </row>
    <row r="72" spans="1:6" x14ac:dyDescent="0.2">
      <c r="A72" s="51" t="s">
        <v>160</v>
      </c>
      <c r="B72" s="52" t="s">
        <v>161</v>
      </c>
      <c r="C72" s="82">
        <f t="shared" si="4"/>
        <v>531</v>
      </c>
      <c r="D72" s="82">
        <f t="shared" si="4"/>
        <v>31</v>
      </c>
      <c r="E72" s="82">
        <f t="shared" si="4"/>
        <v>0</v>
      </c>
      <c r="F72" s="81">
        <f>(E72*100)/D72</f>
        <v>0</v>
      </c>
    </row>
    <row r="73" spans="1:6" x14ac:dyDescent="0.2">
      <c r="A73" s="53" t="s">
        <v>162</v>
      </c>
      <c r="B73" s="54" t="s">
        <v>163</v>
      </c>
      <c r="C73" s="83">
        <f t="shared" si="4"/>
        <v>531</v>
      </c>
      <c r="D73" s="83">
        <f t="shared" si="4"/>
        <v>31</v>
      </c>
      <c r="E73" s="83">
        <f t="shared" si="4"/>
        <v>0</v>
      </c>
      <c r="F73" s="83">
        <f>(E73*100)/D73</f>
        <v>0</v>
      </c>
    </row>
    <row r="74" spans="1:6" x14ac:dyDescent="0.2">
      <c r="A74" s="55" t="s">
        <v>164</v>
      </c>
      <c r="B74" s="56" t="s">
        <v>165</v>
      </c>
      <c r="C74" s="84">
        <v>531</v>
      </c>
      <c r="D74" s="84">
        <v>31</v>
      </c>
      <c r="E74" s="84">
        <v>0</v>
      </c>
      <c r="F74" s="84"/>
    </row>
    <row r="75" spans="1:6" x14ac:dyDescent="0.2">
      <c r="A75" s="49" t="s">
        <v>50</v>
      </c>
      <c r="B75" s="50" t="s">
        <v>51</v>
      </c>
      <c r="C75" s="80">
        <f t="shared" ref="C75:E77" si="5">C76</f>
        <v>1531</v>
      </c>
      <c r="D75" s="80">
        <f t="shared" si="5"/>
        <v>31</v>
      </c>
      <c r="E75" s="80">
        <f t="shared" si="5"/>
        <v>1501.05</v>
      </c>
      <c r="F75" s="81">
        <f>(E75*100)/D75</f>
        <v>4842.0967741935483</v>
      </c>
    </row>
    <row r="76" spans="1:6" x14ac:dyDescent="0.2">
      <c r="A76" s="51" t="s">
        <v>64</v>
      </c>
      <c r="B76" s="52" t="s">
        <v>65</v>
      </c>
      <c r="C76" s="82">
        <f t="shared" si="5"/>
        <v>1531</v>
      </c>
      <c r="D76" s="82">
        <f t="shared" si="5"/>
        <v>31</v>
      </c>
      <c r="E76" s="82">
        <f t="shared" si="5"/>
        <v>1501.05</v>
      </c>
      <c r="F76" s="81">
        <f>(E76*100)/D76</f>
        <v>4842.0967741935483</v>
      </c>
    </row>
    <row r="77" spans="1:6" x14ac:dyDescent="0.2">
      <c r="A77" s="53" t="s">
        <v>66</v>
      </c>
      <c r="B77" s="54" t="s">
        <v>67</v>
      </c>
      <c r="C77" s="83">
        <f t="shared" si="5"/>
        <v>1531</v>
      </c>
      <c r="D77" s="83">
        <f t="shared" si="5"/>
        <v>31</v>
      </c>
      <c r="E77" s="83">
        <f t="shared" si="5"/>
        <v>1501.05</v>
      </c>
      <c r="F77" s="83">
        <f>(E77*100)/D77</f>
        <v>4842.0967741935483</v>
      </c>
    </row>
    <row r="78" spans="1:6" x14ac:dyDescent="0.2">
      <c r="A78" s="55" t="s">
        <v>68</v>
      </c>
      <c r="B78" s="56" t="s">
        <v>69</v>
      </c>
      <c r="C78" s="84">
        <v>1531</v>
      </c>
      <c r="D78" s="84">
        <v>31</v>
      </c>
      <c r="E78" s="84">
        <v>1501.05</v>
      </c>
      <c r="F78" s="84"/>
    </row>
    <row r="79" spans="1:6" x14ac:dyDescent="0.2">
      <c r="A79" s="48" t="s">
        <v>189</v>
      </c>
      <c r="B79" s="48" t="s">
        <v>197</v>
      </c>
      <c r="C79" s="78">
        <f t="shared" ref="C79:E82" si="6">C80</f>
        <v>24792</v>
      </c>
      <c r="D79" s="78">
        <f t="shared" si="6"/>
        <v>24792</v>
      </c>
      <c r="E79" s="78">
        <f t="shared" si="6"/>
        <v>0</v>
      </c>
      <c r="F79" s="79">
        <f>(E79*100)/D79</f>
        <v>0</v>
      </c>
    </row>
    <row r="80" spans="1:6" x14ac:dyDescent="0.2">
      <c r="A80" s="49" t="s">
        <v>78</v>
      </c>
      <c r="B80" s="50" t="s">
        <v>79</v>
      </c>
      <c r="C80" s="80">
        <f t="shared" si="6"/>
        <v>24792</v>
      </c>
      <c r="D80" s="80">
        <f t="shared" si="6"/>
        <v>24792</v>
      </c>
      <c r="E80" s="80">
        <f t="shared" si="6"/>
        <v>0</v>
      </c>
      <c r="F80" s="81">
        <f>(E80*100)/D80</f>
        <v>0</v>
      </c>
    </row>
    <row r="81" spans="1:6" x14ac:dyDescent="0.2">
      <c r="A81" s="51" t="s">
        <v>95</v>
      </c>
      <c r="B81" s="52" t="s">
        <v>96</v>
      </c>
      <c r="C81" s="82">
        <f t="shared" si="6"/>
        <v>24792</v>
      </c>
      <c r="D81" s="82">
        <f t="shared" si="6"/>
        <v>24792</v>
      </c>
      <c r="E81" s="82">
        <f t="shared" si="6"/>
        <v>0</v>
      </c>
      <c r="F81" s="81">
        <f>(E81*100)/D81</f>
        <v>0</v>
      </c>
    </row>
    <row r="82" spans="1:6" x14ac:dyDescent="0.2">
      <c r="A82" s="53" t="s">
        <v>115</v>
      </c>
      <c r="B82" s="54" t="s">
        <v>116</v>
      </c>
      <c r="C82" s="83">
        <f t="shared" si="6"/>
        <v>24792</v>
      </c>
      <c r="D82" s="83">
        <f t="shared" si="6"/>
        <v>24792</v>
      </c>
      <c r="E82" s="83">
        <f t="shared" si="6"/>
        <v>0</v>
      </c>
      <c r="F82" s="83">
        <f>(E82*100)/D82</f>
        <v>0</v>
      </c>
    </row>
    <row r="83" spans="1:6" x14ac:dyDescent="0.2">
      <c r="A83" s="55" t="s">
        <v>129</v>
      </c>
      <c r="B83" s="56" t="s">
        <v>130</v>
      </c>
      <c r="C83" s="84">
        <v>24792</v>
      </c>
      <c r="D83" s="84">
        <v>24792</v>
      </c>
      <c r="E83" s="84">
        <v>0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7">C85</f>
        <v>0</v>
      </c>
      <c r="D84" s="80">
        <f t="shared" si="7"/>
        <v>24792</v>
      </c>
      <c r="E84" s="80">
        <f t="shared" si="7"/>
        <v>0</v>
      </c>
      <c r="F84" s="81">
        <f>(E84*100)/D84</f>
        <v>0</v>
      </c>
    </row>
    <row r="85" spans="1:6" x14ac:dyDescent="0.2">
      <c r="A85" s="51" t="s">
        <v>58</v>
      </c>
      <c r="B85" s="52" t="s">
        <v>59</v>
      </c>
      <c r="C85" s="82">
        <f t="shared" si="7"/>
        <v>0</v>
      </c>
      <c r="D85" s="82">
        <f t="shared" si="7"/>
        <v>24792</v>
      </c>
      <c r="E85" s="82">
        <f t="shared" si="7"/>
        <v>0</v>
      </c>
      <c r="F85" s="81">
        <f>(E85*100)/D85</f>
        <v>0</v>
      </c>
    </row>
    <row r="86" spans="1:6" x14ac:dyDescent="0.2">
      <c r="A86" s="53" t="s">
        <v>60</v>
      </c>
      <c r="B86" s="54" t="s">
        <v>61</v>
      </c>
      <c r="C86" s="83">
        <f t="shared" si="7"/>
        <v>0</v>
      </c>
      <c r="D86" s="83">
        <f t="shared" si="7"/>
        <v>24792</v>
      </c>
      <c r="E86" s="83">
        <f t="shared" si="7"/>
        <v>0</v>
      </c>
      <c r="F86" s="83">
        <f>(E86*100)/D86</f>
        <v>0</v>
      </c>
    </row>
    <row r="87" spans="1:6" x14ac:dyDescent="0.2">
      <c r="A87" s="55" t="s">
        <v>62</v>
      </c>
      <c r="B87" s="56" t="s">
        <v>63</v>
      </c>
      <c r="C87" s="84">
        <v>0</v>
      </c>
      <c r="D87" s="84">
        <v>24792</v>
      </c>
      <c r="E87" s="84">
        <v>0</v>
      </c>
      <c r="F87" s="84"/>
    </row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Samanta Orlić</cp:lastModifiedBy>
  <cp:lastPrinted>2025-03-05T11:43:53Z</cp:lastPrinted>
  <dcterms:created xsi:type="dcterms:W3CDTF">2022-08-12T12:51:27Z</dcterms:created>
  <dcterms:modified xsi:type="dcterms:W3CDTF">2025-03-14T10:41:02Z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