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ATJANA\OPĆINSKI SUD U PAZINU- 2024\POLUGODIŠNJI I GODIŠNJI IZVJEŠTAJI O IZVRŠENJU FINANCIJSKOG PLANA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rashoda'!$B$1:$I$28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12" i="15"/>
  <c r="E112" i="15"/>
  <c r="D112" i="15"/>
  <c r="C112" i="15"/>
  <c r="F111" i="15"/>
  <c r="E111" i="15"/>
  <c r="D111" i="15"/>
  <c r="C111" i="15"/>
  <c r="F110" i="15"/>
  <c r="E110" i="15"/>
  <c r="D110" i="15"/>
  <c r="C110" i="15"/>
  <c r="F108" i="15"/>
  <c r="E108" i="15"/>
  <c r="D108" i="15"/>
  <c r="C108" i="15"/>
  <c r="F107" i="15"/>
  <c r="E107" i="15"/>
  <c r="D107" i="15"/>
  <c r="C107" i="15"/>
  <c r="F106" i="15"/>
  <c r="E106" i="15"/>
  <c r="D106" i="15"/>
  <c r="C106" i="15"/>
  <c r="F105" i="15"/>
  <c r="E105" i="15"/>
  <c r="D105" i="15"/>
  <c r="C105" i="15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7" i="3"/>
  <c r="K87" i="3"/>
  <c r="L86" i="3"/>
  <c r="K86" i="3"/>
  <c r="J86" i="3"/>
  <c r="I86" i="3"/>
  <c r="H86" i="3"/>
  <c r="G86" i="3"/>
  <c r="L85" i="3"/>
  <c r="K85" i="3"/>
  <c r="J85" i="3"/>
  <c r="I85" i="3"/>
  <c r="H85" i="3"/>
  <c r="G85" i="3"/>
  <c r="L84" i="3"/>
  <c r="K84" i="3"/>
  <c r="L83" i="3"/>
  <c r="K83" i="3"/>
  <c r="J83" i="3"/>
  <c r="I83" i="3"/>
  <c r="H83" i="3"/>
  <c r="G83" i="3"/>
  <c r="L82" i="3"/>
  <c r="K82" i="3"/>
  <c r="L81" i="3"/>
  <c r="K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J42" i="3"/>
  <c r="I42" i="3"/>
  <c r="H42" i="3"/>
  <c r="G42" i="3"/>
  <c r="L41" i="3"/>
  <c r="K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27" i="3"/>
  <c r="K27" i="3"/>
  <c r="L26" i="3"/>
  <c r="K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<sst xmlns="http://schemas.openxmlformats.org/spreadsheetml/2006/main" count="494" uniqueCount="219">
  <si>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</si>
  <si>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</si>
  <si>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</si>
  <si>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</si>
  <si>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</si>
  <si>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</si>
  <si>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</si>
  <si>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</si>
  <si>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</si>
  <si>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</si>
  <si>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</si>
  <si>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</si>
  <si>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</si>
  <si>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</si>
  <si>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</si>
  <si>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</si>
  <si>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</si>
  <si>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</si>
  <si>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</si>
  <si>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</si>
  <si>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</si>
  <si>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</si>
  <si>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</si>
  <si>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</si>
  <si>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</si>
  <si>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</si>
  <si>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</si>
  <si>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</si>
  <si>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</si>
  <si>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</si>
  <si>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</si>
  <si>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</si>
  <si>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</si>
  <si>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</si>
  <si>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</si>
  <si>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</si>
  <si>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</si>
  <si>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</si>
  <si>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</si>
  <si>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</si>
  <si>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</si>
  <si>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</si>
  <si>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</si>
  <si>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</si>
  <si>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</si>
  <si>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</si>
  <si>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</si>
  <si>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</si>
  <si>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</si>
  <si>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</si>
  <si>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</si>
  <si>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</si>
  <si>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</si>
  <si>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</si>
  <si>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</si>
  <si>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</si>
  <si>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</si>
  <si>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</si>
  <si>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6362</t>
  </si>
  <si>
    <t>Kapitalne pomoći proračunskim korisnicima iz proračuna koji im nije nadležan</t>
  </si>
  <si>
    <t>639</t>
  </si>
  <si>
    <t>Prijenosi između proračunskih korisnika istog proračuna</t>
  </si>
  <si>
    <t>6391</t>
  </si>
  <si>
    <t xml:space="preserve">Tekući prijenosi između proračunskih korisnika istog proračuna 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</si>
  <si>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</si>
  <si>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</si>
  <si>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</si>
  <si>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</si>
  <si>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</si>
  <si>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</si>
  <si>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</si>
  <si>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</si>
  <si>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</si>
  <si>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</si>
  <si>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</si>
  <si>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</si>
  <si>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</si>
  <si>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</si>
  <si>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</si>
  <si>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</si>
  <si>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</si>
  <si>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</si>
  <si>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</si>
  <si>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</si>
  <si>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</si>
  <si>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</si>
  <si>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</si>
  <si>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</si>
  <si>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</si>
  <si>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</si>
  <si>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</si>
  <si>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</si>
  <si>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</si>
  <si>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</si>
  <si>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</si>
  <si>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</si>
  <si>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</si>
  <si>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</si>
  <si>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</si>
  <si>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</si>
  <si>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</si>
  <si>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</si>
  <si>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</si>
  <si>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</si>
  <si>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</si>
  <si>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</si>
  <si>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</si>
  <si>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</si>
  <si>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</si>
  <si>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</si>
  <si>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</si>
  <si>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</si>
  <si>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</si>
  <si>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</si>
  <si>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</si>
  <si>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</si>
  <si>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</si>
  <si>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</si>
  <si>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</si>
  <si>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</si>
  <si>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</si>
  <si>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</si>
  <si>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</si>
  <si>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</si>
  <si>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</si>
  <si>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</si>
  <si>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</si>
  <si>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</si>
  <si>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</si>
  <si>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</si>
  <si>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</si>
  <si>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</si>
  <si>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</si>
  <si>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</si>
  <si>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</si>
  <si>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</si>
  <si>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</si>
  <si>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</si>
  <si>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</si>
  <si>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</si>
  <si>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</si>
  <si>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</si>
  <si>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</si>
  <si>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</si>
  <si>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</si>
  <si>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</si>
  <si>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</si>
  <si>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</si>
  <si>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</si>
  <si>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</si>
  <si>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</si>
  <si>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</si>
  <si>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</si>
  <si>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</si>
  <si>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</si>
  <si>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</si>
  <si>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</si>
  <si>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</si>
  <si>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</si>
  <si>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</si>
  <si>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</si>
  <si>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</si>
  <si>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</si>
  <si>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</si>
  <si>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</si>
  <si>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</si>
  <si>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</si>
  <si>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</si>
  <si>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</si>
  <si>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</si>
  <si>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</si>
  <si>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</si>
  <si>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</si>
  <si>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</si>
  <si>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</si>
  <si>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</si>
  <si>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</si>
  <si>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</si>
  <si>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</si>
  <si>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</si>
  <si>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</si>
  <si>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</si>
  <si>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</si>
  <si>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</si>
  <si>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</si>
  <si>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</si>
  <si>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</si>
  <si>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</si>
  <si>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</si>
  <si>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</si>
  <si>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</si>
  <si>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</si>
  <si>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</si>
  <si>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</si>
  <si>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</si>
  <si>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</si>
  <si>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</si>
  <si>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</si>
  <si>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</si>
  <si>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</si>
  <si>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</si>
  <si>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</si>
  <si>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</si>
  <si>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50563 PAZIN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</si>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</sst>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sqref="A1:L3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4279640.29</v>
      </c>
      <c r="H10" s="86">
        <v>5031095</v>
      </c>
      <c r="I10" s="86">
        <v>5419012</v>
      </c>
      <c r="J10" s="86">
        <v>5417151.0599999996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4279640.29</v>
      </c>
      <c r="H12" s="87">
        <f t="shared" ref="H12:J12" si="0">H10+H11</f>
        <v>5031095</v>
      </c>
      <c r="I12" s="87">
        <f t="shared" si="0"/>
        <v>5419012</v>
      </c>
      <c r="J12" s="87">
        <f t="shared" si="0"/>
        <v>5417151.0599999996</v>
      </c>
      <c r="K12" s="88">
        <f>J12/G12*100</f>
        <v>126.579588304605</v>
      </c>
      <c r="L12" s="88">
        <f>J12/I12*100</f>
        <v>99.965659053716806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4164078.22</v>
      </c>
      <c r="H13" s="86">
        <v>4842068</v>
      </c>
      <c r="I13" s="86">
        <v>5226625</v>
      </c>
      <c r="J13" s="86">
        <v>5225234.34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116499.57</v>
      </c>
      <c r="H14" s="86">
        <v>189027</v>
      </c>
      <c r="I14" s="86">
        <v>192387</v>
      </c>
      <c r="J14" s="86">
        <v>190873.62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4280577.79</v>
      </c>
      <c r="H15" s="87">
        <f t="shared" ref="H15:J15" si="1">H13+H14</f>
        <v>5031095</v>
      </c>
      <c r="I15" s="87">
        <f t="shared" si="1"/>
        <v>5419012</v>
      </c>
      <c r="J15" s="87">
        <f t="shared" si="1"/>
        <v>5416107.96</v>
      </c>
      <c r="K15" s="88">
        <f>J15/G15*100</f>
        <v>126.52749758812401</v>
      </c>
      <c r="L15" s="88">
        <f>J15/I15*100</f>
        <v>99.9464101574235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-937.5</v>
      </c>
      <c r="H16" s="90">
        <f t="shared" ref="H16:J16" si="2">H12-H15</f>
        <v>0</v>
      </c>
      <c r="I16" s="90">
        <f t="shared" si="2"/>
        <v>0</v>
      </c>
      <c r="J16" s="90">
        <f t="shared" si="2"/>
        <v>1043.0999999996275</v>
      </c>
      <c r="K16" s="88">
        <f>J16/G16*100</f>
        <v>-111.26399999996001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29739.62</v>
      </c>
      <c r="H24" s="86">
        <v>0</v>
      </c>
      <c r="I24" s="86">
        <v>0</v>
      </c>
      <c r="J24" s="86">
        <f>526.65+236.17</f>
        <v>762.81999999999994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-762.82</v>
      </c>
      <c r="H25" s="86">
        <v>0</v>
      </c>
      <c r="I25" s="86">
        <v>0</v>
      </c>
      <c r="J25" s="86">
        <v>-1805.92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28976.799999999999</v>
      </c>
      <c r="H26" s="94">
        <f t="shared" ref="H26:J26" si="4">H24+H25</f>
        <v>0</v>
      </c>
      <c r="I26" s="94">
        <f t="shared" si="4"/>
        <v>0</v>
      </c>
      <c r="J26" s="94">
        <f t="shared" si="4"/>
        <v>-1043.1000000000001</v>
      </c>
      <c r="K26" s="93">
        <f>J26/G26*100</f>
        <v>-3.5997763728223964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28039.3</v>
      </c>
      <c r="H27" s="94">
        <f t="shared" ref="H27:J27" si="5">H16+H26</f>
        <v>0</v>
      </c>
      <c r="I27" s="94">
        <f t="shared" si="5"/>
        <v>0</v>
      </c>
      <c r="J27" s="94">
        <f t="shared" si="5"/>
        <v>-3.7266545405145735E-10</v>
      </c>
      <c r="K27" s="93">
        <f>J27/G27*100</f>
        <v>-1.3290825878372761E-12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8"/>
  <sheetViews>
    <sheetView topLeftCell="A49" zoomScale="90" zoomScaleNormal="90" workbookViewId="0">
      <selection activeCell="B1" sqref="B1:L9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4279640.29</v>
      </c>
      <c r="H10" s="65">
        <f>H11</f>
        <v>5031095</v>
      </c>
      <c r="I10" s="65">
        <f>I11</f>
        <v>5419012</v>
      </c>
      <c r="J10" s="65">
        <f>J11</f>
        <v>5417151.0600000005</v>
      </c>
      <c r="K10" s="69">
        <f t="shared" ref="K10:K27" si="0">(J10*100)/G10</f>
        <v>126.57958830460491</v>
      </c>
      <c r="L10" s="69">
        <f t="shared" ref="L10:L27" si="1">(J10*100)/I10</f>
        <v>99.965659053716806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G12+G18+G21+G24</f>
        <v>4279640.29</v>
      </c>
      <c r="H11" s="65">
        <f>H12+H18+H21+H24</f>
        <v>5031095</v>
      </c>
      <c r="I11" s="65">
        <f>I12+I18+I21+I24</f>
        <v>5419012</v>
      </c>
      <c r="J11" s="65">
        <f>J12+J18+J21+J24</f>
        <v>5417151.0600000005</v>
      </c>
      <c r="K11" s="65">
        <f t="shared" si="0"/>
        <v>126.57958830460491</v>
      </c>
      <c r="L11" s="65">
        <f t="shared" si="1"/>
        <v>99.965659053716806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G13+G16</f>
        <v>4705.38</v>
      </c>
      <c r="H12" s="65">
        <f>H13+H16</f>
        <v>0</v>
      </c>
      <c r="I12" s="65">
        <f>I13+I16</f>
        <v>500</v>
      </c>
      <c r="J12" s="65">
        <f>J13+J16</f>
        <v>2056.02</v>
      </c>
      <c r="K12" s="65">
        <f t="shared" si="0"/>
        <v>43.695089450798875</v>
      </c>
      <c r="L12" s="65">
        <f t="shared" si="1"/>
        <v>411.20400000000001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G14+G15</f>
        <v>0</v>
      </c>
      <c r="H13" s="65">
        <f>H14+H15</f>
        <v>0</v>
      </c>
      <c r="I13" s="65">
        <f>I14+I15</f>
        <v>500</v>
      </c>
      <c r="J13" s="65">
        <f>J14+J15</f>
        <v>2056.02</v>
      </c>
      <c r="K13" s="65" t="e">
        <f t="shared" si="0"/>
        <v>#DIV/0!</v>
      </c>
      <c r="L13" s="65">
        <f t="shared" si="1"/>
        <v>411.20400000000001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1593.52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6"/>
      <c r="C15" s="66"/>
      <c r="D15" s="66"/>
      <c r="E15" s="66" t="s">
        <v>58</v>
      </c>
      <c r="F15" s="66" t="s">
        <v>59</v>
      </c>
      <c r="G15" s="66">
        <v>0</v>
      </c>
      <c r="H15" s="66">
        <v>0</v>
      </c>
      <c r="I15" s="66">
        <v>500</v>
      </c>
      <c r="J15" s="66">
        <v>462.5</v>
      </c>
      <c r="K15" s="66" t="e">
        <f t="shared" si="0"/>
        <v>#DIV/0!</v>
      </c>
      <c r="L15" s="66">
        <f t="shared" si="1"/>
        <v>92.5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</f>
        <v>4705.38</v>
      </c>
      <c r="H16" s="65">
        <f>H17</f>
        <v>0</v>
      </c>
      <c r="I16" s="65">
        <f>I17</f>
        <v>0</v>
      </c>
      <c r="J16" s="65">
        <f>J17</f>
        <v>0</v>
      </c>
      <c r="K16" s="65">
        <f t="shared" si="0"/>
        <v>0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4705.38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2">G19</f>
        <v>29407.69</v>
      </c>
      <c r="H18" s="65">
        <f t="shared" si="2"/>
        <v>0</v>
      </c>
      <c r="I18" s="65">
        <f t="shared" si="2"/>
        <v>0</v>
      </c>
      <c r="J18" s="65">
        <f t="shared" si="2"/>
        <v>918.16</v>
      </c>
      <c r="K18" s="65">
        <f t="shared" si="0"/>
        <v>3.1221765463387299</v>
      </c>
      <c r="L18" s="65" t="e">
        <f t="shared" si="1"/>
        <v>#DIV/0!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2"/>
        <v>29407.69</v>
      </c>
      <c r="H19" s="65">
        <f t="shared" si="2"/>
        <v>0</v>
      </c>
      <c r="I19" s="65">
        <f t="shared" si="2"/>
        <v>0</v>
      </c>
      <c r="J19" s="65">
        <f t="shared" si="2"/>
        <v>918.16</v>
      </c>
      <c r="K19" s="65">
        <f t="shared" si="0"/>
        <v>3.1221765463387299</v>
      </c>
      <c r="L19" s="65" t="e">
        <f t="shared" si="1"/>
        <v>#DIV/0!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29407.69</v>
      </c>
      <c r="H20" s="66">
        <v>0</v>
      </c>
      <c r="I20" s="66">
        <v>0</v>
      </c>
      <c r="J20" s="66">
        <v>918.16</v>
      </c>
      <c r="K20" s="66">
        <f t="shared" si="0"/>
        <v>3.1221765463387299</v>
      </c>
      <c r="L20" s="66" t="e">
        <f t="shared" si="1"/>
        <v>#DIV/0!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 t="shared" ref="G21:J22" si="3">G22</f>
        <v>494</v>
      </c>
      <c r="H21" s="65">
        <f t="shared" si="3"/>
        <v>1327</v>
      </c>
      <c r="I21" s="65">
        <f t="shared" si="3"/>
        <v>1327</v>
      </c>
      <c r="J21" s="65">
        <f t="shared" si="3"/>
        <v>1194.44</v>
      </c>
      <c r="K21" s="65">
        <f t="shared" si="0"/>
        <v>241.78947368421052</v>
      </c>
      <c r="L21" s="65">
        <f t="shared" si="1"/>
        <v>90.010550113036928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 t="shared" si="3"/>
        <v>494</v>
      </c>
      <c r="H22" s="65">
        <f t="shared" si="3"/>
        <v>1327</v>
      </c>
      <c r="I22" s="65">
        <f t="shared" si="3"/>
        <v>1327</v>
      </c>
      <c r="J22" s="65">
        <f t="shared" si="3"/>
        <v>1194.44</v>
      </c>
      <c r="K22" s="65">
        <f t="shared" si="0"/>
        <v>241.78947368421052</v>
      </c>
      <c r="L22" s="65">
        <f t="shared" si="1"/>
        <v>90.010550113036928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494</v>
      </c>
      <c r="H23" s="66">
        <v>1327</v>
      </c>
      <c r="I23" s="66">
        <v>1327</v>
      </c>
      <c r="J23" s="66">
        <v>1194.44</v>
      </c>
      <c r="K23" s="66">
        <f t="shared" si="0"/>
        <v>241.78947368421052</v>
      </c>
      <c r="L23" s="66">
        <f t="shared" si="1"/>
        <v>90.010550113036928</v>
      </c>
    </row>
    <row r="24" spans="2:12" x14ac:dyDescent="0.25">
      <c r="B24" s="65"/>
      <c r="C24" s="65" t="s">
        <v>76</v>
      </c>
      <c r="D24" s="65"/>
      <c r="E24" s="65"/>
      <c r="F24" s="65" t="s">
        <v>77</v>
      </c>
      <c r="G24" s="65">
        <f>G25</f>
        <v>4245033.22</v>
      </c>
      <c r="H24" s="65">
        <f>H25</f>
        <v>5029768</v>
      </c>
      <c r="I24" s="65">
        <f>I25</f>
        <v>5417185</v>
      </c>
      <c r="J24" s="65">
        <f>J25</f>
        <v>5412982.4400000004</v>
      </c>
      <c r="K24" s="65">
        <f t="shared" si="0"/>
        <v>127.51331166261168</v>
      </c>
      <c r="L24" s="65">
        <f t="shared" si="1"/>
        <v>99.922421700569572</v>
      </c>
    </row>
    <row r="25" spans="2:12" x14ac:dyDescent="0.25">
      <c r="B25" s="65"/>
      <c r="C25" s="65"/>
      <c r="D25" s="65" t="s">
        <v>78</v>
      </c>
      <c r="E25" s="65"/>
      <c r="F25" s="65" t="s">
        <v>79</v>
      </c>
      <c r="G25" s="65">
        <f>G26+G27</f>
        <v>4245033.22</v>
      </c>
      <c r="H25" s="65">
        <f>H26+H27</f>
        <v>5029768</v>
      </c>
      <c r="I25" s="65">
        <f>I26+I27</f>
        <v>5417185</v>
      </c>
      <c r="J25" s="65">
        <f>J26+J27</f>
        <v>5412982.4400000004</v>
      </c>
      <c r="K25" s="65">
        <f t="shared" si="0"/>
        <v>127.51331166261168</v>
      </c>
      <c r="L25" s="65">
        <f t="shared" si="1"/>
        <v>99.922421700569572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4129965.15</v>
      </c>
      <c r="H26" s="66">
        <v>4841568</v>
      </c>
      <c r="I26" s="66">
        <v>5226125</v>
      </c>
      <c r="J26" s="66">
        <v>5223640.82</v>
      </c>
      <c r="K26" s="66">
        <f t="shared" si="0"/>
        <v>126.48147454706731</v>
      </c>
      <c r="L26" s="66">
        <f t="shared" si="1"/>
        <v>99.952466119734979</v>
      </c>
    </row>
    <row r="27" spans="2:12" x14ac:dyDescent="0.25">
      <c r="B27" s="66"/>
      <c r="C27" s="66"/>
      <c r="D27" s="66"/>
      <c r="E27" s="66" t="s">
        <v>82</v>
      </c>
      <c r="F27" s="66" t="s">
        <v>83</v>
      </c>
      <c r="G27" s="66">
        <v>115068.07</v>
      </c>
      <c r="H27" s="66">
        <v>188200</v>
      </c>
      <c r="I27" s="66">
        <v>191060</v>
      </c>
      <c r="J27" s="66">
        <v>189341.62</v>
      </c>
      <c r="K27" s="66">
        <f t="shared" si="0"/>
        <v>164.54748915142142</v>
      </c>
      <c r="L27" s="66">
        <f t="shared" si="1"/>
        <v>99.100607139118608</v>
      </c>
    </row>
    <row r="28" spans="2:12" x14ac:dyDescent="0.25">
      <c r="F28" s="35"/>
    </row>
    <row r="29" spans="2:12" x14ac:dyDescent="0.25">
      <c r="F29" s="35"/>
    </row>
    <row r="30" spans="2:12" ht="36.75" customHeight="1" x14ac:dyDescent="0.25">
      <c r="B30" s="117" t="s">
        <v>3</v>
      </c>
      <c r="C30" s="118"/>
      <c r="D30" s="118"/>
      <c r="E30" s="118"/>
      <c r="F30" s="119"/>
      <c r="G30" s="28" t="s">
        <v>46</v>
      </c>
      <c r="H30" s="28" t="s">
        <v>43</v>
      </c>
      <c r="I30" s="28" t="s">
        <v>44</v>
      </c>
      <c r="J30" s="28" t="s">
        <v>47</v>
      </c>
      <c r="K30" s="28" t="s">
        <v>6</v>
      </c>
      <c r="L30" s="28" t="s">
        <v>22</v>
      </c>
    </row>
    <row r="31" spans="2:12" x14ac:dyDescent="0.25">
      <c r="B31" s="120">
        <v>1</v>
      </c>
      <c r="C31" s="121"/>
      <c r="D31" s="121"/>
      <c r="E31" s="121"/>
      <c r="F31" s="122"/>
      <c r="G31" s="30">
        <v>2</v>
      </c>
      <c r="H31" s="30">
        <v>3</v>
      </c>
      <c r="I31" s="30">
        <v>4</v>
      </c>
      <c r="J31" s="30">
        <v>5</v>
      </c>
      <c r="K31" s="30" t="s">
        <v>13</v>
      </c>
      <c r="L31" s="30" t="s">
        <v>14</v>
      </c>
    </row>
    <row r="32" spans="2:12" x14ac:dyDescent="0.25">
      <c r="B32" s="65"/>
      <c r="C32" s="66"/>
      <c r="D32" s="67"/>
      <c r="E32" s="68"/>
      <c r="F32" s="8" t="s">
        <v>21</v>
      </c>
      <c r="G32" s="65">
        <f>G33+G77</f>
        <v>4280577.79</v>
      </c>
      <c r="H32" s="65">
        <f>H33+H77</f>
        <v>5031095</v>
      </c>
      <c r="I32" s="65">
        <f>I33+I77</f>
        <v>5419012</v>
      </c>
      <c r="J32" s="65">
        <f>J33+J77</f>
        <v>5416107.96</v>
      </c>
      <c r="K32" s="70">
        <f t="shared" ref="K32:K63" si="4">(J32*100)/G32</f>
        <v>126.5274975881235</v>
      </c>
      <c r="L32" s="70">
        <f t="shared" ref="L32:L63" si="5">(J32*100)/I32</f>
        <v>99.946410157423529</v>
      </c>
    </row>
    <row r="33" spans="2:12" x14ac:dyDescent="0.25">
      <c r="B33" s="65" t="s">
        <v>84</v>
      </c>
      <c r="C33" s="65"/>
      <c r="D33" s="65"/>
      <c r="E33" s="65"/>
      <c r="F33" s="65" t="s">
        <v>85</v>
      </c>
      <c r="G33" s="65">
        <f>G34+G42+G71</f>
        <v>4164078.2199999997</v>
      </c>
      <c r="H33" s="65">
        <f>H34+H42+H71</f>
        <v>4842068</v>
      </c>
      <c r="I33" s="65">
        <f>I34+I42+I71</f>
        <v>5226625</v>
      </c>
      <c r="J33" s="65">
        <f>J34+J42+J71</f>
        <v>5225234.34</v>
      </c>
      <c r="K33" s="65">
        <f t="shared" si="4"/>
        <v>125.4835779717894</v>
      </c>
      <c r="L33" s="65">
        <f t="shared" si="5"/>
        <v>99.973392772582685</v>
      </c>
    </row>
    <row r="34" spans="2:12" x14ac:dyDescent="0.25">
      <c r="B34" s="65"/>
      <c r="C34" s="65" t="s">
        <v>86</v>
      </c>
      <c r="D34" s="65"/>
      <c r="E34" s="65"/>
      <c r="F34" s="65" t="s">
        <v>87</v>
      </c>
      <c r="G34" s="65">
        <f>G35+G38+G40</f>
        <v>3042829.4999999995</v>
      </c>
      <c r="H34" s="65">
        <f>H35+H38+H40</f>
        <v>3629440</v>
      </c>
      <c r="I34" s="65">
        <f>I35+I38+I40</f>
        <v>3923467</v>
      </c>
      <c r="J34" s="65">
        <f>J35+J38+J40</f>
        <v>3923433.55</v>
      </c>
      <c r="K34" s="65">
        <f t="shared" si="4"/>
        <v>128.94030211025628</v>
      </c>
      <c r="L34" s="65">
        <f t="shared" si="5"/>
        <v>99.999147437712608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G36+G37</f>
        <v>2516410.65</v>
      </c>
      <c r="H35" s="65">
        <f>H36+H37</f>
        <v>3035857</v>
      </c>
      <c r="I35" s="65">
        <f>I36+I37</f>
        <v>3242589</v>
      </c>
      <c r="J35" s="65">
        <f>J36+J37</f>
        <v>3242551.89</v>
      </c>
      <c r="K35" s="65">
        <f t="shared" si="4"/>
        <v>128.85622980494063</v>
      </c>
      <c r="L35" s="65">
        <f t="shared" si="5"/>
        <v>99.998855544134642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2495403.65</v>
      </c>
      <c r="H36" s="66">
        <v>2987107</v>
      </c>
      <c r="I36" s="66">
        <v>3218507</v>
      </c>
      <c r="J36" s="66">
        <v>3218470.54</v>
      </c>
      <c r="K36" s="66">
        <f t="shared" si="4"/>
        <v>128.9759490413505</v>
      </c>
      <c r="L36" s="66">
        <f t="shared" si="5"/>
        <v>99.99886717661326</v>
      </c>
    </row>
    <row r="37" spans="2:12" x14ac:dyDescent="0.25">
      <c r="B37" s="66"/>
      <c r="C37" s="66"/>
      <c r="D37" s="66"/>
      <c r="E37" s="66" t="s">
        <v>92</v>
      </c>
      <c r="F37" s="66" t="s">
        <v>93</v>
      </c>
      <c r="G37" s="66">
        <v>21007</v>
      </c>
      <c r="H37" s="66">
        <v>48750</v>
      </c>
      <c r="I37" s="66">
        <v>24082</v>
      </c>
      <c r="J37" s="66">
        <v>24081.35</v>
      </c>
      <c r="K37" s="66">
        <f t="shared" si="4"/>
        <v>114.63488361022516</v>
      </c>
      <c r="L37" s="66">
        <f t="shared" si="5"/>
        <v>99.997300888630519</v>
      </c>
    </row>
    <row r="38" spans="2:12" x14ac:dyDescent="0.25">
      <c r="B38" s="65"/>
      <c r="C38" s="65"/>
      <c r="D38" s="65" t="s">
        <v>94</v>
      </c>
      <c r="E38" s="65"/>
      <c r="F38" s="65" t="s">
        <v>95</v>
      </c>
      <c r="G38" s="65">
        <f>G39</f>
        <v>114507.05</v>
      </c>
      <c r="H38" s="65">
        <f>H39</f>
        <v>127020</v>
      </c>
      <c r="I38" s="65">
        <f>I39</f>
        <v>149515</v>
      </c>
      <c r="J38" s="65">
        <f>J39</f>
        <v>149527.35999999999</v>
      </c>
      <c r="K38" s="65">
        <f t="shared" si="4"/>
        <v>130.58354048942837</v>
      </c>
      <c r="L38" s="65">
        <f t="shared" si="5"/>
        <v>100.00826672909072</v>
      </c>
    </row>
    <row r="39" spans="2:12" x14ac:dyDescent="0.25">
      <c r="B39" s="66"/>
      <c r="C39" s="66"/>
      <c r="D39" s="66"/>
      <c r="E39" s="66" t="s">
        <v>96</v>
      </c>
      <c r="F39" s="66" t="s">
        <v>95</v>
      </c>
      <c r="G39" s="66">
        <v>114507.05</v>
      </c>
      <c r="H39" s="66">
        <v>127020</v>
      </c>
      <c r="I39" s="66">
        <v>149515</v>
      </c>
      <c r="J39" s="66">
        <v>149527.35999999999</v>
      </c>
      <c r="K39" s="66">
        <f t="shared" si="4"/>
        <v>130.58354048942837</v>
      </c>
      <c r="L39" s="66">
        <f t="shared" si="5"/>
        <v>100.00826672909072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</f>
        <v>411911.8</v>
      </c>
      <c r="H40" s="65">
        <f>H41</f>
        <v>466563</v>
      </c>
      <c r="I40" s="65">
        <f>I41</f>
        <v>531363</v>
      </c>
      <c r="J40" s="65">
        <f>J41</f>
        <v>531354.30000000005</v>
      </c>
      <c r="K40" s="65">
        <f t="shared" si="4"/>
        <v>128.9971056910727</v>
      </c>
      <c r="L40" s="65">
        <f t="shared" si="5"/>
        <v>99.998362701204258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411911.8</v>
      </c>
      <c r="H41" s="66">
        <v>466563</v>
      </c>
      <c r="I41" s="66">
        <v>531363</v>
      </c>
      <c r="J41" s="66">
        <v>531354.30000000005</v>
      </c>
      <c r="K41" s="66">
        <f t="shared" si="4"/>
        <v>128.9971056910727</v>
      </c>
      <c r="L41" s="66">
        <f t="shared" si="5"/>
        <v>99.998362701204258</v>
      </c>
    </row>
    <row r="42" spans="2:12" x14ac:dyDescent="0.25">
      <c r="B42" s="65"/>
      <c r="C42" s="65" t="s">
        <v>101</v>
      </c>
      <c r="D42" s="65"/>
      <c r="E42" s="65"/>
      <c r="F42" s="65" t="s">
        <v>102</v>
      </c>
      <c r="G42" s="65">
        <f>G43+G48+G54+G64+G66</f>
        <v>1116089.72</v>
      </c>
      <c r="H42" s="65">
        <f>H43+H48+H54+H64+H66</f>
        <v>1206539</v>
      </c>
      <c r="I42" s="65">
        <f>I43+I48+I54+I64+I66</f>
        <v>1296539</v>
      </c>
      <c r="J42" s="65">
        <f>J43+J48+J54+J64+J66</f>
        <v>1295535.94</v>
      </c>
      <c r="K42" s="65">
        <f t="shared" si="4"/>
        <v>116.07811780579792</v>
      </c>
      <c r="L42" s="65">
        <f t="shared" si="5"/>
        <v>99.922635570545893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</f>
        <v>146373.15999999997</v>
      </c>
      <c r="H43" s="65">
        <f>H44+H45+H46+H47</f>
        <v>160300</v>
      </c>
      <c r="I43" s="65">
        <f>I44+I45+I46+I47</f>
        <v>139380</v>
      </c>
      <c r="J43" s="65">
        <f>J44+J45+J46+J47</f>
        <v>134226.49</v>
      </c>
      <c r="K43" s="65">
        <f t="shared" si="4"/>
        <v>91.701572883990494</v>
      </c>
      <c r="L43" s="65">
        <f t="shared" si="5"/>
        <v>96.302546993829822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6654.05</v>
      </c>
      <c r="H44" s="66">
        <v>8000</v>
      </c>
      <c r="I44" s="66">
        <v>3080</v>
      </c>
      <c r="J44" s="66">
        <v>2184.96</v>
      </c>
      <c r="K44" s="66">
        <f t="shared" si="4"/>
        <v>32.836543157926371</v>
      </c>
      <c r="L44" s="66">
        <f t="shared" si="5"/>
        <v>70.940259740259734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139069.10999999999</v>
      </c>
      <c r="H45" s="66">
        <v>150000</v>
      </c>
      <c r="I45" s="66">
        <v>135000</v>
      </c>
      <c r="J45" s="66">
        <v>130932.03</v>
      </c>
      <c r="K45" s="66">
        <f t="shared" si="4"/>
        <v>94.148894747366981</v>
      </c>
      <c r="L45" s="66">
        <f t="shared" si="5"/>
        <v>96.986688888888892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480</v>
      </c>
      <c r="H46" s="66">
        <v>2000</v>
      </c>
      <c r="I46" s="66">
        <v>1000</v>
      </c>
      <c r="J46" s="66">
        <v>1069.5</v>
      </c>
      <c r="K46" s="66">
        <f t="shared" si="4"/>
        <v>222.8125</v>
      </c>
      <c r="L46" s="66">
        <f t="shared" si="5"/>
        <v>106.95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170</v>
      </c>
      <c r="H47" s="66">
        <v>300</v>
      </c>
      <c r="I47" s="66">
        <v>300</v>
      </c>
      <c r="J47" s="66">
        <v>40</v>
      </c>
      <c r="K47" s="66">
        <f t="shared" si="4"/>
        <v>23.529411764705884</v>
      </c>
      <c r="L47" s="66">
        <f t="shared" si="5"/>
        <v>13.333333333333334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</f>
        <v>146865</v>
      </c>
      <c r="H48" s="65">
        <f>H49+H50+H51+H52+H53</f>
        <v>167400</v>
      </c>
      <c r="I48" s="65">
        <f>I49+I50+I51+I52+I53</f>
        <v>129550</v>
      </c>
      <c r="J48" s="65">
        <f>J49+J50+J51+J52+J53</f>
        <v>122570.51</v>
      </c>
      <c r="K48" s="65">
        <f t="shared" si="4"/>
        <v>83.457944370680551</v>
      </c>
      <c r="L48" s="65">
        <f t="shared" si="5"/>
        <v>94.612512543419527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63707</v>
      </c>
      <c r="H49" s="66">
        <v>74000</v>
      </c>
      <c r="I49" s="66">
        <v>52000</v>
      </c>
      <c r="J49" s="66">
        <v>48615.43</v>
      </c>
      <c r="K49" s="66">
        <f t="shared" si="4"/>
        <v>76.310970536989657</v>
      </c>
      <c r="L49" s="66">
        <f t="shared" si="5"/>
        <v>93.491211538461542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80042</v>
      </c>
      <c r="H50" s="66">
        <v>90000</v>
      </c>
      <c r="I50" s="66">
        <v>73000</v>
      </c>
      <c r="J50" s="66">
        <v>67891.070000000007</v>
      </c>
      <c r="K50" s="66">
        <f t="shared" si="4"/>
        <v>84.819307363634096</v>
      </c>
      <c r="L50" s="66">
        <f t="shared" si="5"/>
        <v>93.001465753424654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1590</v>
      </c>
      <c r="H51" s="66">
        <v>1000</v>
      </c>
      <c r="I51" s="66">
        <v>1300</v>
      </c>
      <c r="J51" s="66">
        <v>1424.62</v>
      </c>
      <c r="K51" s="66">
        <f t="shared" si="4"/>
        <v>89.598742138364784</v>
      </c>
      <c r="L51" s="66">
        <f t="shared" si="5"/>
        <v>109.58615384615385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1261</v>
      </c>
      <c r="H52" s="66">
        <v>2000</v>
      </c>
      <c r="I52" s="66">
        <v>2700</v>
      </c>
      <c r="J52" s="66">
        <v>4142.49</v>
      </c>
      <c r="K52" s="66">
        <f t="shared" si="4"/>
        <v>328.50832672482159</v>
      </c>
      <c r="L52" s="66">
        <f t="shared" si="5"/>
        <v>153.42555555555555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265</v>
      </c>
      <c r="H53" s="66">
        <v>400</v>
      </c>
      <c r="I53" s="66">
        <v>550</v>
      </c>
      <c r="J53" s="66">
        <v>496.9</v>
      </c>
      <c r="K53" s="66">
        <f t="shared" si="4"/>
        <v>187.50943396226415</v>
      </c>
      <c r="L53" s="66">
        <f t="shared" si="5"/>
        <v>90.345454545454544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G55+G56+G57+G58+G59+G60+G61+G62+G63</f>
        <v>806542.56</v>
      </c>
      <c r="H54" s="65">
        <f>H55+H56+H57+H58+H59+H60+H61+H62+H63</f>
        <v>857139</v>
      </c>
      <c r="I54" s="65">
        <f>I55+I56+I57+I58+I59+I60+I61+I62+I63</f>
        <v>1009309</v>
      </c>
      <c r="J54" s="65">
        <f>J55+J56+J57+J58+J59+J60+J61+J62+J63</f>
        <v>1022009.63</v>
      </c>
      <c r="K54" s="65">
        <f t="shared" si="4"/>
        <v>126.71490392273904</v>
      </c>
      <c r="L54" s="65">
        <f t="shared" si="5"/>
        <v>101.25834902889007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281318</v>
      </c>
      <c r="H55" s="66">
        <v>320000</v>
      </c>
      <c r="I55" s="66">
        <v>356500</v>
      </c>
      <c r="J55" s="66">
        <v>377789.35</v>
      </c>
      <c r="K55" s="66">
        <f t="shared" si="4"/>
        <v>134.29263324778364</v>
      </c>
      <c r="L55" s="66">
        <f t="shared" si="5"/>
        <v>105.97176718092567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25459.38</v>
      </c>
      <c r="H56" s="66">
        <v>50500</v>
      </c>
      <c r="I56" s="66">
        <v>50500</v>
      </c>
      <c r="J56" s="66">
        <v>56303.71</v>
      </c>
      <c r="K56" s="66">
        <f t="shared" si="4"/>
        <v>221.15114350781519</v>
      </c>
      <c r="L56" s="66">
        <f t="shared" si="5"/>
        <v>111.49249504950495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4247</v>
      </c>
      <c r="H57" s="66">
        <v>4500</v>
      </c>
      <c r="I57" s="66">
        <v>4900</v>
      </c>
      <c r="J57" s="66">
        <v>5086</v>
      </c>
      <c r="K57" s="66">
        <f t="shared" si="4"/>
        <v>119.75512126206735</v>
      </c>
      <c r="L57" s="66">
        <f t="shared" si="5"/>
        <v>103.79591836734694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23899</v>
      </c>
      <c r="H58" s="66">
        <v>28000</v>
      </c>
      <c r="I58" s="66">
        <v>28000</v>
      </c>
      <c r="J58" s="66">
        <v>26142.18</v>
      </c>
      <c r="K58" s="66">
        <f t="shared" si="4"/>
        <v>109.38608309971129</v>
      </c>
      <c r="L58" s="66">
        <f t="shared" si="5"/>
        <v>93.364928571428578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19418</v>
      </c>
      <c r="H59" s="66">
        <v>20000</v>
      </c>
      <c r="I59" s="66">
        <v>22700</v>
      </c>
      <c r="J59" s="66">
        <v>23263.65</v>
      </c>
      <c r="K59" s="66">
        <f t="shared" si="4"/>
        <v>119.80456277680503</v>
      </c>
      <c r="L59" s="66">
        <f t="shared" si="5"/>
        <v>102.48303964757709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19519</v>
      </c>
      <c r="H60" s="66">
        <v>500</v>
      </c>
      <c r="I60" s="66">
        <v>500</v>
      </c>
      <c r="J60" s="66">
        <v>436.17</v>
      </c>
      <c r="K60" s="66">
        <f t="shared" si="4"/>
        <v>2.2345919360622983</v>
      </c>
      <c r="L60" s="66">
        <f t="shared" si="5"/>
        <v>87.233999999999995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417766.18</v>
      </c>
      <c r="H61" s="66">
        <v>408289</v>
      </c>
      <c r="I61" s="66">
        <v>520859</v>
      </c>
      <c r="J61" s="66">
        <v>511774.63</v>
      </c>
      <c r="K61" s="66">
        <f t="shared" si="4"/>
        <v>122.50264729423526</v>
      </c>
      <c r="L61" s="66">
        <f t="shared" si="5"/>
        <v>98.255886909893078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398</v>
      </c>
      <c r="H62" s="66">
        <v>350</v>
      </c>
      <c r="I62" s="66">
        <v>350</v>
      </c>
      <c r="J62" s="66">
        <v>280.38</v>
      </c>
      <c r="K62" s="66">
        <f t="shared" si="4"/>
        <v>70.447236180904525</v>
      </c>
      <c r="L62" s="66">
        <f t="shared" si="5"/>
        <v>80.108571428571423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14518</v>
      </c>
      <c r="H63" s="66">
        <v>25000</v>
      </c>
      <c r="I63" s="66">
        <v>25000</v>
      </c>
      <c r="J63" s="66">
        <v>20933.560000000001</v>
      </c>
      <c r="K63" s="66">
        <f t="shared" si="4"/>
        <v>144.1903843504615</v>
      </c>
      <c r="L63" s="66">
        <f t="shared" si="5"/>
        <v>83.73424</v>
      </c>
    </row>
    <row r="64" spans="2:12" x14ac:dyDescent="0.25">
      <c r="B64" s="65"/>
      <c r="C64" s="65"/>
      <c r="D64" s="65" t="s">
        <v>145</v>
      </c>
      <c r="E64" s="65"/>
      <c r="F64" s="65" t="s">
        <v>146</v>
      </c>
      <c r="G64" s="65">
        <f>G65</f>
        <v>7791</v>
      </c>
      <c r="H64" s="65">
        <f>H65</f>
        <v>9300</v>
      </c>
      <c r="I64" s="65">
        <f>I65</f>
        <v>6300</v>
      </c>
      <c r="J64" s="65">
        <f>J65</f>
        <v>7187.47</v>
      </c>
      <c r="K64" s="65">
        <f t="shared" ref="K64:K87" si="6">(J64*100)/G64</f>
        <v>92.253497625465286</v>
      </c>
      <c r="L64" s="65">
        <f t="shared" ref="L64:L87" si="7">(J64*100)/I64</f>
        <v>114.0868253968254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7791</v>
      </c>
      <c r="H65" s="66">
        <v>9300</v>
      </c>
      <c r="I65" s="66">
        <v>6300</v>
      </c>
      <c r="J65" s="66">
        <v>7187.47</v>
      </c>
      <c r="K65" s="66">
        <f t="shared" si="6"/>
        <v>92.253497625465286</v>
      </c>
      <c r="L65" s="66">
        <f t="shared" si="7"/>
        <v>114.0868253968254</v>
      </c>
    </row>
    <row r="66" spans="2:12" x14ac:dyDescent="0.25">
      <c r="B66" s="65"/>
      <c r="C66" s="65"/>
      <c r="D66" s="65" t="s">
        <v>149</v>
      </c>
      <c r="E66" s="65"/>
      <c r="F66" s="65" t="s">
        <v>150</v>
      </c>
      <c r="G66" s="65">
        <f>G67+G68+G69+G70</f>
        <v>8518</v>
      </c>
      <c r="H66" s="65">
        <f>H67+H68+H69+H70</f>
        <v>12400</v>
      </c>
      <c r="I66" s="65">
        <f>I67+I68+I69+I70</f>
        <v>12000</v>
      </c>
      <c r="J66" s="65">
        <f>J67+J68+J69+J70</f>
        <v>9541.84</v>
      </c>
      <c r="K66" s="65">
        <f t="shared" si="6"/>
        <v>112.0197229396572</v>
      </c>
      <c r="L66" s="65">
        <f t="shared" si="7"/>
        <v>79.515333333333331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1175</v>
      </c>
      <c r="H67" s="66">
        <v>1900</v>
      </c>
      <c r="I67" s="66">
        <v>2200</v>
      </c>
      <c r="J67" s="66">
        <v>2368.44</v>
      </c>
      <c r="K67" s="66">
        <f t="shared" si="6"/>
        <v>201.56936170212765</v>
      </c>
      <c r="L67" s="66">
        <f t="shared" si="7"/>
        <v>107.65636363636364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531</v>
      </c>
      <c r="H68" s="66">
        <v>2000</v>
      </c>
      <c r="I68" s="66">
        <v>2000</v>
      </c>
      <c r="J68" s="66">
        <v>2137.84</v>
      </c>
      <c r="K68" s="66">
        <f t="shared" si="6"/>
        <v>402.60640301318267</v>
      </c>
      <c r="L68" s="66">
        <f t="shared" si="7"/>
        <v>106.892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2360</v>
      </c>
      <c r="H69" s="66">
        <v>3500</v>
      </c>
      <c r="I69" s="66">
        <v>2800</v>
      </c>
      <c r="J69" s="66">
        <v>2416.37</v>
      </c>
      <c r="K69" s="66">
        <f t="shared" si="6"/>
        <v>102.3885593220339</v>
      </c>
      <c r="L69" s="66">
        <f t="shared" si="7"/>
        <v>86.298928571428576</v>
      </c>
    </row>
    <row r="70" spans="2:12" x14ac:dyDescent="0.25">
      <c r="B70" s="66"/>
      <c r="C70" s="66"/>
      <c r="D70" s="66"/>
      <c r="E70" s="66" t="s">
        <v>157</v>
      </c>
      <c r="F70" s="66" t="s">
        <v>150</v>
      </c>
      <c r="G70" s="66">
        <v>4452</v>
      </c>
      <c r="H70" s="66">
        <v>5000</v>
      </c>
      <c r="I70" s="66">
        <v>5000</v>
      </c>
      <c r="J70" s="66">
        <v>2619.19</v>
      </c>
      <c r="K70" s="66">
        <f t="shared" si="6"/>
        <v>58.831761006289305</v>
      </c>
      <c r="L70" s="66">
        <f t="shared" si="7"/>
        <v>52.383800000000001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5159</v>
      </c>
      <c r="H71" s="65">
        <f>H72+H74</f>
        <v>6089</v>
      </c>
      <c r="I71" s="65">
        <f>I72+I74</f>
        <v>6619</v>
      </c>
      <c r="J71" s="65">
        <f>J72+J74</f>
        <v>6264.8499999999995</v>
      </c>
      <c r="K71" s="65">
        <f t="shared" si="6"/>
        <v>121.43535568908703</v>
      </c>
      <c r="L71" s="65">
        <f t="shared" si="7"/>
        <v>94.649493881250947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1460</v>
      </c>
      <c r="H72" s="65">
        <f>H73</f>
        <v>2000</v>
      </c>
      <c r="I72" s="65">
        <f>I73</f>
        <v>1800</v>
      </c>
      <c r="J72" s="65">
        <f>J73</f>
        <v>1666.62</v>
      </c>
      <c r="K72" s="65">
        <f t="shared" si="6"/>
        <v>114.15205479452055</v>
      </c>
      <c r="L72" s="65">
        <f t="shared" si="7"/>
        <v>92.59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1460</v>
      </c>
      <c r="H73" s="66">
        <v>2000</v>
      </c>
      <c r="I73" s="66">
        <v>1800</v>
      </c>
      <c r="J73" s="66">
        <v>1666.62</v>
      </c>
      <c r="K73" s="66">
        <f t="shared" si="6"/>
        <v>114.15205479452055</v>
      </c>
      <c r="L73" s="66">
        <f t="shared" si="7"/>
        <v>92.59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3699</v>
      </c>
      <c r="H74" s="65">
        <f>H75+H76</f>
        <v>4089</v>
      </c>
      <c r="I74" s="65">
        <f>I75+I76</f>
        <v>4819</v>
      </c>
      <c r="J74" s="65">
        <f>J75+J76</f>
        <v>4598.2299999999996</v>
      </c>
      <c r="K74" s="65">
        <f t="shared" si="6"/>
        <v>124.31008380643416</v>
      </c>
      <c r="L74" s="65">
        <f t="shared" si="7"/>
        <v>95.418759078647028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3500</v>
      </c>
      <c r="H75" s="66">
        <v>3889</v>
      </c>
      <c r="I75" s="66">
        <v>4619</v>
      </c>
      <c r="J75" s="66">
        <v>4489</v>
      </c>
      <c r="K75" s="66">
        <f t="shared" si="6"/>
        <v>128.25714285714287</v>
      </c>
      <c r="L75" s="66">
        <f t="shared" si="7"/>
        <v>97.18553799523707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199</v>
      </c>
      <c r="H76" s="66">
        <v>200</v>
      </c>
      <c r="I76" s="66">
        <v>200</v>
      </c>
      <c r="J76" s="66">
        <v>109.23</v>
      </c>
      <c r="K76" s="66">
        <f t="shared" si="6"/>
        <v>54.889447236180906</v>
      </c>
      <c r="L76" s="66">
        <f t="shared" si="7"/>
        <v>54.615000000000002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G78+G85</f>
        <v>116499.56999999999</v>
      </c>
      <c r="H77" s="65">
        <f>H78+H85</f>
        <v>189027</v>
      </c>
      <c r="I77" s="65">
        <f>I78+I85</f>
        <v>192387</v>
      </c>
      <c r="J77" s="65">
        <f>J78+J85</f>
        <v>190873.62</v>
      </c>
      <c r="K77" s="65">
        <f t="shared" si="6"/>
        <v>163.84062190100789</v>
      </c>
      <c r="L77" s="65">
        <f t="shared" si="7"/>
        <v>99.213366807528573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G79+G83</f>
        <v>10251.98</v>
      </c>
      <c r="H78" s="65">
        <f>H79+H83</f>
        <v>11527</v>
      </c>
      <c r="I78" s="65">
        <f>I79+I83</f>
        <v>11127</v>
      </c>
      <c r="J78" s="65">
        <f>J79+J83</f>
        <v>11225.5</v>
      </c>
      <c r="K78" s="65">
        <f t="shared" si="6"/>
        <v>109.4959217634057</v>
      </c>
      <c r="L78" s="65">
        <f t="shared" si="7"/>
        <v>100.88523411521524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G80+G81+G82</f>
        <v>1033.98</v>
      </c>
      <c r="H79" s="65">
        <f>H80+H81+H82</f>
        <v>827</v>
      </c>
      <c r="I79" s="65">
        <f>I80+I81+I82</f>
        <v>1327</v>
      </c>
      <c r="J79" s="65">
        <f>J80+J81+J82</f>
        <v>1532</v>
      </c>
      <c r="K79" s="65">
        <f t="shared" si="6"/>
        <v>148.16534168939438</v>
      </c>
      <c r="L79" s="65">
        <f t="shared" si="7"/>
        <v>115.44837980406933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1033.98</v>
      </c>
      <c r="H80" s="66">
        <v>827</v>
      </c>
      <c r="I80" s="66">
        <v>1327</v>
      </c>
      <c r="J80" s="66">
        <v>1532</v>
      </c>
      <c r="K80" s="66">
        <f t="shared" si="6"/>
        <v>148.16534168939438</v>
      </c>
      <c r="L80" s="66">
        <f t="shared" si="7"/>
        <v>115.44837980406933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0</v>
      </c>
      <c r="I81" s="66">
        <v>0</v>
      </c>
      <c r="J81" s="66">
        <v>0</v>
      </c>
      <c r="K81" s="66" t="e">
        <f t="shared" si="6"/>
        <v>#DIV/0!</v>
      </c>
      <c r="L81" s="66" t="e">
        <f t="shared" si="7"/>
        <v>#DIV/0!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0</v>
      </c>
      <c r="I82" s="66">
        <v>0</v>
      </c>
      <c r="J82" s="66">
        <v>0</v>
      </c>
      <c r="K82" s="66" t="e">
        <f t="shared" si="6"/>
        <v>#DIV/0!</v>
      </c>
      <c r="L82" s="66" t="e">
        <f t="shared" si="7"/>
        <v>#DIV/0!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>G84</f>
        <v>9218</v>
      </c>
      <c r="H83" s="65">
        <f>H84</f>
        <v>10700</v>
      </c>
      <c r="I83" s="65">
        <f>I84</f>
        <v>9800</v>
      </c>
      <c r="J83" s="65">
        <f>J84</f>
        <v>9693.5</v>
      </c>
      <c r="K83" s="65">
        <f t="shared" si="6"/>
        <v>105.15838576697766</v>
      </c>
      <c r="L83" s="65">
        <f t="shared" si="7"/>
        <v>98.913265306122454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9218</v>
      </c>
      <c r="H84" s="66">
        <v>10700</v>
      </c>
      <c r="I84" s="66">
        <v>9800</v>
      </c>
      <c r="J84" s="66">
        <v>9693.5</v>
      </c>
      <c r="K84" s="66">
        <f t="shared" si="6"/>
        <v>105.15838576697766</v>
      </c>
      <c r="L84" s="66">
        <f t="shared" si="7"/>
        <v>98.913265306122454</v>
      </c>
    </row>
    <row r="85" spans="2:12" x14ac:dyDescent="0.25">
      <c r="B85" s="65"/>
      <c r="C85" s="65" t="s">
        <v>186</v>
      </c>
      <c r="D85" s="65"/>
      <c r="E85" s="65"/>
      <c r="F85" s="65" t="s">
        <v>187</v>
      </c>
      <c r="G85" s="65">
        <f t="shared" ref="G85:J86" si="8">G86</f>
        <v>106247.59</v>
      </c>
      <c r="H85" s="65">
        <f t="shared" si="8"/>
        <v>177500</v>
      </c>
      <c r="I85" s="65">
        <f t="shared" si="8"/>
        <v>181260</v>
      </c>
      <c r="J85" s="65">
        <f t="shared" si="8"/>
        <v>179648.12</v>
      </c>
      <c r="K85" s="65">
        <f t="shared" si="6"/>
        <v>169.08441876187499</v>
      </c>
      <c r="L85" s="65">
        <f t="shared" si="7"/>
        <v>99.110735959395342</v>
      </c>
    </row>
    <row r="86" spans="2:12" x14ac:dyDescent="0.25">
      <c r="B86" s="65"/>
      <c r="C86" s="65"/>
      <c r="D86" s="65" t="s">
        <v>188</v>
      </c>
      <c r="E86" s="65"/>
      <c r="F86" s="65" t="s">
        <v>189</v>
      </c>
      <c r="G86" s="65">
        <f t="shared" si="8"/>
        <v>106247.59</v>
      </c>
      <c r="H86" s="65">
        <f t="shared" si="8"/>
        <v>177500</v>
      </c>
      <c r="I86" s="65">
        <f t="shared" si="8"/>
        <v>181260</v>
      </c>
      <c r="J86" s="65">
        <f t="shared" si="8"/>
        <v>179648.12</v>
      </c>
      <c r="K86" s="65">
        <f t="shared" si="6"/>
        <v>169.08441876187499</v>
      </c>
      <c r="L86" s="65">
        <f t="shared" si="7"/>
        <v>99.110735959395342</v>
      </c>
    </row>
    <row r="87" spans="2:12" x14ac:dyDescent="0.25">
      <c r="B87" s="66"/>
      <c r="C87" s="66"/>
      <c r="D87" s="66"/>
      <c r="E87" s="66" t="s">
        <v>190</v>
      </c>
      <c r="F87" s="66" t="s">
        <v>189</v>
      </c>
      <c r="G87" s="66">
        <v>106247.59</v>
      </c>
      <c r="H87" s="66">
        <v>177500</v>
      </c>
      <c r="I87" s="66">
        <v>181260</v>
      </c>
      <c r="J87" s="66">
        <v>179648.12</v>
      </c>
      <c r="K87" s="66">
        <f t="shared" si="6"/>
        <v>169.08441876187499</v>
      </c>
      <c r="L87" s="66">
        <f t="shared" si="7"/>
        <v>99.110735959395342</v>
      </c>
    </row>
    <row r="88" spans="2:12" x14ac:dyDescent="0.25">
      <c r="B88" s="65"/>
      <c r="C88" s="66"/>
      <c r="D88" s="67"/>
      <c r="E88" s="68"/>
      <c r="F88" s="8"/>
      <c r="G88" s="65"/>
      <c r="H88" s="65"/>
      <c r="I88" s="65"/>
      <c r="J88" s="65"/>
      <c r="K88" s="70"/>
      <c r="L88" s="70"/>
    </row>
  </sheetData>
  <mergeCells count="7">
    <mergeCell ref="B30:F30"/>
    <mergeCell ref="B31:F3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B1" sqref="B1:H2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4279640.29</v>
      </c>
      <c r="D6" s="71">
        <f>D7+D9+D11+D13</f>
        <v>5031095</v>
      </c>
      <c r="E6" s="71">
        <f>E7+E9+E11+E13</f>
        <v>5419012</v>
      </c>
      <c r="F6" s="71">
        <f>F7+F9+F11+F13</f>
        <v>5417151.0600000005</v>
      </c>
      <c r="G6" s="72">
        <f t="shared" ref="G6:G23" si="0">(F6*100)/C6</f>
        <v>126.57958830460491</v>
      </c>
      <c r="H6" s="72">
        <f t="shared" ref="H6:H23" si="1">(F6*100)/E6</f>
        <v>99.965659053716806</v>
      </c>
    </row>
    <row r="7" spans="1:8" x14ac:dyDescent="0.25">
      <c r="A7"/>
      <c r="B7" s="8" t="s">
        <v>191</v>
      </c>
      <c r="C7" s="71">
        <f>C8</f>
        <v>4245033.22</v>
      </c>
      <c r="D7" s="71">
        <f>D8</f>
        <v>5029768</v>
      </c>
      <c r="E7" s="71">
        <f>E8</f>
        <v>5417185</v>
      </c>
      <c r="F7" s="71">
        <f>F8</f>
        <v>5412982.4400000004</v>
      </c>
      <c r="G7" s="72">
        <f t="shared" si="0"/>
        <v>127.51331166261168</v>
      </c>
      <c r="H7" s="72">
        <f t="shared" si="1"/>
        <v>99.922421700569572</v>
      </c>
    </row>
    <row r="8" spans="1:8" x14ac:dyDescent="0.25">
      <c r="A8"/>
      <c r="B8" s="16" t="s">
        <v>192</v>
      </c>
      <c r="C8" s="73">
        <v>4245033.22</v>
      </c>
      <c r="D8" s="73">
        <v>5029768</v>
      </c>
      <c r="E8" s="73">
        <v>5417185</v>
      </c>
      <c r="F8" s="74">
        <v>5412982.4400000004</v>
      </c>
      <c r="G8" s="70">
        <f t="shared" si="0"/>
        <v>127.51331166261168</v>
      </c>
      <c r="H8" s="70">
        <f t="shared" si="1"/>
        <v>99.922421700569572</v>
      </c>
    </row>
    <row r="9" spans="1:8" x14ac:dyDescent="0.25">
      <c r="A9"/>
      <c r="B9" s="8" t="s">
        <v>193</v>
      </c>
      <c r="C9" s="71">
        <f>C10</f>
        <v>494</v>
      </c>
      <c r="D9" s="71">
        <f>D10</f>
        <v>1327</v>
      </c>
      <c r="E9" s="71">
        <f>E10</f>
        <v>1327</v>
      </c>
      <c r="F9" s="71">
        <f>F10</f>
        <v>1194.44</v>
      </c>
      <c r="G9" s="72">
        <f t="shared" si="0"/>
        <v>241.78947368421052</v>
      </c>
      <c r="H9" s="72">
        <f t="shared" si="1"/>
        <v>90.010550113036928</v>
      </c>
    </row>
    <row r="10" spans="1:8" x14ac:dyDescent="0.25">
      <c r="A10"/>
      <c r="B10" s="16" t="s">
        <v>194</v>
      </c>
      <c r="C10" s="73">
        <v>494</v>
      </c>
      <c r="D10" s="73">
        <v>1327</v>
      </c>
      <c r="E10" s="73">
        <v>1327</v>
      </c>
      <c r="F10" s="74">
        <v>1194.44</v>
      </c>
      <c r="G10" s="70">
        <f t="shared" si="0"/>
        <v>241.78947368421052</v>
      </c>
      <c r="H10" s="70">
        <f t="shared" si="1"/>
        <v>90.010550113036928</v>
      </c>
    </row>
    <row r="11" spans="1:8" x14ac:dyDescent="0.25">
      <c r="A11"/>
      <c r="B11" s="8" t="s">
        <v>195</v>
      </c>
      <c r="C11" s="71">
        <f>C12</f>
        <v>29407.69</v>
      </c>
      <c r="D11" s="71">
        <f>D12</f>
        <v>0</v>
      </c>
      <c r="E11" s="71">
        <f>E12</f>
        <v>0</v>
      </c>
      <c r="F11" s="71">
        <f>F12</f>
        <v>918.16</v>
      </c>
      <c r="G11" s="72">
        <f t="shared" si="0"/>
        <v>3.1221765463387299</v>
      </c>
      <c r="H11" s="72" t="e">
        <f t="shared" si="1"/>
        <v>#DIV/0!</v>
      </c>
    </row>
    <row r="12" spans="1:8" x14ac:dyDescent="0.25">
      <c r="A12"/>
      <c r="B12" s="16" t="s">
        <v>196</v>
      </c>
      <c r="C12" s="73">
        <v>29407.69</v>
      </c>
      <c r="D12" s="73">
        <v>0</v>
      </c>
      <c r="E12" s="73">
        <v>0</v>
      </c>
      <c r="F12" s="74">
        <v>918.16</v>
      </c>
      <c r="G12" s="70">
        <f t="shared" si="0"/>
        <v>3.1221765463387299</v>
      </c>
      <c r="H12" s="70" t="e">
        <f t="shared" si="1"/>
        <v>#DIV/0!</v>
      </c>
    </row>
    <row r="13" spans="1:8" x14ac:dyDescent="0.25">
      <c r="A13"/>
      <c r="B13" s="8" t="s">
        <v>197</v>
      </c>
      <c r="C13" s="71">
        <f>C14</f>
        <v>4705.38</v>
      </c>
      <c r="D13" s="71">
        <f>D14</f>
        <v>0</v>
      </c>
      <c r="E13" s="71">
        <f>E14</f>
        <v>500</v>
      </c>
      <c r="F13" s="71">
        <f>F14</f>
        <v>2056.02</v>
      </c>
      <c r="G13" s="72">
        <f t="shared" si="0"/>
        <v>43.695089450798875</v>
      </c>
      <c r="H13" s="72">
        <f t="shared" si="1"/>
        <v>411.20400000000001</v>
      </c>
    </row>
    <row r="14" spans="1:8" x14ac:dyDescent="0.25">
      <c r="A14"/>
      <c r="B14" s="16" t="s">
        <v>198</v>
      </c>
      <c r="C14" s="73">
        <v>4705.38</v>
      </c>
      <c r="D14" s="73">
        <v>0</v>
      </c>
      <c r="E14" s="73">
        <v>500</v>
      </c>
      <c r="F14" s="74">
        <v>2056.02</v>
      </c>
      <c r="G14" s="70">
        <f t="shared" si="0"/>
        <v>43.695089450798875</v>
      </c>
      <c r="H14" s="70">
        <f t="shared" si="1"/>
        <v>411.20400000000001</v>
      </c>
    </row>
    <row r="15" spans="1:8" x14ac:dyDescent="0.25">
      <c r="B15" s="8" t="s">
        <v>32</v>
      </c>
      <c r="C15" s="75">
        <f>C16+C18+C20+C22</f>
        <v>4280577.79</v>
      </c>
      <c r="D15" s="75">
        <f>D16+D18+D20+D22</f>
        <v>5031095</v>
      </c>
      <c r="E15" s="75">
        <f>E16+E18+E20+E22</f>
        <v>5419012</v>
      </c>
      <c r="F15" s="75">
        <f>F16+F18+F20+F22</f>
        <v>5416107.96</v>
      </c>
      <c r="G15" s="72">
        <f t="shared" si="0"/>
        <v>126.5274975881235</v>
      </c>
      <c r="H15" s="72">
        <f t="shared" si="1"/>
        <v>99.946410157423529</v>
      </c>
    </row>
    <row r="16" spans="1:8" x14ac:dyDescent="0.25">
      <c r="A16"/>
      <c r="B16" s="8" t="s">
        <v>191</v>
      </c>
      <c r="C16" s="75">
        <f>C17</f>
        <v>4245033.22</v>
      </c>
      <c r="D16" s="75">
        <f>D17</f>
        <v>5029768</v>
      </c>
      <c r="E16" s="75">
        <f>E17</f>
        <v>5417185</v>
      </c>
      <c r="F16" s="75">
        <f>F17</f>
        <v>5412982.4400000004</v>
      </c>
      <c r="G16" s="72">
        <f t="shared" si="0"/>
        <v>127.51331166261168</v>
      </c>
      <c r="H16" s="72">
        <f t="shared" si="1"/>
        <v>99.922421700569572</v>
      </c>
    </row>
    <row r="17" spans="1:8" x14ac:dyDescent="0.25">
      <c r="A17"/>
      <c r="B17" s="16" t="s">
        <v>192</v>
      </c>
      <c r="C17" s="73">
        <v>4245033.22</v>
      </c>
      <c r="D17" s="73">
        <v>5029768</v>
      </c>
      <c r="E17" s="76">
        <v>5417185</v>
      </c>
      <c r="F17" s="74">
        <v>5412982.4400000004</v>
      </c>
      <c r="G17" s="70">
        <f t="shared" si="0"/>
        <v>127.51331166261168</v>
      </c>
      <c r="H17" s="70">
        <f t="shared" si="1"/>
        <v>99.922421700569572</v>
      </c>
    </row>
    <row r="18" spans="1:8" x14ac:dyDescent="0.25">
      <c r="A18"/>
      <c r="B18" s="8" t="s">
        <v>193</v>
      </c>
      <c r="C18" s="75">
        <f>C19</f>
        <v>494</v>
      </c>
      <c r="D18" s="75">
        <f>D19</f>
        <v>1327</v>
      </c>
      <c r="E18" s="75">
        <f>E19</f>
        <v>1327</v>
      </c>
      <c r="F18" s="75">
        <f>F19</f>
        <v>1069.5</v>
      </c>
      <c r="G18" s="72">
        <f t="shared" si="0"/>
        <v>216.49797570850203</v>
      </c>
      <c r="H18" s="72">
        <f t="shared" si="1"/>
        <v>80.595327807083649</v>
      </c>
    </row>
    <row r="19" spans="1:8" x14ac:dyDescent="0.25">
      <c r="A19"/>
      <c r="B19" s="16" t="s">
        <v>194</v>
      </c>
      <c r="C19" s="73">
        <v>494</v>
      </c>
      <c r="D19" s="73">
        <v>1327</v>
      </c>
      <c r="E19" s="76">
        <v>1327</v>
      </c>
      <c r="F19" s="74">
        <v>1069.5</v>
      </c>
      <c r="G19" s="70">
        <f t="shared" si="0"/>
        <v>216.49797570850203</v>
      </c>
      <c r="H19" s="70">
        <f t="shared" si="1"/>
        <v>80.595327807083649</v>
      </c>
    </row>
    <row r="20" spans="1:8" x14ac:dyDescent="0.25">
      <c r="A20"/>
      <c r="B20" s="8" t="s">
        <v>195</v>
      </c>
      <c r="C20" s="75">
        <f>C21</f>
        <v>29407.69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196</v>
      </c>
      <c r="C21" s="73">
        <v>29407.69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  <row r="22" spans="1:8" x14ac:dyDescent="0.25">
      <c r="A22"/>
      <c r="B22" s="8" t="s">
        <v>197</v>
      </c>
      <c r="C22" s="75">
        <f>C23</f>
        <v>5642.88</v>
      </c>
      <c r="D22" s="75">
        <f>D23</f>
        <v>0</v>
      </c>
      <c r="E22" s="75">
        <f>E23</f>
        <v>500</v>
      </c>
      <c r="F22" s="75">
        <f>F23</f>
        <v>2056.02</v>
      </c>
      <c r="G22" s="72">
        <f t="shared" si="0"/>
        <v>36.435649880911875</v>
      </c>
      <c r="H22" s="72">
        <f t="shared" si="1"/>
        <v>411.20400000000001</v>
      </c>
    </row>
    <row r="23" spans="1:8" x14ac:dyDescent="0.25">
      <c r="A23"/>
      <c r="B23" s="16" t="s">
        <v>198</v>
      </c>
      <c r="C23" s="73">
        <v>5642.88</v>
      </c>
      <c r="D23" s="73">
        <v>0</v>
      </c>
      <c r="E23" s="76">
        <v>500</v>
      </c>
      <c r="F23" s="74">
        <v>2056.02</v>
      </c>
      <c r="G23" s="70">
        <f t="shared" si="0"/>
        <v>36.435649880911875</v>
      </c>
      <c r="H23" s="70">
        <f t="shared" si="1"/>
        <v>411.20400000000001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1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4280577.79</v>
      </c>
      <c r="D6" s="75">
        <f t="shared" si="0"/>
        <v>5031095</v>
      </c>
      <c r="E6" s="75">
        <f t="shared" si="0"/>
        <v>5419012</v>
      </c>
      <c r="F6" s="75">
        <f t="shared" si="0"/>
        <v>5416107.96</v>
      </c>
      <c r="G6" s="70">
        <f>(F6*100)/C6</f>
        <v>126.5274975881235</v>
      </c>
      <c r="H6" s="70">
        <f>(F6*100)/E6</f>
        <v>99.946410157423529</v>
      </c>
    </row>
    <row r="7" spans="2:8" x14ac:dyDescent="0.25">
      <c r="B7" s="8" t="s">
        <v>199</v>
      </c>
      <c r="C7" s="75">
        <f t="shared" si="0"/>
        <v>4280577.79</v>
      </c>
      <c r="D7" s="75">
        <f t="shared" si="0"/>
        <v>5031095</v>
      </c>
      <c r="E7" s="75">
        <f t="shared" si="0"/>
        <v>5419012</v>
      </c>
      <c r="F7" s="75">
        <f t="shared" si="0"/>
        <v>5416107.96</v>
      </c>
      <c r="G7" s="70">
        <f>(F7*100)/C7</f>
        <v>126.5274975881235</v>
      </c>
      <c r="H7" s="70">
        <f>(F7*100)/E7</f>
        <v>99.946410157423529</v>
      </c>
    </row>
    <row r="8" spans="2:8" x14ac:dyDescent="0.25">
      <c r="B8" s="11" t="s">
        <v>200</v>
      </c>
      <c r="C8" s="73">
        <v>4280577.79</v>
      </c>
      <c r="D8" s="73">
        <v>5031095</v>
      </c>
      <c r="E8" s="73">
        <v>5419012</v>
      </c>
      <c r="F8" s="74">
        <v>5416107.96</v>
      </c>
      <c r="G8" s="70">
        <f>(F8*100)/C8</f>
        <v>126.5274975881235</v>
      </c>
      <c r="H8" s="70">
        <f>(F8*100)/E8</f>
        <v>99.946410157423529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1" sqref="B1:L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1" sqref="B1:H1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9"/>
  <sheetViews>
    <sheetView tabSelected="1" zoomScaleNormal="100" workbookViewId="0">
      <selection sqref="A1:F11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201</v>
      </c>
      <c r="C1" s="39"/>
    </row>
    <row r="2" spans="1:6" ht="15" customHeight="1" x14ac:dyDescent="0.2">
      <c r="A2" s="41" t="s">
        <v>34</v>
      </c>
      <c r="B2" s="42" t="s">
        <v>202</v>
      </c>
      <c r="C2" s="39"/>
    </row>
    <row r="3" spans="1:6" s="39" customFormat="1" ht="43.5" customHeight="1" x14ac:dyDescent="0.2">
      <c r="A3" s="43" t="s">
        <v>35</v>
      </c>
      <c r="B3" s="37" t="s">
        <v>203</v>
      </c>
    </row>
    <row r="4" spans="1:6" s="39" customFormat="1" x14ac:dyDescent="0.2">
      <c r="A4" s="43" t="s">
        <v>36</v>
      </c>
      <c r="B4" s="44" t="s">
        <v>204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205</v>
      </c>
      <c r="B7" s="46"/>
      <c r="C7" s="77">
        <f>C13+C105</f>
        <v>5029768</v>
      </c>
      <c r="D7" s="77">
        <f>D13+D105</f>
        <v>5417185</v>
      </c>
      <c r="E7" s="77">
        <f>E13+E105</f>
        <v>5412982.4399999995</v>
      </c>
      <c r="F7" s="77">
        <f>(E7*100)/D7</f>
        <v>99.922421700569572</v>
      </c>
    </row>
    <row r="8" spans="1:6" x14ac:dyDescent="0.2">
      <c r="A8" s="47" t="s">
        <v>86</v>
      </c>
      <c r="B8" s="46"/>
      <c r="C8" s="77">
        <f>C70</f>
        <v>1327</v>
      </c>
      <c r="D8" s="77">
        <f>D70</f>
        <v>1327</v>
      </c>
      <c r="E8" s="77">
        <f>E70</f>
        <v>1069.5</v>
      </c>
      <c r="F8" s="77">
        <f>(E8*100)/D8</f>
        <v>80.595327807083649</v>
      </c>
    </row>
    <row r="9" spans="1:6" x14ac:dyDescent="0.2">
      <c r="A9" s="47" t="s">
        <v>206</v>
      </c>
      <c r="B9" s="46"/>
      <c r="C9" s="77">
        <f>C83</f>
        <v>0</v>
      </c>
      <c r="D9" s="77">
        <f>D83</f>
        <v>0</v>
      </c>
      <c r="E9" s="77">
        <f>E83</f>
        <v>0</v>
      </c>
      <c r="F9" s="77" t="e">
        <f>(E9*100)/D9</f>
        <v>#DIV/0!</v>
      </c>
    </row>
    <row r="10" spans="1:6" x14ac:dyDescent="0.2">
      <c r="A10" s="47" t="s">
        <v>207</v>
      </c>
      <c r="B10" s="46"/>
      <c r="C10" s="77">
        <f>C88</f>
        <v>0</v>
      </c>
      <c r="D10" s="77">
        <f>D88</f>
        <v>500</v>
      </c>
      <c r="E10" s="77">
        <f>E88</f>
        <v>2056.02</v>
      </c>
      <c r="F10" s="77">
        <f>(E10*100)/D10</f>
        <v>411.20400000000001</v>
      </c>
    </row>
    <row r="11" spans="1:6" s="57" customFormat="1" x14ac:dyDescent="0.2"/>
    <row r="12" spans="1:6" ht="38.25" x14ac:dyDescent="0.2">
      <c r="A12" s="47" t="s">
        <v>208</v>
      </c>
      <c r="B12" s="47" t="s">
        <v>209</v>
      </c>
      <c r="C12" s="47" t="s">
        <v>43</v>
      </c>
      <c r="D12" s="47" t="s">
        <v>210</v>
      </c>
      <c r="E12" s="47" t="s">
        <v>211</v>
      </c>
      <c r="F12" s="47" t="s">
        <v>212</v>
      </c>
    </row>
    <row r="13" spans="1:6" x14ac:dyDescent="0.2">
      <c r="A13" s="48" t="s">
        <v>205</v>
      </c>
      <c r="B13" s="48" t="s">
        <v>213</v>
      </c>
      <c r="C13" s="78">
        <f>C14+C58</f>
        <v>5027768</v>
      </c>
      <c r="D13" s="78">
        <f>D14+D58</f>
        <v>5415185</v>
      </c>
      <c r="E13" s="78">
        <f>E14+E58</f>
        <v>5412982.4399999995</v>
      </c>
      <c r="F13" s="79">
        <f>(E13*100)/D13</f>
        <v>99.959326228005139</v>
      </c>
    </row>
    <row r="14" spans="1:6" x14ac:dyDescent="0.2">
      <c r="A14" s="49" t="s">
        <v>84</v>
      </c>
      <c r="B14" s="50" t="s">
        <v>85</v>
      </c>
      <c r="C14" s="80">
        <f>C15+C23+C52</f>
        <v>4839568</v>
      </c>
      <c r="D14" s="80">
        <f>D15+D23+D52</f>
        <v>5224125</v>
      </c>
      <c r="E14" s="80">
        <f>E15+E23+E52</f>
        <v>5223640.8199999994</v>
      </c>
      <c r="F14" s="81">
        <f>(E14*100)/D14</f>
        <v>99.990731845045815</v>
      </c>
    </row>
    <row r="15" spans="1:6" x14ac:dyDescent="0.2">
      <c r="A15" s="51" t="s">
        <v>86</v>
      </c>
      <c r="B15" s="52" t="s">
        <v>87</v>
      </c>
      <c r="C15" s="82">
        <f>C16+C19+C21</f>
        <v>3629440</v>
      </c>
      <c r="D15" s="82">
        <f>D16+D19+D21</f>
        <v>3923467</v>
      </c>
      <c r="E15" s="82">
        <f>E16+E19+E21</f>
        <v>3923433.55</v>
      </c>
      <c r="F15" s="81">
        <f>(E15*100)/D15</f>
        <v>99.999147437712608</v>
      </c>
    </row>
    <row r="16" spans="1:6" x14ac:dyDescent="0.2">
      <c r="A16" s="53" t="s">
        <v>88</v>
      </c>
      <c r="B16" s="54" t="s">
        <v>89</v>
      </c>
      <c r="C16" s="83">
        <f>C17+C18</f>
        <v>3035857</v>
      </c>
      <c r="D16" s="83">
        <f>D17+D18</f>
        <v>3242589</v>
      </c>
      <c r="E16" s="83">
        <f>E17+E18</f>
        <v>3242551.89</v>
      </c>
      <c r="F16" s="83">
        <f>(E16*100)/D16</f>
        <v>99.998855544134642</v>
      </c>
    </row>
    <row r="17" spans="1:6" x14ac:dyDescent="0.2">
      <c r="A17" s="55" t="s">
        <v>90</v>
      </c>
      <c r="B17" s="56" t="s">
        <v>91</v>
      </c>
      <c r="C17" s="84">
        <v>2987107</v>
      </c>
      <c r="D17" s="84">
        <v>3218507</v>
      </c>
      <c r="E17" s="84">
        <v>3218470.54</v>
      </c>
      <c r="F17" s="84"/>
    </row>
    <row r="18" spans="1:6" x14ac:dyDescent="0.2">
      <c r="A18" s="55" t="s">
        <v>92</v>
      </c>
      <c r="B18" s="56" t="s">
        <v>93</v>
      </c>
      <c r="C18" s="84">
        <v>48750</v>
      </c>
      <c r="D18" s="84">
        <v>24082</v>
      </c>
      <c r="E18" s="84">
        <v>24081.35</v>
      </c>
      <c r="F18" s="84"/>
    </row>
    <row r="19" spans="1:6" x14ac:dyDescent="0.2">
      <c r="A19" s="53" t="s">
        <v>94</v>
      </c>
      <c r="B19" s="54" t="s">
        <v>95</v>
      </c>
      <c r="C19" s="83">
        <f>C20</f>
        <v>127020</v>
      </c>
      <c r="D19" s="83">
        <f>D20</f>
        <v>149515</v>
      </c>
      <c r="E19" s="83">
        <f>E20</f>
        <v>149527.35999999999</v>
      </c>
      <c r="F19" s="83">
        <f>(E19*100)/D19</f>
        <v>100.00826672909072</v>
      </c>
    </row>
    <row r="20" spans="1:6" x14ac:dyDescent="0.2">
      <c r="A20" s="55" t="s">
        <v>96</v>
      </c>
      <c r="B20" s="56" t="s">
        <v>95</v>
      </c>
      <c r="C20" s="84">
        <v>127020</v>
      </c>
      <c r="D20" s="84">
        <v>149515</v>
      </c>
      <c r="E20" s="84">
        <v>149527.35999999999</v>
      </c>
      <c r="F20" s="84"/>
    </row>
    <row r="21" spans="1:6" x14ac:dyDescent="0.2">
      <c r="A21" s="53" t="s">
        <v>97</v>
      </c>
      <c r="B21" s="54" t="s">
        <v>98</v>
      </c>
      <c r="C21" s="83">
        <f>C22</f>
        <v>466563</v>
      </c>
      <c r="D21" s="83">
        <f>D22</f>
        <v>531363</v>
      </c>
      <c r="E21" s="83">
        <f>E22</f>
        <v>531354.30000000005</v>
      </c>
      <c r="F21" s="83">
        <f>(E21*100)/D21</f>
        <v>99.998362701204258</v>
      </c>
    </row>
    <row r="22" spans="1:6" x14ac:dyDescent="0.2">
      <c r="A22" s="55" t="s">
        <v>99</v>
      </c>
      <c r="B22" s="56" t="s">
        <v>100</v>
      </c>
      <c r="C22" s="84">
        <v>466563</v>
      </c>
      <c r="D22" s="84">
        <v>531363</v>
      </c>
      <c r="E22" s="84">
        <v>531354.30000000005</v>
      </c>
      <c r="F22" s="84"/>
    </row>
    <row r="23" spans="1:6" x14ac:dyDescent="0.2">
      <c r="A23" s="51" t="s">
        <v>101</v>
      </c>
      <c r="B23" s="52" t="s">
        <v>102</v>
      </c>
      <c r="C23" s="82">
        <f>C24+C29+C35+C45+C47</f>
        <v>1204039</v>
      </c>
      <c r="D23" s="82">
        <f>D24+D29+D35+D45+D47</f>
        <v>1294039</v>
      </c>
      <c r="E23" s="82">
        <f>E24+E29+E35+E45+E47</f>
        <v>1293942.42</v>
      </c>
      <c r="F23" s="81">
        <f>(E23*100)/D23</f>
        <v>99.992536546425569</v>
      </c>
    </row>
    <row r="24" spans="1:6" x14ac:dyDescent="0.2">
      <c r="A24" s="53" t="s">
        <v>103</v>
      </c>
      <c r="B24" s="54" t="s">
        <v>104</v>
      </c>
      <c r="C24" s="83">
        <f>C25+C26+C27+C28</f>
        <v>160300</v>
      </c>
      <c r="D24" s="83">
        <f>D25+D26+D27+D28</f>
        <v>139380</v>
      </c>
      <c r="E24" s="83">
        <f>E25+E26+E27+E28</f>
        <v>134226.49</v>
      </c>
      <c r="F24" s="83">
        <f>(E24*100)/D24</f>
        <v>96.302546993829822</v>
      </c>
    </row>
    <row r="25" spans="1:6" x14ac:dyDescent="0.2">
      <c r="A25" s="55" t="s">
        <v>105</v>
      </c>
      <c r="B25" s="56" t="s">
        <v>106</v>
      </c>
      <c r="C25" s="84">
        <v>8000</v>
      </c>
      <c r="D25" s="84">
        <v>3080</v>
      </c>
      <c r="E25" s="84">
        <v>2184.96</v>
      </c>
      <c r="F25" s="84"/>
    </row>
    <row r="26" spans="1:6" ht="25.5" x14ac:dyDescent="0.2">
      <c r="A26" s="55" t="s">
        <v>107</v>
      </c>
      <c r="B26" s="56" t="s">
        <v>108</v>
      </c>
      <c r="C26" s="84">
        <v>150000</v>
      </c>
      <c r="D26" s="84">
        <v>135000</v>
      </c>
      <c r="E26" s="84">
        <v>130932.03</v>
      </c>
      <c r="F26" s="84"/>
    </row>
    <row r="27" spans="1:6" x14ac:dyDescent="0.2">
      <c r="A27" s="55" t="s">
        <v>109</v>
      </c>
      <c r="B27" s="56" t="s">
        <v>110</v>
      </c>
      <c r="C27" s="84">
        <v>2000</v>
      </c>
      <c r="D27" s="84">
        <v>1000</v>
      </c>
      <c r="E27" s="84">
        <v>1069.5</v>
      </c>
      <c r="F27" s="84"/>
    </row>
    <row r="28" spans="1:6" x14ac:dyDescent="0.2">
      <c r="A28" s="55" t="s">
        <v>111</v>
      </c>
      <c r="B28" s="56" t="s">
        <v>112</v>
      </c>
      <c r="C28" s="84">
        <v>300</v>
      </c>
      <c r="D28" s="84">
        <v>300</v>
      </c>
      <c r="E28" s="84">
        <v>40</v>
      </c>
      <c r="F28" s="84"/>
    </row>
    <row r="29" spans="1:6" x14ac:dyDescent="0.2">
      <c r="A29" s="53" t="s">
        <v>113</v>
      </c>
      <c r="B29" s="54" t="s">
        <v>114</v>
      </c>
      <c r="C29" s="83">
        <f>C30+C31+C32+C33+C34</f>
        <v>167400</v>
      </c>
      <c r="D29" s="83">
        <f>D30+D31+D32+D33+D34</f>
        <v>129550</v>
      </c>
      <c r="E29" s="83">
        <f>E30+E31+E32+E33+E34</f>
        <v>120976.99</v>
      </c>
      <c r="F29" s="83">
        <f>(E29*100)/D29</f>
        <v>93.382470088768812</v>
      </c>
    </row>
    <row r="30" spans="1:6" x14ac:dyDescent="0.2">
      <c r="A30" s="55" t="s">
        <v>115</v>
      </c>
      <c r="B30" s="56" t="s">
        <v>116</v>
      </c>
      <c r="C30" s="84">
        <v>74000</v>
      </c>
      <c r="D30" s="84">
        <v>52000</v>
      </c>
      <c r="E30" s="84">
        <v>47021.91</v>
      </c>
      <c r="F30" s="84"/>
    </row>
    <row r="31" spans="1:6" x14ac:dyDescent="0.2">
      <c r="A31" s="55" t="s">
        <v>117</v>
      </c>
      <c r="B31" s="56" t="s">
        <v>118</v>
      </c>
      <c r="C31" s="84">
        <v>90000</v>
      </c>
      <c r="D31" s="84">
        <v>73000</v>
      </c>
      <c r="E31" s="84">
        <v>67891.070000000007</v>
      </c>
      <c r="F31" s="84"/>
    </row>
    <row r="32" spans="1:6" x14ac:dyDescent="0.2">
      <c r="A32" s="55" t="s">
        <v>119</v>
      </c>
      <c r="B32" s="56" t="s">
        <v>120</v>
      </c>
      <c r="C32" s="84">
        <v>1000</v>
      </c>
      <c r="D32" s="84">
        <v>1300</v>
      </c>
      <c r="E32" s="84">
        <v>1424.62</v>
      </c>
      <c r="F32" s="84"/>
    </row>
    <row r="33" spans="1:6" x14ac:dyDescent="0.2">
      <c r="A33" s="55" t="s">
        <v>121</v>
      </c>
      <c r="B33" s="56" t="s">
        <v>122</v>
      </c>
      <c r="C33" s="84">
        <v>2000</v>
      </c>
      <c r="D33" s="84">
        <v>2700</v>
      </c>
      <c r="E33" s="84">
        <v>4142.49</v>
      </c>
      <c r="F33" s="84"/>
    </row>
    <row r="34" spans="1:6" x14ac:dyDescent="0.2">
      <c r="A34" s="55" t="s">
        <v>123</v>
      </c>
      <c r="B34" s="56" t="s">
        <v>124</v>
      </c>
      <c r="C34" s="84">
        <v>400</v>
      </c>
      <c r="D34" s="84">
        <v>550</v>
      </c>
      <c r="E34" s="84">
        <v>496.9</v>
      </c>
      <c r="F34" s="84"/>
    </row>
    <row r="35" spans="1:6" x14ac:dyDescent="0.2">
      <c r="A35" s="53" t="s">
        <v>125</v>
      </c>
      <c r="B35" s="54" t="s">
        <v>126</v>
      </c>
      <c r="C35" s="83">
        <f>C36+C37+C38+C39+C40+C41+C42+C43+C44</f>
        <v>854639</v>
      </c>
      <c r="D35" s="83">
        <f>D36+D37+D38+D39+D40+D41+D42+D43+D44</f>
        <v>1006809</v>
      </c>
      <c r="E35" s="83">
        <f>E36+E37+E38+E39+E40+E41+E42+E43+E44</f>
        <v>1022009.63</v>
      </c>
      <c r="F35" s="83">
        <f>(E35*100)/D35</f>
        <v>101.50978288831347</v>
      </c>
    </row>
    <row r="36" spans="1:6" x14ac:dyDescent="0.2">
      <c r="A36" s="55" t="s">
        <v>127</v>
      </c>
      <c r="B36" s="56" t="s">
        <v>128</v>
      </c>
      <c r="C36" s="84">
        <v>320000</v>
      </c>
      <c r="D36" s="84">
        <v>356500</v>
      </c>
      <c r="E36" s="84">
        <v>377789.35</v>
      </c>
      <c r="F36" s="84"/>
    </row>
    <row r="37" spans="1:6" x14ac:dyDescent="0.2">
      <c r="A37" s="55" t="s">
        <v>129</v>
      </c>
      <c r="B37" s="56" t="s">
        <v>130</v>
      </c>
      <c r="C37" s="84">
        <v>50000</v>
      </c>
      <c r="D37" s="84">
        <v>50000</v>
      </c>
      <c r="E37" s="84">
        <v>56303.71</v>
      </c>
      <c r="F37" s="84"/>
    </row>
    <row r="38" spans="1:6" x14ac:dyDescent="0.2">
      <c r="A38" s="55" t="s">
        <v>131</v>
      </c>
      <c r="B38" s="56" t="s">
        <v>132</v>
      </c>
      <c r="C38" s="84">
        <v>4500</v>
      </c>
      <c r="D38" s="84">
        <v>4900</v>
      </c>
      <c r="E38" s="84">
        <v>5086</v>
      </c>
      <c r="F38" s="84"/>
    </row>
    <row r="39" spans="1:6" x14ac:dyDescent="0.2">
      <c r="A39" s="55" t="s">
        <v>133</v>
      </c>
      <c r="B39" s="56" t="s">
        <v>134</v>
      </c>
      <c r="C39" s="84">
        <v>28000</v>
      </c>
      <c r="D39" s="84">
        <v>28000</v>
      </c>
      <c r="E39" s="84">
        <v>26142.18</v>
      </c>
      <c r="F39" s="84"/>
    </row>
    <row r="40" spans="1:6" x14ac:dyDescent="0.2">
      <c r="A40" s="55" t="s">
        <v>135</v>
      </c>
      <c r="B40" s="56" t="s">
        <v>136</v>
      </c>
      <c r="C40" s="84">
        <v>20000</v>
      </c>
      <c r="D40" s="84">
        <v>22700</v>
      </c>
      <c r="E40" s="84">
        <v>23263.65</v>
      </c>
      <c r="F40" s="84"/>
    </row>
    <row r="41" spans="1:6" x14ac:dyDescent="0.2">
      <c r="A41" s="55" t="s">
        <v>137</v>
      </c>
      <c r="B41" s="56" t="s">
        <v>138</v>
      </c>
      <c r="C41" s="84">
        <v>500</v>
      </c>
      <c r="D41" s="84">
        <v>500</v>
      </c>
      <c r="E41" s="84">
        <v>436.17</v>
      </c>
      <c r="F41" s="84"/>
    </row>
    <row r="42" spans="1:6" x14ac:dyDescent="0.2">
      <c r="A42" s="55" t="s">
        <v>139</v>
      </c>
      <c r="B42" s="56" t="s">
        <v>140</v>
      </c>
      <c r="C42" s="84">
        <v>406289</v>
      </c>
      <c r="D42" s="84">
        <v>518859</v>
      </c>
      <c r="E42" s="84">
        <v>511774.63</v>
      </c>
      <c r="F42" s="84"/>
    </row>
    <row r="43" spans="1:6" x14ac:dyDescent="0.2">
      <c r="A43" s="55" t="s">
        <v>141</v>
      </c>
      <c r="B43" s="56" t="s">
        <v>142</v>
      </c>
      <c r="C43" s="84">
        <v>350</v>
      </c>
      <c r="D43" s="84">
        <v>350</v>
      </c>
      <c r="E43" s="84">
        <v>280.38</v>
      </c>
      <c r="F43" s="84"/>
    </row>
    <row r="44" spans="1:6" x14ac:dyDescent="0.2">
      <c r="A44" s="55" t="s">
        <v>143</v>
      </c>
      <c r="B44" s="56" t="s">
        <v>144</v>
      </c>
      <c r="C44" s="84">
        <v>25000</v>
      </c>
      <c r="D44" s="84">
        <v>25000</v>
      </c>
      <c r="E44" s="84">
        <v>20933.560000000001</v>
      </c>
      <c r="F44" s="84"/>
    </row>
    <row r="45" spans="1:6" x14ac:dyDescent="0.2">
      <c r="A45" s="53" t="s">
        <v>145</v>
      </c>
      <c r="B45" s="54" t="s">
        <v>146</v>
      </c>
      <c r="C45" s="83">
        <f>C46</f>
        <v>9300</v>
      </c>
      <c r="D45" s="83">
        <f>D46</f>
        <v>6300</v>
      </c>
      <c r="E45" s="83">
        <f>E46</f>
        <v>7187.47</v>
      </c>
      <c r="F45" s="83">
        <f>(E45*100)/D45</f>
        <v>114.0868253968254</v>
      </c>
    </row>
    <row r="46" spans="1:6" ht="25.5" x14ac:dyDescent="0.2">
      <c r="A46" s="55" t="s">
        <v>147</v>
      </c>
      <c r="B46" s="56" t="s">
        <v>148</v>
      </c>
      <c r="C46" s="84">
        <v>9300</v>
      </c>
      <c r="D46" s="84">
        <v>6300</v>
      </c>
      <c r="E46" s="84">
        <v>7187.47</v>
      </c>
      <c r="F46" s="84"/>
    </row>
    <row r="47" spans="1:6" x14ac:dyDescent="0.2">
      <c r="A47" s="53" t="s">
        <v>149</v>
      </c>
      <c r="B47" s="54" t="s">
        <v>150</v>
      </c>
      <c r="C47" s="83">
        <f>C48+C49+C50+C51</f>
        <v>12400</v>
      </c>
      <c r="D47" s="83">
        <f>D48+D49+D50+D51</f>
        <v>12000</v>
      </c>
      <c r="E47" s="83">
        <f>E48+E49+E50+E51</f>
        <v>9541.84</v>
      </c>
      <c r="F47" s="83">
        <f>(E47*100)/D47</f>
        <v>79.515333333333331</v>
      </c>
    </row>
    <row r="48" spans="1:6" x14ac:dyDescent="0.2">
      <c r="A48" s="55" t="s">
        <v>151</v>
      </c>
      <c r="B48" s="56" t="s">
        <v>152</v>
      </c>
      <c r="C48" s="84">
        <v>1900</v>
      </c>
      <c r="D48" s="84">
        <v>2200</v>
      </c>
      <c r="E48" s="84">
        <v>2368.44</v>
      </c>
      <c r="F48" s="84"/>
    </row>
    <row r="49" spans="1:6" x14ac:dyDescent="0.2">
      <c r="A49" s="55" t="s">
        <v>153</v>
      </c>
      <c r="B49" s="56" t="s">
        <v>154</v>
      </c>
      <c r="C49" s="84">
        <v>2000</v>
      </c>
      <c r="D49" s="84">
        <v>2000</v>
      </c>
      <c r="E49" s="84">
        <v>2137.84</v>
      </c>
      <c r="F49" s="84"/>
    </row>
    <row r="50" spans="1:6" x14ac:dyDescent="0.2">
      <c r="A50" s="55" t="s">
        <v>155</v>
      </c>
      <c r="B50" s="56" t="s">
        <v>156</v>
      </c>
      <c r="C50" s="84">
        <v>3500</v>
      </c>
      <c r="D50" s="84">
        <v>2800</v>
      </c>
      <c r="E50" s="84">
        <v>2416.37</v>
      </c>
      <c r="F50" s="84"/>
    </row>
    <row r="51" spans="1:6" x14ac:dyDescent="0.2">
      <c r="A51" s="55" t="s">
        <v>157</v>
      </c>
      <c r="B51" s="56" t="s">
        <v>150</v>
      </c>
      <c r="C51" s="84">
        <v>5000</v>
      </c>
      <c r="D51" s="84">
        <v>5000</v>
      </c>
      <c r="E51" s="84">
        <v>2619.19</v>
      </c>
      <c r="F51" s="84"/>
    </row>
    <row r="52" spans="1:6" x14ac:dyDescent="0.2">
      <c r="A52" s="51" t="s">
        <v>158</v>
      </c>
      <c r="B52" s="52" t="s">
        <v>159</v>
      </c>
      <c r="C52" s="82">
        <f>C53+C55</f>
        <v>6089</v>
      </c>
      <c r="D52" s="82">
        <f>D53+D55</f>
        <v>6619</v>
      </c>
      <c r="E52" s="82">
        <f>E53+E55</f>
        <v>6264.8499999999995</v>
      </c>
      <c r="F52" s="81">
        <f>(E52*100)/D52</f>
        <v>94.649493881250947</v>
      </c>
    </row>
    <row r="53" spans="1:6" x14ac:dyDescent="0.2">
      <c r="A53" s="53" t="s">
        <v>160</v>
      </c>
      <c r="B53" s="54" t="s">
        <v>161</v>
      </c>
      <c r="C53" s="83">
        <f>C54</f>
        <v>2000</v>
      </c>
      <c r="D53" s="83">
        <f>D54</f>
        <v>1800</v>
      </c>
      <c r="E53" s="83">
        <f>E54</f>
        <v>1666.62</v>
      </c>
      <c r="F53" s="83">
        <f>(E53*100)/D53</f>
        <v>92.59</v>
      </c>
    </row>
    <row r="54" spans="1:6" ht="25.5" x14ac:dyDescent="0.2">
      <c r="A54" s="55" t="s">
        <v>162</v>
      </c>
      <c r="B54" s="56" t="s">
        <v>163</v>
      </c>
      <c r="C54" s="84">
        <v>2000</v>
      </c>
      <c r="D54" s="84">
        <v>1800</v>
      </c>
      <c r="E54" s="84">
        <v>1666.62</v>
      </c>
      <c r="F54" s="84"/>
    </row>
    <row r="55" spans="1:6" x14ac:dyDescent="0.2">
      <c r="A55" s="53" t="s">
        <v>164</v>
      </c>
      <c r="B55" s="54" t="s">
        <v>165</v>
      </c>
      <c r="C55" s="83">
        <f>C56+C57</f>
        <v>4089</v>
      </c>
      <c r="D55" s="83">
        <f>D56+D57</f>
        <v>4819</v>
      </c>
      <c r="E55" s="83">
        <f>E56+E57</f>
        <v>4598.2299999999996</v>
      </c>
      <c r="F55" s="83">
        <f>(E55*100)/D55</f>
        <v>95.418759078647028</v>
      </c>
    </row>
    <row r="56" spans="1:6" x14ac:dyDescent="0.2">
      <c r="A56" s="55" t="s">
        <v>166</v>
      </c>
      <c r="B56" s="56" t="s">
        <v>167</v>
      </c>
      <c r="C56" s="84">
        <v>3889</v>
      </c>
      <c r="D56" s="84">
        <v>4619</v>
      </c>
      <c r="E56" s="84">
        <v>4489</v>
      </c>
      <c r="F56" s="84"/>
    </row>
    <row r="57" spans="1:6" x14ac:dyDescent="0.2">
      <c r="A57" s="55" t="s">
        <v>168</v>
      </c>
      <c r="B57" s="56" t="s">
        <v>169</v>
      </c>
      <c r="C57" s="84">
        <v>200</v>
      </c>
      <c r="D57" s="84">
        <v>200</v>
      </c>
      <c r="E57" s="84">
        <v>109.23</v>
      </c>
      <c r="F57" s="84"/>
    </row>
    <row r="58" spans="1:6" x14ac:dyDescent="0.2">
      <c r="A58" s="49" t="s">
        <v>170</v>
      </c>
      <c r="B58" s="50" t="s">
        <v>171</v>
      </c>
      <c r="C58" s="80">
        <f>C59+C62</f>
        <v>188200</v>
      </c>
      <c r="D58" s="80">
        <f>D59+D62</f>
        <v>191060</v>
      </c>
      <c r="E58" s="80">
        <f>E59+E62</f>
        <v>189341.62</v>
      </c>
      <c r="F58" s="81">
        <f>(E58*100)/D58</f>
        <v>99.100607139118608</v>
      </c>
    </row>
    <row r="59" spans="1:6" x14ac:dyDescent="0.2">
      <c r="A59" s="51" t="s">
        <v>172</v>
      </c>
      <c r="B59" s="52" t="s">
        <v>173</v>
      </c>
      <c r="C59" s="82">
        <f t="shared" ref="C59:E60" si="0">C60</f>
        <v>10700</v>
      </c>
      <c r="D59" s="82">
        <f t="shared" si="0"/>
        <v>9800</v>
      </c>
      <c r="E59" s="82">
        <f t="shared" si="0"/>
        <v>9693.5</v>
      </c>
      <c r="F59" s="81">
        <f>(E59*100)/D59</f>
        <v>98.913265306122454</v>
      </c>
    </row>
    <row r="60" spans="1:6" x14ac:dyDescent="0.2">
      <c r="A60" s="53" t="s">
        <v>182</v>
      </c>
      <c r="B60" s="54" t="s">
        <v>183</v>
      </c>
      <c r="C60" s="83">
        <f t="shared" si="0"/>
        <v>10700</v>
      </c>
      <c r="D60" s="83">
        <f t="shared" si="0"/>
        <v>9800</v>
      </c>
      <c r="E60" s="83">
        <f t="shared" si="0"/>
        <v>9693.5</v>
      </c>
      <c r="F60" s="83">
        <f>(E60*100)/D60</f>
        <v>98.913265306122454</v>
      </c>
    </row>
    <row r="61" spans="1:6" x14ac:dyDescent="0.2">
      <c r="A61" s="55" t="s">
        <v>184</v>
      </c>
      <c r="B61" s="56" t="s">
        <v>185</v>
      </c>
      <c r="C61" s="84">
        <v>10700</v>
      </c>
      <c r="D61" s="84">
        <v>9800</v>
      </c>
      <c r="E61" s="84">
        <v>9693.5</v>
      </c>
      <c r="F61" s="84"/>
    </row>
    <row r="62" spans="1:6" x14ac:dyDescent="0.2">
      <c r="A62" s="51" t="s">
        <v>186</v>
      </c>
      <c r="B62" s="52" t="s">
        <v>187</v>
      </c>
      <c r="C62" s="82">
        <f t="shared" ref="C62:E63" si="1">C63</f>
        <v>177500</v>
      </c>
      <c r="D62" s="82">
        <f t="shared" si="1"/>
        <v>181260</v>
      </c>
      <c r="E62" s="82">
        <f t="shared" si="1"/>
        <v>179648.12</v>
      </c>
      <c r="F62" s="81">
        <f>(E62*100)/D62</f>
        <v>99.110735959395342</v>
      </c>
    </row>
    <row r="63" spans="1:6" ht="25.5" x14ac:dyDescent="0.2">
      <c r="A63" s="53" t="s">
        <v>188</v>
      </c>
      <c r="B63" s="54" t="s">
        <v>189</v>
      </c>
      <c r="C63" s="83">
        <f t="shared" si="1"/>
        <v>177500</v>
      </c>
      <c r="D63" s="83">
        <f t="shared" si="1"/>
        <v>181260</v>
      </c>
      <c r="E63" s="83">
        <f t="shared" si="1"/>
        <v>179648.12</v>
      </c>
      <c r="F63" s="83">
        <f>(E63*100)/D63</f>
        <v>99.110735959395342</v>
      </c>
    </row>
    <row r="64" spans="1:6" x14ac:dyDescent="0.2">
      <c r="A64" s="55" t="s">
        <v>190</v>
      </c>
      <c r="B64" s="56" t="s">
        <v>189</v>
      </c>
      <c r="C64" s="84">
        <v>177500</v>
      </c>
      <c r="D64" s="84">
        <v>181260</v>
      </c>
      <c r="E64" s="84">
        <v>179648.12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2">C66</f>
        <v>5027768</v>
      </c>
      <c r="D65" s="80">
        <f t="shared" si="2"/>
        <v>5415185</v>
      </c>
      <c r="E65" s="80">
        <f t="shared" si="2"/>
        <v>5412982.4400000004</v>
      </c>
      <c r="F65" s="81">
        <f>(E65*100)/D65</f>
        <v>99.959326228005139</v>
      </c>
    </row>
    <row r="66" spans="1:6" x14ac:dyDescent="0.2">
      <c r="A66" s="51" t="s">
        <v>76</v>
      </c>
      <c r="B66" s="52" t="s">
        <v>77</v>
      </c>
      <c r="C66" s="82">
        <f t="shared" si="2"/>
        <v>5027768</v>
      </c>
      <c r="D66" s="82">
        <f t="shared" si="2"/>
        <v>5415185</v>
      </c>
      <c r="E66" s="82">
        <f t="shared" si="2"/>
        <v>5412982.4400000004</v>
      </c>
      <c r="F66" s="81">
        <f>(E66*100)/D66</f>
        <v>99.959326228005139</v>
      </c>
    </row>
    <row r="67" spans="1:6" ht="25.5" x14ac:dyDescent="0.2">
      <c r="A67" s="53" t="s">
        <v>78</v>
      </c>
      <c r="B67" s="54" t="s">
        <v>79</v>
      </c>
      <c r="C67" s="83">
        <f>C68+C69</f>
        <v>5027768</v>
      </c>
      <c r="D67" s="83">
        <f>D68+D69</f>
        <v>5415185</v>
      </c>
      <c r="E67" s="83">
        <f>E68+E69</f>
        <v>5412982.4400000004</v>
      </c>
      <c r="F67" s="83">
        <f>(E67*100)/D67</f>
        <v>99.959326228005139</v>
      </c>
    </row>
    <row r="68" spans="1:6" x14ac:dyDescent="0.2">
      <c r="A68" s="55" t="s">
        <v>80</v>
      </c>
      <c r="B68" s="56" t="s">
        <v>81</v>
      </c>
      <c r="C68" s="84">
        <v>4839568</v>
      </c>
      <c r="D68" s="84">
        <v>5224125</v>
      </c>
      <c r="E68" s="84">
        <v>5223640.82</v>
      </c>
      <c r="F68" s="84"/>
    </row>
    <row r="69" spans="1:6" ht="25.5" x14ac:dyDescent="0.2">
      <c r="A69" s="55" t="s">
        <v>82</v>
      </c>
      <c r="B69" s="56" t="s">
        <v>83</v>
      </c>
      <c r="C69" s="84">
        <v>188200</v>
      </c>
      <c r="D69" s="84">
        <v>191060</v>
      </c>
      <c r="E69" s="84">
        <v>189341.62</v>
      </c>
      <c r="F69" s="84"/>
    </row>
    <row r="70" spans="1:6" x14ac:dyDescent="0.2">
      <c r="A70" s="48" t="s">
        <v>86</v>
      </c>
      <c r="B70" s="48" t="s">
        <v>214</v>
      </c>
      <c r="C70" s="78">
        <f>C71+C75</f>
        <v>1327</v>
      </c>
      <c r="D70" s="78">
        <f>D71+D75</f>
        <v>1327</v>
      </c>
      <c r="E70" s="78">
        <f>E71+E75</f>
        <v>1069.5</v>
      </c>
      <c r="F70" s="79">
        <f>(E70*100)/D70</f>
        <v>80.595327807083649</v>
      </c>
    </row>
    <row r="71" spans="1:6" x14ac:dyDescent="0.2">
      <c r="A71" s="49" t="s">
        <v>84</v>
      </c>
      <c r="B71" s="50" t="s">
        <v>85</v>
      </c>
      <c r="C71" s="80">
        <f t="shared" ref="C71:E73" si="3">C72</f>
        <v>500</v>
      </c>
      <c r="D71" s="80">
        <f t="shared" si="3"/>
        <v>500</v>
      </c>
      <c r="E71" s="80">
        <f t="shared" si="3"/>
        <v>0</v>
      </c>
      <c r="F71" s="81">
        <f>(E71*100)/D71</f>
        <v>0</v>
      </c>
    </row>
    <row r="72" spans="1:6" x14ac:dyDescent="0.2">
      <c r="A72" s="51" t="s">
        <v>101</v>
      </c>
      <c r="B72" s="52" t="s">
        <v>102</v>
      </c>
      <c r="C72" s="82">
        <f t="shared" si="3"/>
        <v>500</v>
      </c>
      <c r="D72" s="82">
        <f t="shared" si="3"/>
        <v>500</v>
      </c>
      <c r="E72" s="82">
        <f t="shared" si="3"/>
        <v>0</v>
      </c>
      <c r="F72" s="81">
        <f>(E72*100)/D72</f>
        <v>0</v>
      </c>
    </row>
    <row r="73" spans="1:6" x14ac:dyDescent="0.2">
      <c r="A73" s="53" t="s">
        <v>125</v>
      </c>
      <c r="B73" s="54" t="s">
        <v>126</v>
      </c>
      <c r="C73" s="83">
        <f t="shared" si="3"/>
        <v>500</v>
      </c>
      <c r="D73" s="83">
        <f t="shared" si="3"/>
        <v>500</v>
      </c>
      <c r="E73" s="83">
        <f t="shared" si="3"/>
        <v>0</v>
      </c>
      <c r="F73" s="83">
        <f>(E73*100)/D73</f>
        <v>0</v>
      </c>
    </row>
    <row r="74" spans="1:6" x14ac:dyDescent="0.2">
      <c r="A74" s="55" t="s">
        <v>129</v>
      </c>
      <c r="B74" s="56" t="s">
        <v>130</v>
      </c>
      <c r="C74" s="84">
        <v>500</v>
      </c>
      <c r="D74" s="84">
        <v>500</v>
      </c>
      <c r="E74" s="84">
        <v>0</v>
      </c>
      <c r="F74" s="84"/>
    </row>
    <row r="75" spans="1:6" x14ac:dyDescent="0.2">
      <c r="A75" s="49" t="s">
        <v>170</v>
      </c>
      <c r="B75" s="50" t="s">
        <v>171</v>
      </c>
      <c r="C75" s="80">
        <f t="shared" ref="C75:E77" si="4">C76</f>
        <v>827</v>
      </c>
      <c r="D75" s="80">
        <f t="shared" si="4"/>
        <v>827</v>
      </c>
      <c r="E75" s="80">
        <f t="shared" si="4"/>
        <v>1069.5</v>
      </c>
      <c r="F75" s="81">
        <f>(E75*100)/D75</f>
        <v>129.32285368802903</v>
      </c>
    </row>
    <row r="76" spans="1:6" x14ac:dyDescent="0.2">
      <c r="A76" s="51" t="s">
        <v>172</v>
      </c>
      <c r="B76" s="52" t="s">
        <v>173</v>
      </c>
      <c r="C76" s="82">
        <f t="shared" si="4"/>
        <v>827</v>
      </c>
      <c r="D76" s="82">
        <f t="shared" si="4"/>
        <v>827</v>
      </c>
      <c r="E76" s="82">
        <f t="shared" si="4"/>
        <v>1069.5</v>
      </c>
      <c r="F76" s="81">
        <f>(E76*100)/D76</f>
        <v>129.32285368802903</v>
      </c>
    </row>
    <row r="77" spans="1:6" x14ac:dyDescent="0.2">
      <c r="A77" s="53" t="s">
        <v>174</v>
      </c>
      <c r="B77" s="54" t="s">
        <v>175</v>
      </c>
      <c r="C77" s="83">
        <f t="shared" si="4"/>
        <v>827</v>
      </c>
      <c r="D77" s="83">
        <f t="shared" si="4"/>
        <v>827</v>
      </c>
      <c r="E77" s="83">
        <f t="shared" si="4"/>
        <v>1069.5</v>
      </c>
      <c r="F77" s="83">
        <f>(E77*100)/D77</f>
        <v>129.32285368802903</v>
      </c>
    </row>
    <row r="78" spans="1:6" x14ac:dyDescent="0.2">
      <c r="A78" s="55" t="s">
        <v>176</v>
      </c>
      <c r="B78" s="56" t="s">
        <v>177</v>
      </c>
      <c r="C78" s="84">
        <v>827</v>
      </c>
      <c r="D78" s="84">
        <v>827</v>
      </c>
      <c r="E78" s="84">
        <v>1069.5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5">C80</f>
        <v>1327</v>
      </c>
      <c r="D79" s="80">
        <f t="shared" si="5"/>
        <v>1327</v>
      </c>
      <c r="E79" s="80">
        <f t="shared" si="5"/>
        <v>1194.44</v>
      </c>
      <c r="F79" s="81">
        <f>(E79*100)/D79</f>
        <v>90.010550113036928</v>
      </c>
    </row>
    <row r="80" spans="1:6" x14ac:dyDescent="0.2">
      <c r="A80" s="51" t="s">
        <v>70</v>
      </c>
      <c r="B80" s="52" t="s">
        <v>71</v>
      </c>
      <c r="C80" s="82">
        <f t="shared" si="5"/>
        <v>1327</v>
      </c>
      <c r="D80" s="82">
        <f t="shared" si="5"/>
        <v>1327</v>
      </c>
      <c r="E80" s="82">
        <f t="shared" si="5"/>
        <v>1194.44</v>
      </c>
      <c r="F80" s="81">
        <f>(E80*100)/D80</f>
        <v>90.010550113036928</v>
      </c>
    </row>
    <row r="81" spans="1:6" x14ac:dyDescent="0.2">
      <c r="A81" s="53" t="s">
        <v>72</v>
      </c>
      <c r="B81" s="54" t="s">
        <v>73</v>
      </c>
      <c r="C81" s="83">
        <f t="shared" si="5"/>
        <v>1327</v>
      </c>
      <c r="D81" s="83">
        <f t="shared" si="5"/>
        <v>1327</v>
      </c>
      <c r="E81" s="83">
        <f t="shared" si="5"/>
        <v>1194.44</v>
      </c>
      <c r="F81" s="83">
        <f>(E81*100)/D81</f>
        <v>90.010550113036928</v>
      </c>
    </row>
    <row r="82" spans="1:6" x14ac:dyDescent="0.2">
      <c r="A82" s="55" t="s">
        <v>74</v>
      </c>
      <c r="B82" s="56" t="s">
        <v>75</v>
      </c>
      <c r="C82" s="84">
        <v>1327</v>
      </c>
      <c r="D82" s="84">
        <v>1327</v>
      </c>
      <c r="E82" s="84">
        <v>1194.44</v>
      </c>
      <c r="F82" s="84"/>
    </row>
    <row r="83" spans="1:6" x14ac:dyDescent="0.2">
      <c r="A83" s="48" t="s">
        <v>206</v>
      </c>
      <c r="B83" s="48" t="s">
        <v>215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6">C85</f>
        <v>0</v>
      </c>
      <c r="D84" s="80">
        <f t="shared" si="6"/>
        <v>0</v>
      </c>
      <c r="E84" s="80">
        <f t="shared" si="6"/>
        <v>918.16</v>
      </c>
      <c r="F84" s="81" t="e">
        <f>(E84*100)/D84</f>
        <v>#DIV/0!</v>
      </c>
    </row>
    <row r="85" spans="1:6" x14ac:dyDescent="0.2">
      <c r="A85" s="51" t="s">
        <v>64</v>
      </c>
      <c r="B85" s="52" t="s">
        <v>65</v>
      </c>
      <c r="C85" s="82">
        <f t="shared" si="6"/>
        <v>0</v>
      </c>
      <c r="D85" s="82">
        <f t="shared" si="6"/>
        <v>0</v>
      </c>
      <c r="E85" s="82">
        <f t="shared" si="6"/>
        <v>918.16</v>
      </c>
      <c r="F85" s="81" t="e">
        <f>(E85*100)/D85</f>
        <v>#DIV/0!</v>
      </c>
    </row>
    <row r="86" spans="1:6" x14ac:dyDescent="0.2">
      <c r="A86" s="53" t="s">
        <v>66</v>
      </c>
      <c r="B86" s="54" t="s">
        <v>67</v>
      </c>
      <c r="C86" s="83">
        <f t="shared" si="6"/>
        <v>0</v>
      </c>
      <c r="D86" s="83">
        <f t="shared" si="6"/>
        <v>0</v>
      </c>
      <c r="E86" s="83">
        <f t="shared" si="6"/>
        <v>918.16</v>
      </c>
      <c r="F86" s="83" t="e">
        <f>(E86*100)/D86</f>
        <v>#DIV/0!</v>
      </c>
    </row>
    <row r="87" spans="1:6" x14ac:dyDescent="0.2">
      <c r="A87" s="55" t="s">
        <v>68</v>
      </c>
      <c r="B87" s="56" t="s">
        <v>69</v>
      </c>
      <c r="C87" s="84">
        <v>0</v>
      </c>
      <c r="D87" s="84">
        <v>0</v>
      </c>
      <c r="E87" s="84">
        <v>918.16</v>
      </c>
      <c r="F87" s="84"/>
    </row>
    <row r="88" spans="1:6" x14ac:dyDescent="0.2">
      <c r="A88" s="48" t="s">
        <v>207</v>
      </c>
      <c r="B88" s="48" t="s">
        <v>216</v>
      </c>
      <c r="C88" s="78">
        <f>C89+C93</f>
        <v>0</v>
      </c>
      <c r="D88" s="78">
        <f>D89+D93</f>
        <v>500</v>
      </c>
      <c r="E88" s="78">
        <f>E89+E93</f>
        <v>2056.02</v>
      </c>
      <c r="F88" s="79">
        <f>(E88*100)/D88</f>
        <v>411.20400000000001</v>
      </c>
    </row>
    <row r="89" spans="1:6" x14ac:dyDescent="0.2">
      <c r="A89" s="49" t="s">
        <v>84</v>
      </c>
      <c r="B89" s="50" t="s">
        <v>85</v>
      </c>
      <c r="C89" s="80">
        <f t="shared" ref="C89:E91" si="7">C90</f>
        <v>0</v>
      </c>
      <c r="D89" s="80">
        <f t="shared" si="7"/>
        <v>0</v>
      </c>
      <c r="E89" s="80">
        <f t="shared" si="7"/>
        <v>1593.52</v>
      </c>
      <c r="F89" s="81" t="e">
        <f>(E89*100)/D89</f>
        <v>#DIV/0!</v>
      </c>
    </row>
    <row r="90" spans="1:6" x14ac:dyDescent="0.2">
      <c r="A90" s="51" t="s">
        <v>101</v>
      </c>
      <c r="B90" s="52" t="s">
        <v>102</v>
      </c>
      <c r="C90" s="82">
        <f t="shared" si="7"/>
        <v>0</v>
      </c>
      <c r="D90" s="82">
        <f t="shared" si="7"/>
        <v>0</v>
      </c>
      <c r="E90" s="82">
        <f t="shared" si="7"/>
        <v>1593.52</v>
      </c>
      <c r="F90" s="81" t="e">
        <f>(E90*100)/D90</f>
        <v>#DIV/0!</v>
      </c>
    </row>
    <row r="91" spans="1:6" x14ac:dyDescent="0.2">
      <c r="A91" s="53" t="s">
        <v>113</v>
      </c>
      <c r="B91" s="54" t="s">
        <v>114</v>
      </c>
      <c r="C91" s="83">
        <f t="shared" si="7"/>
        <v>0</v>
      </c>
      <c r="D91" s="83">
        <f t="shared" si="7"/>
        <v>0</v>
      </c>
      <c r="E91" s="83">
        <f t="shared" si="7"/>
        <v>1593.52</v>
      </c>
      <c r="F91" s="83" t="e">
        <f>(E91*100)/D91</f>
        <v>#DIV/0!</v>
      </c>
    </row>
    <row r="92" spans="1:6" x14ac:dyDescent="0.2">
      <c r="A92" s="55" t="s">
        <v>115</v>
      </c>
      <c r="B92" s="56" t="s">
        <v>116</v>
      </c>
      <c r="C92" s="84">
        <v>0</v>
      </c>
      <c r="D92" s="84">
        <v>0</v>
      </c>
      <c r="E92" s="84">
        <v>1593.52</v>
      </c>
      <c r="F92" s="84"/>
    </row>
    <row r="93" spans="1:6" x14ac:dyDescent="0.2">
      <c r="A93" s="49" t="s">
        <v>170</v>
      </c>
      <c r="B93" s="50" t="s">
        <v>171</v>
      </c>
      <c r="C93" s="80">
        <f t="shared" ref="C93:E94" si="8">C94</f>
        <v>0</v>
      </c>
      <c r="D93" s="80">
        <f t="shared" si="8"/>
        <v>500</v>
      </c>
      <c r="E93" s="80">
        <f t="shared" si="8"/>
        <v>462.5</v>
      </c>
      <c r="F93" s="81">
        <f>(E93*100)/D93</f>
        <v>92.5</v>
      </c>
    </row>
    <row r="94" spans="1:6" x14ac:dyDescent="0.2">
      <c r="A94" s="51" t="s">
        <v>172</v>
      </c>
      <c r="B94" s="52" t="s">
        <v>173</v>
      </c>
      <c r="C94" s="82">
        <f t="shared" si="8"/>
        <v>0</v>
      </c>
      <c r="D94" s="82">
        <f t="shared" si="8"/>
        <v>500</v>
      </c>
      <c r="E94" s="82">
        <f t="shared" si="8"/>
        <v>462.5</v>
      </c>
      <c r="F94" s="81">
        <f>(E94*100)/D94</f>
        <v>92.5</v>
      </c>
    </row>
    <row r="95" spans="1:6" x14ac:dyDescent="0.2">
      <c r="A95" s="53" t="s">
        <v>174</v>
      </c>
      <c r="B95" s="54" t="s">
        <v>175</v>
      </c>
      <c r="C95" s="83">
        <f>C96+C97+C98</f>
        <v>0</v>
      </c>
      <c r="D95" s="83">
        <f>D96+D97+D98</f>
        <v>500</v>
      </c>
      <c r="E95" s="83">
        <f>E96+E97+E98</f>
        <v>462.5</v>
      </c>
      <c r="F95" s="83">
        <f>(E95*100)/D95</f>
        <v>92.5</v>
      </c>
    </row>
    <row r="96" spans="1:6" x14ac:dyDescent="0.2">
      <c r="A96" s="55" t="s">
        <v>176</v>
      </c>
      <c r="B96" s="56" t="s">
        <v>177</v>
      </c>
      <c r="C96" s="84">
        <v>0</v>
      </c>
      <c r="D96" s="84">
        <v>500</v>
      </c>
      <c r="E96" s="84">
        <v>462.5</v>
      </c>
      <c r="F96" s="84"/>
    </row>
    <row r="97" spans="1:6" x14ac:dyDescent="0.2">
      <c r="A97" s="55" t="s">
        <v>178</v>
      </c>
      <c r="B97" s="56" t="s">
        <v>179</v>
      </c>
      <c r="C97" s="84">
        <v>0</v>
      </c>
      <c r="D97" s="84">
        <v>0</v>
      </c>
      <c r="E97" s="84">
        <v>0</v>
      </c>
      <c r="F97" s="84"/>
    </row>
    <row r="98" spans="1:6" x14ac:dyDescent="0.2">
      <c r="A98" s="55" t="s">
        <v>180</v>
      </c>
      <c r="B98" s="56" t="s">
        <v>181</v>
      </c>
      <c r="C98" s="84">
        <v>0</v>
      </c>
      <c r="D98" s="84">
        <v>0</v>
      </c>
      <c r="E98" s="84">
        <v>0</v>
      </c>
      <c r="F98" s="84"/>
    </row>
    <row r="99" spans="1:6" x14ac:dyDescent="0.2">
      <c r="A99" s="49" t="s">
        <v>50</v>
      </c>
      <c r="B99" s="50" t="s">
        <v>51</v>
      </c>
      <c r="C99" s="80">
        <f t="shared" ref="C99:E100" si="9">C100</f>
        <v>0</v>
      </c>
      <c r="D99" s="80">
        <f t="shared" si="9"/>
        <v>500</v>
      </c>
      <c r="E99" s="80">
        <f t="shared" si="9"/>
        <v>2056.02</v>
      </c>
      <c r="F99" s="81">
        <f>(E99*100)/D99</f>
        <v>411.20400000000001</v>
      </c>
    </row>
    <row r="100" spans="1:6" x14ac:dyDescent="0.2">
      <c r="A100" s="51" t="s">
        <v>52</v>
      </c>
      <c r="B100" s="52" t="s">
        <v>53</v>
      </c>
      <c r="C100" s="82">
        <f t="shared" si="9"/>
        <v>0</v>
      </c>
      <c r="D100" s="82">
        <f t="shared" si="9"/>
        <v>500</v>
      </c>
      <c r="E100" s="82">
        <f t="shared" si="9"/>
        <v>2056.02</v>
      </c>
      <c r="F100" s="81">
        <f>(E100*100)/D100</f>
        <v>411.20400000000001</v>
      </c>
    </row>
    <row r="101" spans="1:6" ht="25.5" x14ac:dyDescent="0.2">
      <c r="A101" s="53" t="s">
        <v>54</v>
      </c>
      <c r="B101" s="54" t="s">
        <v>55</v>
      </c>
      <c r="C101" s="83">
        <f>C102+C103</f>
        <v>0</v>
      </c>
      <c r="D101" s="83">
        <f>D102+D103</f>
        <v>500</v>
      </c>
      <c r="E101" s="83">
        <f>E102+E103</f>
        <v>2056.02</v>
      </c>
      <c r="F101" s="83">
        <f>(E101*100)/D101</f>
        <v>411.20400000000001</v>
      </c>
    </row>
    <row r="102" spans="1:6" ht="25.5" x14ac:dyDescent="0.2">
      <c r="A102" s="55" t="s">
        <v>56</v>
      </c>
      <c r="B102" s="56" t="s">
        <v>57</v>
      </c>
      <c r="C102" s="84">
        <v>0</v>
      </c>
      <c r="D102" s="84">
        <v>0</v>
      </c>
      <c r="E102" s="84">
        <v>1593.52</v>
      </c>
      <c r="F102" s="84"/>
    </row>
    <row r="103" spans="1:6" ht="25.5" x14ac:dyDescent="0.2">
      <c r="A103" s="55" t="s">
        <v>58</v>
      </c>
      <c r="B103" s="56" t="s">
        <v>59</v>
      </c>
      <c r="C103" s="84">
        <v>0</v>
      </c>
      <c r="D103" s="84">
        <v>500</v>
      </c>
      <c r="E103" s="84">
        <v>462.5</v>
      </c>
      <c r="F103" s="84"/>
    </row>
    <row r="104" spans="1:6" ht="38.25" x14ac:dyDescent="0.2">
      <c r="A104" s="47" t="s">
        <v>217</v>
      </c>
      <c r="B104" s="47" t="s">
        <v>218</v>
      </c>
      <c r="C104" s="47" t="s">
        <v>43</v>
      </c>
      <c r="D104" s="47" t="s">
        <v>210</v>
      </c>
      <c r="E104" s="47" t="s">
        <v>211</v>
      </c>
      <c r="F104" s="47" t="s">
        <v>212</v>
      </c>
    </row>
    <row r="105" spans="1:6" x14ac:dyDescent="0.2">
      <c r="A105" s="48" t="s">
        <v>205</v>
      </c>
      <c r="B105" s="48" t="s">
        <v>213</v>
      </c>
      <c r="C105" s="78">
        <f t="shared" ref="C105:E108" si="10">C106</f>
        <v>2000</v>
      </c>
      <c r="D105" s="78">
        <f t="shared" si="10"/>
        <v>2000</v>
      </c>
      <c r="E105" s="78">
        <f t="shared" si="10"/>
        <v>0</v>
      </c>
      <c r="F105" s="79">
        <f>(E105*100)/D105</f>
        <v>0</v>
      </c>
    </row>
    <row r="106" spans="1:6" x14ac:dyDescent="0.2">
      <c r="A106" s="49" t="s">
        <v>84</v>
      </c>
      <c r="B106" s="50" t="s">
        <v>85</v>
      </c>
      <c r="C106" s="80">
        <f t="shared" si="10"/>
        <v>2000</v>
      </c>
      <c r="D106" s="80">
        <f t="shared" si="10"/>
        <v>2000</v>
      </c>
      <c r="E106" s="80">
        <f t="shared" si="10"/>
        <v>0</v>
      </c>
      <c r="F106" s="81">
        <f>(E106*100)/D106</f>
        <v>0</v>
      </c>
    </row>
    <row r="107" spans="1:6" x14ac:dyDescent="0.2">
      <c r="A107" s="51" t="s">
        <v>101</v>
      </c>
      <c r="B107" s="52" t="s">
        <v>102</v>
      </c>
      <c r="C107" s="82">
        <f t="shared" si="10"/>
        <v>2000</v>
      </c>
      <c r="D107" s="82">
        <f t="shared" si="10"/>
        <v>2000</v>
      </c>
      <c r="E107" s="82">
        <f t="shared" si="10"/>
        <v>0</v>
      </c>
      <c r="F107" s="81">
        <f>(E107*100)/D107</f>
        <v>0</v>
      </c>
    </row>
    <row r="108" spans="1:6" x14ac:dyDescent="0.2">
      <c r="A108" s="53" t="s">
        <v>125</v>
      </c>
      <c r="B108" s="54" t="s">
        <v>126</v>
      </c>
      <c r="C108" s="83">
        <f t="shared" si="10"/>
        <v>2000</v>
      </c>
      <c r="D108" s="83">
        <f t="shared" si="10"/>
        <v>2000</v>
      </c>
      <c r="E108" s="83">
        <f t="shared" si="10"/>
        <v>0</v>
      </c>
      <c r="F108" s="83">
        <f>(E108*100)/D108</f>
        <v>0</v>
      </c>
    </row>
    <row r="109" spans="1:6" x14ac:dyDescent="0.2">
      <c r="A109" s="55" t="s">
        <v>139</v>
      </c>
      <c r="B109" s="56" t="s">
        <v>140</v>
      </c>
      <c r="C109" s="84">
        <v>2000</v>
      </c>
      <c r="D109" s="84">
        <v>2000</v>
      </c>
      <c r="E109" s="84">
        <v>0</v>
      </c>
      <c r="F109" s="84"/>
    </row>
    <row r="110" spans="1:6" x14ac:dyDescent="0.2">
      <c r="A110" s="49" t="s">
        <v>50</v>
      </c>
      <c r="B110" s="50" t="s">
        <v>51</v>
      </c>
      <c r="C110" s="80">
        <f t="shared" ref="C110:E112" si="11">C111</f>
        <v>2000</v>
      </c>
      <c r="D110" s="80">
        <f t="shared" si="11"/>
        <v>2000</v>
      </c>
      <c r="E110" s="80">
        <f t="shared" si="11"/>
        <v>0</v>
      </c>
      <c r="F110" s="81">
        <f>(E110*100)/D110</f>
        <v>0</v>
      </c>
    </row>
    <row r="111" spans="1:6" x14ac:dyDescent="0.2">
      <c r="A111" s="51" t="s">
        <v>76</v>
      </c>
      <c r="B111" s="52" t="s">
        <v>77</v>
      </c>
      <c r="C111" s="82">
        <f t="shared" si="11"/>
        <v>2000</v>
      </c>
      <c r="D111" s="82">
        <f t="shared" si="11"/>
        <v>2000</v>
      </c>
      <c r="E111" s="82">
        <f t="shared" si="11"/>
        <v>0</v>
      </c>
      <c r="F111" s="81">
        <f>(E111*100)/D111</f>
        <v>0</v>
      </c>
    </row>
    <row r="112" spans="1:6" ht="25.5" x14ac:dyDescent="0.2">
      <c r="A112" s="53" t="s">
        <v>78</v>
      </c>
      <c r="B112" s="54" t="s">
        <v>79</v>
      </c>
      <c r="C112" s="83">
        <f t="shared" si="11"/>
        <v>2000</v>
      </c>
      <c r="D112" s="83">
        <f t="shared" si="11"/>
        <v>2000</v>
      </c>
      <c r="E112" s="83">
        <f t="shared" si="11"/>
        <v>0</v>
      </c>
      <c r="F112" s="83">
        <f>(E112*100)/D112</f>
        <v>0</v>
      </c>
    </row>
    <row r="113" spans="1:6" x14ac:dyDescent="0.2">
      <c r="A113" s="55" t="s">
        <v>80</v>
      </c>
      <c r="B113" s="56" t="s">
        <v>81</v>
      </c>
      <c r="C113" s="84">
        <v>2000</v>
      </c>
      <c r="D113" s="84">
        <v>2000</v>
      </c>
      <c r="E113" s="84">
        <v>0</v>
      </c>
      <c r="F113" s="84"/>
    </row>
    <row r="114" spans="1:6" s="57" customFormat="1" x14ac:dyDescent="0.2"/>
    <row r="115" spans="1:6" s="57" customFormat="1" x14ac:dyDescent="0.2"/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Tatjana Rašpolić Majcan</cp:lastModifiedBy>
  <cp:lastPrinted>2025-03-20T11:38:42Z</cp:lastPrinted>
  <dcterms:created xsi:type="dcterms:W3CDTF">2022-08-12T12:51:27Z</dcterms:created>
  <dcterms:modified xsi:type="dcterms:W3CDTF">2025-03-20T11:39:57Z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