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KUPNJAK\AppData\Local\Microsoft\Windows\INetCache\Content.Outlook\MN00JLJS\"/>
    </mc:Choice>
  </mc:AlternateContent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rashoda'!$B$2:$L$79</definedName>
    <definedName name="_xlnm.Print_Area" localSheetId="6">'Posebni dio'!$A$1:$F$95</definedName>
    <definedName name="_xlnm.Print_Area" localSheetId="3">'Rashodi prema funkcijskoj k '!$B$2:$H$8</definedName>
    <definedName name="_xlnm.Print_Area" localSheetId="2">'Rashodi prema izvorima finan'!$B$2:$H$17</definedName>
    <definedName name="_xlnm.Print_Area" localSheetId="0">SAŽETAK!$A$2:$L$27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K27" i="1" s="1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8" i="15"/>
  <c r="E78" i="15"/>
  <c r="D78" i="15"/>
  <c r="C78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L75" i="3"/>
  <c r="K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<sst xmlns="http://schemas.openxmlformats.org/spreadsheetml/2006/main" count="431" uniqueCount="196">
  <si>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</si>
  <si>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</si>
  <si>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</si>
  <si>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</si>
  <si>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</si>
  <si>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</si>
  <si>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</si>
  <si>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</si>
  <si>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</si>
  <si>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</si>
  <si>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</si>
  <si>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</si>
  <si>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</si>
  <si>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</si>
  <si>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</si>
  <si>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</si>
  <si>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</si>
  <si>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</si>
  <si>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</si>
  <si>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</si>
  <si>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</si>
  <si>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</si>
  <si>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</si>
  <si>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</si>
  <si>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</si>
  <si>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</si>
  <si>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</si>
  <si>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</si>
  <si>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</si>
  <si>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</si>
  <si>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</si>
  <si>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</si>
  <si>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</si>
  <si>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</si>
  <si>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</si>
  <si>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</si>
  <si>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</si>
  <si>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</si>
  <si>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</si>
  <si>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</si>
  <si>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</si>
  <si>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</si>
  <si>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</si>
  <si>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</si>
  <si>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</si>
  <si>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</si>
  <si>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</si>
  <si>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</si>
  <si>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</si>
  <si>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</si>
  <si>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</si>
  <si>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</si>
  <si>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</si>
  <si>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</si>
  <si>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</si>
  <si>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</si>
  <si>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</si>
  <si>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</si>
  <si>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</si>
  <si>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</si>
  <si>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</si>
  <si>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</si>
  <si>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</si>
  <si>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</si>
  <si>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</si>
  <si>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</si>
  <si>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</si>
  <si>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</si>
  <si>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</si>
  <si>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</si>
  <si>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</si>
  <si>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</si>
  <si>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</si>
  <si>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</si>
  <si>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</si>
  <si>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</si>
  <si>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</si>
  <si>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</si>
  <si>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</si>
  <si>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</si>
  <si>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</si>
  <si>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</si>
  <si>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</si>
  <si>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</si>
  <si>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</si>
  <si>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</si>
  <si>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</si>
  <si>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</si>
  <si>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</si>
  <si>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</si>
  <si>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</si>
  <si>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</si>
  <si>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</si>
  <si>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</si>
  <si>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</si>
  <si>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</si>
  <si>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</si>
  <si>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</si>
  <si>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</si>
  <si>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</si>
  <si>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</si>
  <si>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</si>
  <si>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</si>
  <si>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</si>
  <si>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</si>
  <si>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</si>
  <si>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</si>
  <si>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</si>
  <si>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</si>
  <si>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</si>
  <si>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</si>
  <si>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</si>
  <si>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</si>
  <si>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</si>
  <si>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</si>
  <si>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</si>
  <si>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</si>
  <si>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</si>
  <si>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</si>
  <si>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</si>
  <si>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</si>
  <si>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</si>
  <si>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</si>
  <si>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</si>
  <si>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</si>
  <si>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</si>
  <si>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</si>
  <si>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</si>
  <si>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</si>
  <si>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</si>
  <si>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</si>
  <si>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</si>
  <si>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</si>
  <si>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</si>
  <si>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</si>
  <si>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</si>
  <si>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</si>
  <si>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</si>
  <si>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</si>
  <si>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</si>
  <si>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</si>
  <si>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</si>
  <si>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</si>
  <si>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</si>
  <si>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</si>
  <si>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</si>
  <si>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</si>
  <si>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</si>
  <si>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</si>
  <si>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</si>
  <si>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</si>
  <si>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</si>
  <si>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</si>
  <si>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</si>
  <si>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</si>
  <si>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</si>
  <si>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</si>
  <si>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</si>
  <si>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</si>
  <si>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</si>
  <si>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</si>
  <si>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</si>
  <si>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</si>
  <si>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</si>
  <si>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</si>
  <si>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</si>
  <si>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</si>
  <si>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</si>
  <si>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</si>
  <si>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</si>
  <si>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</si>
  <si>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</si>
  <si>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</si>
  <si>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</si>
  <si>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</si>
  <si>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</si>
  <si>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</si>
  <si>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</si>
  <si>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</si>
  <si>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</si>
  <si>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</si>
  <si>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</si>
  <si>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</si>
  <si>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3488 VARAŽDIN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</si>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</sst>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16" sqref="J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2"/>
      <c r="D10" s="102"/>
      <c r="E10" s="102"/>
      <c r="F10" s="98"/>
      <c r="G10" s="85">
        <v>3076135.82</v>
      </c>
      <c r="H10" s="86">
        <v>3501643</v>
      </c>
      <c r="I10" s="86">
        <v>4011057</v>
      </c>
      <c r="J10" s="86">
        <v>3992057.24</v>
      </c>
      <c r="K10" s="86"/>
      <c r="L10" s="86"/>
    </row>
    <row r="11" spans="2:13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0"/>
      <c r="D12" s="100"/>
      <c r="E12" s="100"/>
      <c r="F12" s="110"/>
      <c r="G12" s="87">
        <f>G10+G11</f>
        <v>3076135.82</v>
      </c>
      <c r="H12" s="87">
        <f t="shared" ref="H12:J12" si="0">H10+H11</f>
        <v>3501643</v>
      </c>
      <c r="I12" s="87">
        <f t="shared" si="0"/>
        <v>4011057</v>
      </c>
      <c r="J12" s="87">
        <f t="shared" si="0"/>
        <v>3992057.24</v>
      </c>
      <c r="K12" s="88">
        <f>J12/G12*100</f>
        <v>129.77506435330301</v>
      </c>
      <c r="L12" s="88">
        <f>J12/I12*100</f>
        <v>99.526315382703388</v>
      </c>
    </row>
    <row r="13" spans="2:13" x14ac:dyDescent="0.25">
      <c r="B13" s="101" t="s">
        <v>9</v>
      </c>
      <c r="C13" s="102"/>
      <c r="D13" s="102"/>
      <c r="E13" s="102"/>
      <c r="F13" s="102"/>
      <c r="G13" s="89">
        <v>3070390.46</v>
      </c>
      <c r="H13" s="86">
        <v>3493973</v>
      </c>
      <c r="I13" s="86">
        <v>4003852</v>
      </c>
      <c r="J13" s="86">
        <v>3985054.61</v>
      </c>
      <c r="K13" s="86"/>
      <c r="L13" s="86"/>
    </row>
    <row r="14" spans="2:13" x14ac:dyDescent="0.25">
      <c r="B14" s="97" t="s">
        <v>10</v>
      </c>
      <c r="C14" s="98"/>
      <c r="D14" s="98"/>
      <c r="E14" s="98"/>
      <c r="F14" s="98"/>
      <c r="G14" s="85">
        <v>5745.36</v>
      </c>
      <c r="H14" s="86">
        <v>7670</v>
      </c>
      <c r="I14" s="86">
        <v>7205</v>
      </c>
      <c r="J14" s="86">
        <v>6607.11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3076135.82</v>
      </c>
      <c r="H15" s="87">
        <f t="shared" ref="H15:J15" si="1">H13+H14</f>
        <v>3501643</v>
      </c>
      <c r="I15" s="87">
        <f t="shared" si="1"/>
        <v>4011057</v>
      </c>
      <c r="J15" s="87">
        <f t="shared" si="1"/>
        <v>3991661.7199999997</v>
      </c>
      <c r="K15" s="88">
        <f>J15/G15*100</f>
        <v>129.762206663554</v>
      </c>
      <c r="L15" s="88">
        <f>J15/I15*100</f>
        <v>99.516454640260605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395.52000000048429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v>0</v>
      </c>
      <c r="H25" s="95">
        <f>-(395.52+0)</f>
        <v>-395.52</v>
      </c>
      <c r="I25" s="95">
        <f t="shared" ref="I25:J25" si="4">-(395.52+0)</f>
        <v>-395.52</v>
      </c>
      <c r="J25" s="95">
        <f t="shared" si="4"/>
        <v>-395.52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0</v>
      </c>
      <c r="H26" s="94">
        <f t="shared" ref="H26:J26" si="5">H24+H25</f>
        <v>-395.52</v>
      </c>
      <c r="I26" s="94">
        <f t="shared" si="5"/>
        <v>-395.52</v>
      </c>
      <c r="J26" s="94">
        <f t="shared" si="5"/>
        <v>-395.52</v>
      </c>
      <c r="K26" s="93" t="e">
        <f>J26/G26*100</f>
        <v>#DIV/0!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0</v>
      </c>
      <c r="H27" s="94">
        <f t="shared" ref="H27:J27" si="6">H16+H26</f>
        <v>-395.52</v>
      </c>
      <c r="I27" s="94">
        <f t="shared" si="6"/>
        <v>-395.52</v>
      </c>
      <c r="J27" s="94">
        <f t="shared" si="6"/>
        <v>4.8430592869408429E-10</v>
      </c>
      <c r="K27" s="93" t="e">
        <f>J27/G27*100</f>
        <v>#DIV/0!</v>
      </c>
      <c r="L27" s="93">
        <f>J27/I27*100</f>
        <v>-1.2244789863826969E-10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zoomScale="90" zoomScaleNormal="90" workbookViewId="0">
      <selection activeCell="P7" sqref="P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3076135.82</v>
      </c>
      <c r="H10" s="65">
        <f>H11</f>
        <v>3501643</v>
      </c>
      <c r="I10" s="65">
        <f>I11</f>
        <v>4011057</v>
      </c>
      <c r="J10" s="65">
        <f>J11</f>
        <v>3992057.2399999998</v>
      </c>
      <c r="K10" s="69">
        <f t="shared" ref="K10:K21" si="0">(J10*100)/G10</f>
        <v>129.77506435330284</v>
      </c>
      <c r="L10" s="69">
        <f t="shared" ref="L10:L21" si="1">(J10*100)/I10</f>
        <v>99.526315382703359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3076135.82</v>
      </c>
      <c r="H11" s="65">
        <f>H12+H15+H18</f>
        <v>3501643</v>
      </c>
      <c r="I11" s="65">
        <f>I12+I15+I18</f>
        <v>4011057</v>
      </c>
      <c r="J11" s="65">
        <f>J12+J15+J18</f>
        <v>3992057.2399999998</v>
      </c>
      <c r="K11" s="65">
        <f t="shared" si="0"/>
        <v>129.77506435330284</v>
      </c>
      <c r="L11" s="65">
        <f t="shared" si="1"/>
        <v>99.526315382703359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1938.87</v>
      </c>
      <c r="H15" s="65">
        <f t="shared" si="3"/>
        <v>2655</v>
      </c>
      <c r="I15" s="65">
        <f t="shared" si="3"/>
        <v>1062</v>
      </c>
      <c r="J15" s="65">
        <f t="shared" si="3"/>
        <v>2022.69</v>
      </c>
      <c r="K15" s="65">
        <f t="shared" si="0"/>
        <v>104.32313667239166</v>
      </c>
      <c r="L15" s="65">
        <f t="shared" si="1"/>
        <v>190.46045197740114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1938.87</v>
      </c>
      <c r="H16" s="65">
        <f t="shared" si="3"/>
        <v>2655</v>
      </c>
      <c r="I16" s="65">
        <f t="shared" si="3"/>
        <v>1062</v>
      </c>
      <c r="J16" s="65">
        <f t="shared" si="3"/>
        <v>2022.69</v>
      </c>
      <c r="K16" s="65">
        <f t="shared" si="0"/>
        <v>104.32313667239166</v>
      </c>
      <c r="L16" s="65">
        <f t="shared" si="1"/>
        <v>190.46045197740114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1938.87</v>
      </c>
      <c r="H17" s="66">
        <v>2655</v>
      </c>
      <c r="I17" s="66">
        <v>1062</v>
      </c>
      <c r="J17" s="66">
        <v>2022.69</v>
      </c>
      <c r="K17" s="66">
        <f t="shared" si="0"/>
        <v>104.32313667239166</v>
      </c>
      <c r="L17" s="66">
        <f t="shared" si="1"/>
        <v>190.46045197740114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3074196.9499999997</v>
      </c>
      <c r="H18" s="65">
        <f>H19</f>
        <v>3498988</v>
      </c>
      <c r="I18" s="65">
        <f>I19</f>
        <v>4009995</v>
      </c>
      <c r="J18" s="65">
        <f>J19</f>
        <v>3990034.55</v>
      </c>
      <c r="K18" s="65">
        <f t="shared" si="0"/>
        <v>129.79111666869622</v>
      </c>
      <c r="L18" s="65">
        <f t="shared" si="1"/>
        <v>99.502232546424622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3074196.9499999997</v>
      </c>
      <c r="H19" s="65">
        <f>H20+H21</f>
        <v>3498988</v>
      </c>
      <c r="I19" s="65">
        <f>I20+I21</f>
        <v>4009995</v>
      </c>
      <c r="J19" s="65">
        <f>J20+J21</f>
        <v>3990034.55</v>
      </c>
      <c r="K19" s="65">
        <f t="shared" si="0"/>
        <v>129.79111666869622</v>
      </c>
      <c r="L19" s="65">
        <f t="shared" si="1"/>
        <v>99.502232546424622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3068451.59</v>
      </c>
      <c r="H20" s="66">
        <v>3491849</v>
      </c>
      <c r="I20" s="66">
        <v>4002856</v>
      </c>
      <c r="J20" s="66">
        <v>3983427.44</v>
      </c>
      <c r="K20" s="66">
        <f t="shared" si="0"/>
        <v>129.81881327317927</v>
      </c>
      <c r="L20" s="66">
        <f t="shared" si="1"/>
        <v>99.514632552357611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5745.36</v>
      </c>
      <c r="H21" s="66">
        <v>7139</v>
      </c>
      <c r="I21" s="66">
        <v>7139</v>
      </c>
      <c r="J21" s="66">
        <v>6607.11</v>
      </c>
      <c r="K21" s="66">
        <f t="shared" si="0"/>
        <v>114.99906011111575</v>
      </c>
      <c r="L21" s="66">
        <f t="shared" si="1"/>
        <v>92.549516739039078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G27+G71</f>
        <v>3076135.8199999994</v>
      </c>
      <c r="H26" s="65">
        <f>H27+H71</f>
        <v>3501643</v>
      </c>
      <c r="I26" s="65">
        <f>I27+I71</f>
        <v>4011057</v>
      </c>
      <c r="J26" s="65">
        <f>J27+J71</f>
        <v>3991661.7199999997</v>
      </c>
      <c r="K26" s="70">
        <f t="shared" ref="K26:K57" si="4">(J26*100)/G26</f>
        <v>129.76220666355366</v>
      </c>
      <c r="L26" s="70">
        <f t="shared" ref="L26:L57" si="5">(J26*100)/I26</f>
        <v>99.516454640260662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G28+G36+G65</f>
        <v>3070390.4599999995</v>
      </c>
      <c r="H27" s="65">
        <f>H28+H36+H65</f>
        <v>3493973</v>
      </c>
      <c r="I27" s="65">
        <f>I28+I36+I65</f>
        <v>4003852</v>
      </c>
      <c r="J27" s="65">
        <f>J28+J36+J65</f>
        <v>3985054.61</v>
      </c>
      <c r="K27" s="65">
        <f t="shared" si="4"/>
        <v>129.789831681538</v>
      </c>
      <c r="L27" s="65">
        <f t="shared" si="5"/>
        <v>99.53051736178061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2390210.15</v>
      </c>
      <c r="H28" s="65">
        <f>H29+H32+H34</f>
        <v>2713705</v>
      </c>
      <c r="I28" s="65">
        <f>I29+I32+I34</f>
        <v>3189388</v>
      </c>
      <c r="J28" s="65">
        <f>J29+J32+J34</f>
        <v>3189385.77</v>
      </c>
      <c r="K28" s="65">
        <f t="shared" si="4"/>
        <v>133.43537052589289</v>
      </c>
      <c r="L28" s="65">
        <f t="shared" si="5"/>
        <v>99.999930080629895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2008438.0699999998</v>
      </c>
      <c r="H29" s="65">
        <f>H30+H31</f>
        <v>2302414</v>
      </c>
      <c r="I29" s="65">
        <f>I30+I31</f>
        <v>2678297</v>
      </c>
      <c r="J29" s="65">
        <f>J30+J31</f>
        <v>2678295.88</v>
      </c>
      <c r="K29" s="65">
        <f t="shared" si="4"/>
        <v>133.35217650002025</v>
      </c>
      <c r="L29" s="65">
        <f t="shared" si="5"/>
        <v>99.999958182382315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2000630.4</v>
      </c>
      <c r="H30" s="66">
        <v>2294414</v>
      </c>
      <c r="I30" s="66">
        <v>2663643</v>
      </c>
      <c r="J30" s="66">
        <v>2663642.0099999998</v>
      </c>
      <c r="K30" s="66">
        <f t="shared" si="4"/>
        <v>133.14013472953326</v>
      </c>
      <c r="L30" s="66">
        <f t="shared" si="5"/>
        <v>99.999962832857108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7807.67</v>
      </c>
      <c r="H31" s="66">
        <v>8000</v>
      </c>
      <c r="I31" s="66">
        <v>14654</v>
      </c>
      <c r="J31" s="66">
        <v>14653.87</v>
      </c>
      <c r="K31" s="66">
        <f t="shared" si="4"/>
        <v>187.68557072724641</v>
      </c>
      <c r="L31" s="66">
        <f t="shared" si="5"/>
        <v>99.999112870206091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52443.6</v>
      </c>
      <c r="H32" s="65">
        <f>H33</f>
        <v>40545</v>
      </c>
      <c r="I32" s="65">
        <f>I33</f>
        <v>73694</v>
      </c>
      <c r="J32" s="65">
        <f>J33</f>
        <v>73693.679999999993</v>
      </c>
      <c r="K32" s="65">
        <f t="shared" si="4"/>
        <v>140.51987277761253</v>
      </c>
      <c r="L32" s="65">
        <f t="shared" si="5"/>
        <v>99.999565771976009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52443.6</v>
      </c>
      <c r="H33" s="66">
        <v>40545</v>
      </c>
      <c r="I33" s="66">
        <v>73694</v>
      </c>
      <c r="J33" s="66">
        <v>73693.679999999993</v>
      </c>
      <c r="K33" s="66">
        <f t="shared" si="4"/>
        <v>140.51987277761253</v>
      </c>
      <c r="L33" s="66">
        <f t="shared" si="5"/>
        <v>99.999565771976009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329328.48</v>
      </c>
      <c r="H34" s="65">
        <f>H35</f>
        <v>370746</v>
      </c>
      <c r="I34" s="65">
        <f>I35</f>
        <v>437397</v>
      </c>
      <c r="J34" s="65">
        <f>J35</f>
        <v>437396.21</v>
      </c>
      <c r="K34" s="65">
        <f t="shared" si="4"/>
        <v>132.81457163984118</v>
      </c>
      <c r="L34" s="65">
        <f t="shared" si="5"/>
        <v>99.999819386049751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329328.48</v>
      </c>
      <c r="H35" s="66">
        <v>370746</v>
      </c>
      <c r="I35" s="66">
        <v>437397</v>
      </c>
      <c r="J35" s="66">
        <v>437396.21</v>
      </c>
      <c r="K35" s="66">
        <f t="shared" si="4"/>
        <v>132.81457163984118</v>
      </c>
      <c r="L35" s="66">
        <f t="shared" si="5"/>
        <v>99.999819386049751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G37+G42+G48+G58+G60</f>
        <v>678594.90999999992</v>
      </c>
      <c r="H36" s="65">
        <f>H37+H42+H48+H58+H60</f>
        <v>777124</v>
      </c>
      <c r="I36" s="65">
        <f>I37+I42+I48+I58+I60</f>
        <v>812120</v>
      </c>
      <c r="J36" s="65">
        <f>J37+J42+J48+J58+J60</f>
        <v>794178.07000000007</v>
      </c>
      <c r="K36" s="65">
        <f t="shared" si="4"/>
        <v>117.03271838570085</v>
      </c>
      <c r="L36" s="65">
        <f t="shared" si="5"/>
        <v>97.790729202580906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82137.58</v>
      </c>
      <c r="H37" s="65">
        <f>H38+H39+H40+H41</f>
        <v>108233</v>
      </c>
      <c r="I37" s="65">
        <f>I38+I39+I40+I41</f>
        <v>93557</v>
      </c>
      <c r="J37" s="65">
        <f>J38+J39+J40+J41</f>
        <v>91758.09</v>
      </c>
      <c r="K37" s="65">
        <f t="shared" si="4"/>
        <v>111.71267768054526</v>
      </c>
      <c r="L37" s="65">
        <f t="shared" si="5"/>
        <v>98.077204271192969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4455</v>
      </c>
      <c r="H38" s="66">
        <v>5600</v>
      </c>
      <c r="I38" s="66">
        <v>5850</v>
      </c>
      <c r="J38" s="66">
        <v>4957.9399999999996</v>
      </c>
      <c r="K38" s="66">
        <f t="shared" si="4"/>
        <v>111.28933782267116</v>
      </c>
      <c r="L38" s="66">
        <f t="shared" si="5"/>
        <v>84.751111111111115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75942.16</v>
      </c>
      <c r="H39" s="66">
        <v>99500</v>
      </c>
      <c r="I39" s="66">
        <v>84824</v>
      </c>
      <c r="J39" s="66">
        <v>84823.89</v>
      </c>
      <c r="K39" s="66">
        <f t="shared" si="4"/>
        <v>111.69538764765184</v>
      </c>
      <c r="L39" s="66">
        <f t="shared" si="5"/>
        <v>99.999870319720827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1740.42</v>
      </c>
      <c r="H40" s="66">
        <v>3000</v>
      </c>
      <c r="I40" s="66">
        <v>2790</v>
      </c>
      <c r="J40" s="66">
        <v>1976.26</v>
      </c>
      <c r="K40" s="66">
        <f t="shared" si="4"/>
        <v>113.55075211730501</v>
      </c>
      <c r="L40" s="66">
        <f t="shared" si="5"/>
        <v>70.833691756272401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133</v>
      </c>
      <c r="I41" s="66">
        <v>93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107095.05999999998</v>
      </c>
      <c r="H42" s="65">
        <f>H43+H44+H45+H46+H47</f>
        <v>207755</v>
      </c>
      <c r="I42" s="65">
        <f>I43+I44+I45+I46+I47</f>
        <v>97092</v>
      </c>
      <c r="J42" s="65">
        <f>J43+J44+J45+J46+J47</f>
        <v>80952.539999999994</v>
      </c>
      <c r="K42" s="65">
        <f t="shared" si="4"/>
        <v>75.589424946398097</v>
      </c>
      <c r="L42" s="65">
        <f t="shared" si="5"/>
        <v>83.377147447781482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19832.18</v>
      </c>
      <c r="H43" s="66">
        <v>21465</v>
      </c>
      <c r="I43" s="66">
        <v>21465</v>
      </c>
      <c r="J43" s="66">
        <v>17004.650000000001</v>
      </c>
      <c r="K43" s="66">
        <f t="shared" si="4"/>
        <v>85.742717139517694</v>
      </c>
      <c r="L43" s="66">
        <f t="shared" si="5"/>
        <v>79.220358723503381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84867.78</v>
      </c>
      <c r="H44" s="66">
        <v>183663</v>
      </c>
      <c r="I44" s="66">
        <v>73000</v>
      </c>
      <c r="J44" s="66">
        <v>61693.22</v>
      </c>
      <c r="K44" s="66">
        <f t="shared" si="4"/>
        <v>72.693335444853162</v>
      </c>
      <c r="L44" s="66">
        <f t="shared" si="5"/>
        <v>84.511260273972596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496.76</v>
      </c>
      <c r="H45" s="66">
        <v>900</v>
      </c>
      <c r="I45" s="66">
        <v>900</v>
      </c>
      <c r="J45" s="66">
        <v>655.56</v>
      </c>
      <c r="K45" s="66">
        <f t="shared" si="4"/>
        <v>131.96714711329415</v>
      </c>
      <c r="L45" s="66">
        <f t="shared" si="5"/>
        <v>72.84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1681.44</v>
      </c>
      <c r="H46" s="66">
        <v>1327</v>
      </c>
      <c r="I46" s="66">
        <v>1327</v>
      </c>
      <c r="J46" s="66">
        <v>1216.55</v>
      </c>
      <c r="K46" s="66">
        <f t="shared" si="4"/>
        <v>72.351674754971924</v>
      </c>
      <c r="L46" s="66">
        <f t="shared" si="5"/>
        <v>91.676714393368499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216.9</v>
      </c>
      <c r="H47" s="66">
        <v>400</v>
      </c>
      <c r="I47" s="66">
        <v>400</v>
      </c>
      <c r="J47" s="66">
        <v>382.56</v>
      </c>
      <c r="K47" s="66">
        <f t="shared" si="4"/>
        <v>176.3762102351314</v>
      </c>
      <c r="L47" s="66">
        <f t="shared" si="5"/>
        <v>95.64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480883.26999999996</v>
      </c>
      <c r="H48" s="65">
        <f>H49+H50+H51+H52+H53+H54+H55+H56+H57</f>
        <v>448786</v>
      </c>
      <c r="I48" s="65">
        <f>I49+I50+I51+I52+I53+I54+I55+I56+I57</f>
        <v>609353</v>
      </c>
      <c r="J48" s="65">
        <f>J49+J50+J51+J52+J53+J54+J55+J56+J57</f>
        <v>610992.67000000004</v>
      </c>
      <c r="K48" s="65">
        <f t="shared" si="4"/>
        <v>127.05633739348013</v>
      </c>
      <c r="L48" s="65">
        <f t="shared" si="5"/>
        <v>100.26908376589596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30378.04</v>
      </c>
      <c r="H49" s="66">
        <v>42500</v>
      </c>
      <c r="I49" s="66">
        <v>42500</v>
      </c>
      <c r="J49" s="66">
        <v>39331.089999999997</v>
      </c>
      <c r="K49" s="66">
        <f t="shared" si="4"/>
        <v>129.47211209149768</v>
      </c>
      <c r="L49" s="66">
        <f t="shared" si="5"/>
        <v>92.54374117647059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4228.3500000000004</v>
      </c>
      <c r="H50" s="66">
        <v>7331</v>
      </c>
      <c r="I50" s="66">
        <v>7331</v>
      </c>
      <c r="J50" s="66">
        <v>6036.55</v>
      </c>
      <c r="K50" s="66">
        <f t="shared" si="4"/>
        <v>142.76372580320927</v>
      </c>
      <c r="L50" s="66">
        <f t="shared" si="5"/>
        <v>82.342790888009816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1629.26</v>
      </c>
      <c r="H51" s="66">
        <v>2200</v>
      </c>
      <c r="I51" s="66">
        <v>2100</v>
      </c>
      <c r="J51" s="66">
        <v>1006.21</v>
      </c>
      <c r="K51" s="66">
        <f t="shared" si="4"/>
        <v>61.758712544345286</v>
      </c>
      <c r="L51" s="66">
        <f t="shared" si="5"/>
        <v>47.914761904761903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24323.67</v>
      </c>
      <c r="H52" s="66">
        <v>25616</v>
      </c>
      <c r="I52" s="66">
        <v>30916</v>
      </c>
      <c r="J52" s="66">
        <v>30577.7</v>
      </c>
      <c r="K52" s="66">
        <f t="shared" si="4"/>
        <v>125.71170386705626</v>
      </c>
      <c r="L52" s="66">
        <f t="shared" si="5"/>
        <v>98.905744598266267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7337.36</v>
      </c>
      <c r="H53" s="66">
        <v>10133</v>
      </c>
      <c r="I53" s="66">
        <v>10000</v>
      </c>
      <c r="J53" s="66">
        <v>8941.43</v>
      </c>
      <c r="K53" s="66">
        <f t="shared" si="4"/>
        <v>121.86167776966103</v>
      </c>
      <c r="L53" s="66">
        <f t="shared" si="5"/>
        <v>89.414299999999997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464.58</v>
      </c>
      <c r="H54" s="66">
        <v>11500</v>
      </c>
      <c r="I54" s="66">
        <v>11500</v>
      </c>
      <c r="J54" s="66">
        <v>10759.05</v>
      </c>
      <c r="K54" s="66">
        <f t="shared" si="4"/>
        <v>2315.8659434327783</v>
      </c>
      <c r="L54" s="66">
        <f t="shared" si="5"/>
        <v>93.556956521739124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411348.36</v>
      </c>
      <c r="H55" s="66">
        <v>347500</v>
      </c>
      <c r="I55" s="66">
        <v>503300</v>
      </c>
      <c r="J55" s="66">
        <v>513428.41</v>
      </c>
      <c r="K55" s="66">
        <f t="shared" si="4"/>
        <v>124.81596134235227</v>
      </c>
      <c r="L55" s="66">
        <f t="shared" si="5"/>
        <v>102.01240015895092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19.920000000000002</v>
      </c>
      <c r="H56" s="66">
        <v>206</v>
      </c>
      <c r="I56" s="66">
        <v>106</v>
      </c>
      <c r="J56" s="66">
        <v>19.920000000000002</v>
      </c>
      <c r="K56" s="66">
        <f t="shared" si="4"/>
        <v>99.999999999999986</v>
      </c>
      <c r="L56" s="66">
        <f t="shared" si="5"/>
        <v>18.79245283018868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1153.73</v>
      </c>
      <c r="H57" s="66">
        <v>1800</v>
      </c>
      <c r="I57" s="66">
        <v>1600</v>
      </c>
      <c r="J57" s="66">
        <v>892.31</v>
      </c>
      <c r="K57" s="66">
        <f t="shared" si="4"/>
        <v>77.341319026115301</v>
      </c>
      <c r="L57" s="66">
        <f t="shared" si="5"/>
        <v>55.769374999999997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</f>
        <v>3380</v>
      </c>
      <c r="H58" s="65">
        <f>H59</f>
        <v>5800</v>
      </c>
      <c r="I58" s="65">
        <f>I59</f>
        <v>5800</v>
      </c>
      <c r="J58" s="65">
        <f>J59</f>
        <v>4900</v>
      </c>
      <c r="K58" s="65">
        <f t="shared" ref="K58:K78" si="6">(J58*100)/G58</f>
        <v>144.97041420118344</v>
      </c>
      <c r="L58" s="65">
        <f t="shared" ref="L58:L78" si="7">(J58*100)/I58</f>
        <v>84.482758620689651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3380</v>
      </c>
      <c r="H59" s="66">
        <v>5800</v>
      </c>
      <c r="I59" s="66">
        <v>5800</v>
      </c>
      <c r="J59" s="66">
        <v>4900</v>
      </c>
      <c r="K59" s="66">
        <f t="shared" si="6"/>
        <v>144.97041420118344</v>
      </c>
      <c r="L59" s="66">
        <f t="shared" si="7"/>
        <v>84.482758620689651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G61+G62+G63+G64</f>
        <v>5099.0000000000009</v>
      </c>
      <c r="H60" s="65">
        <f>H61+H62+H63+H64</f>
        <v>6550</v>
      </c>
      <c r="I60" s="65">
        <f>I61+I62+I63+I64</f>
        <v>6318</v>
      </c>
      <c r="J60" s="65">
        <f>J61+J62+J63+J64</f>
        <v>5574.7699999999995</v>
      </c>
      <c r="K60" s="65">
        <f t="shared" si="6"/>
        <v>109.33065306922924</v>
      </c>
      <c r="L60" s="65">
        <f t="shared" si="7"/>
        <v>88.236308958531183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509.02</v>
      </c>
      <c r="H61" s="66">
        <v>930</v>
      </c>
      <c r="I61" s="66">
        <v>930</v>
      </c>
      <c r="J61" s="66">
        <v>730.35</v>
      </c>
      <c r="K61" s="66">
        <f t="shared" si="6"/>
        <v>143.48159207889671</v>
      </c>
      <c r="L61" s="66">
        <f t="shared" si="7"/>
        <v>78.532258064516128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670.15</v>
      </c>
      <c r="H62" s="66">
        <v>933</v>
      </c>
      <c r="I62" s="66">
        <v>800</v>
      </c>
      <c r="J62" s="66">
        <v>537.73</v>
      </c>
      <c r="K62" s="66">
        <f t="shared" si="6"/>
        <v>80.240244721331052</v>
      </c>
      <c r="L62" s="66">
        <f t="shared" si="7"/>
        <v>67.216250000000002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3328.86</v>
      </c>
      <c r="H63" s="66">
        <v>3716</v>
      </c>
      <c r="I63" s="66">
        <v>3816</v>
      </c>
      <c r="J63" s="66">
        <v>3976</v>
      </c>
      <c r="K63" s="66">
        <f t="shared" si="6"/>
        <v>119.4402888676604</v>
      </c>
      <c r="L63" s="66">
        <f t="shared" si="7"/>
        <v>104.19287211740041</v>
      </c>
    </row>
    <row r="64" spans="2:12" x14ac:dyDescent="0.25">
      <c r="B64" s="66"/>
      <c r="C64" s="66"/>
      <c r="D64" s="66"/>
      <c r="E64" s="66" t="s">
        <v>145</v>
      </c>
      <c r="F64" s="66" t="s">
        <v>138</v>
      </c>
      <c r="G64" s="66">
        <v>590.97</v>
      </c>
      <c r="H64" s="66">
        <v>971</v>
      </c>
      <c r="I64" s="66">
        <v>772</v>
      </c>
      <c r="J64" s="66">
        <v>330.69</v>
      </c>
      <c r="K64" s="66">
        <f t="shared" si="6"/>
        <v>55.957155185542412</v>
      </c>
      <c r="L64" s="66">
        <f t="shared" si="7"/>
        <v>42.835492227979273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1585.4</v>
      </c>
      <c r="H65" s="65">
        <f>H66+H68</f>
        <v>3144</v>
      </c>
      <c r="I65" s="65">
        <f>I66+I68</f>
        <v>2344</v>
      </c>
      <c r="J65" s="65">
        <f>J66+J68</f>
        <v>1490.77</v>
      </c>
      <c r="K65" s="65">
        <f t="shared" si="6"/>
        <v>94.031159328875987</v>
      </c>
      <c r="L65" s="65">
        <f t="shared" si="7"/>
        <v>63.599402730375424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890.4</v>
      </c>
      <c r="H66" s="65">
        <f>H67</f>
        <v>631</v>
      </c>
      <c r="I66" s="65">
        <f>I67</f>
        <v>631</v>
      </c>
      <c r="J66" s="65">
        <f>J67</f>
        <v>630.77</v>
      </c>
      <c r="K66" s="65">
        <f t="shared" si="6"/>
        <v>70.841194968553467</v>
      </c>
      <c r="L66" s="65">
        <f t="shared" si="7"/>
        <v>99.963549920760698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890.4</v>
      </c>
      <c r="H67" s="66">
        <v>631</v>
      </c>
      <c r="I67" s="66">
        <v>631</v>
      </c>
      <c r="J67" s="66">
        <v>630.77</v>
      </c>
      <c r="K67" s="66">
        <f t="shared" si="6"/>
        <v>70.841194968553467</v>
      </c>
      <c r="L67" s="66">
        <f t="shared" si="7"/>
        <v>99.963549920760698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</f>
        <v>695</v>
      </c>
      <c r="H68" s="65">
        <f>H69+H70</f>
        <v>2513</v>
      </c>
      <c r="I68" s="65">
        <f>I69+I70</f>
        <v>1713</v>
      </c>
      <c r="J68" s="65">
        <f>J69+J70</f>
        <v>860</v>
      </c>
      <c r="K68" s="65">
        <f t="shared" si="6"/>
        <v>123.7410071942446</v>
      </c>
      <c r="L68" s="65">
        <f t="shared" si="7"/>
        <v>50.204319906596616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695</v>
      </c>
      <c r="H69" s="66">
        <v>2500</v>
      </c>
      <c r="I69" s="66">
        <v>1700</v>
      </c>
      <c r="J69" s="66">
        <v>860</v>
      </c>
      <c r="K69" s="66">
        <f t="shared" si="6"/>
        <v>123.7410071942446</v>
      </c>
      <c r="L69" s="66">
        <f t="shared" si="7"/>
        <v>50.588235294117645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13</v>
      </c>
      <c r="I70" s="66">
        <v>13</v>
      </c>
      <c r="J70" s="66">
        <v>0</v>
      </c>
      <c r="K70" s="66" t="e">
        <f t="shared" si="6"/>
        <v>#DIV/0!</v>
      </c>
      <c r="L70" s="66">
        <f t="shared" si="7"/>
        <v>0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</f>
        <v>5745.3600000000006</v>
      </c>
      <c r="H71" s="65">
        <f>H72</f>
        <v>7670</v>
      </c>
      <c r="I71" s="65">
        <f>I72</f>
        <v>7205</v>
      </c>
      <c r="J71" s="65">
        <f>J72</f>
        <v>6607.1100000000006</v>
      </c>
      <c r="K71" s="65">
        <f t="shared" si="6"/>
        <v>114.99906011111574</v>
      </c>
      <c r="L71" s="65">
        <f t="shared" si="7"/>
        <v>91.701734906315053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G73+G77</f>
        <v>5745.3600000000006</v>
      </c>
      <c r="H72" s="65">
        <f>H73+H77</f>
        <v>7670</v>
      </c>
      <c r="I72" s="65">
        <f>I73+I77</f>
        <v>7205</v>
      </c>
      <c r="J72" s="65">
        <f>J73+J77</f>
        <v>6607.1100000000006</v>
      </c>
      <c r="K72" s="65">
        <f t="shared" si="6"/>
        <v>114.99906011111574</v>
      </c>
      <c r="L72" s="65">
        <f t="shared" si="7"/>
        <v>91.701734906315053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G74+G75+G76</f>
        <v>1535.64</v>
      </c>
      <c r="H73" s="65">
        <f>H74+H75+H76</f>
        <v>3201</v>
      </c>
      <c r="I73" s="65">
        <f>I74+I75+I76</f>
        <v>2736</v>
      </c>
      <c r="J73" s="65">
        <f>J74+J75+J76</f>
        <v>2137.7600000000002</v>
      </c>
      <c r="K73" s="65">
        <f t="shared" si="6"/>
        <v>139.20971060925737</v>
      </c>
      <c r="L73" s="65">
        <f t="shared" si="7"/>
        <v>78.134502923976612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1720</v>
      </c>
      <c r="I74" s="66">
        <v>1520</v>
      </c>
      <c r="J74" s="66">
        <v>1437.78</v>
      </c>
      <c r="K74" s="66" t="e">
        <f t="shared" si="6"/>
        <v>#DIV/0!</v>
      </c>
      <c r="L74" s="66">
        <f t="shared" si="7"/>
        <v>94.590789473684211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1535.64</v>
      </c>
      <c r="H75" s="66">
        <v>1216</v>
      </c>
      <c r="I75" s="66">
        <v>1216</v>
      </c>
      <c r="J75" s="66">
        <v>699.98</v>
      </c>
      <c r="K75" s="66">
        <f t="shared" si="6"/>
        <v>45.582297934411706</v>
      </c>
      <c r="L75" s="66">
        <f t="shared" si="7"/>
        <v>57.564144736842103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265</v>
      </c>
      <c r="I76" s="66">
        <v>0</v>
      </c>
      <c r="J76" s="66">
        <v>0</v>
      </c>
      <c r="K76" s="66" t="e">
        <f t="shared" si="6"/>
        <v>#DIV/0!</v>
      </c>
      <c r="L76" s="66" t="e">
        <f t="shared" si="7"/>
        <v>#DIV/0!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4209.72</v>
      </c>
      <c r="H77" s="65">
        <f>H78</f>
        <v>4469</v>
      </c>
      <c r="I77" s="65">
        <f>I78</f>
        <v>4469</v>
      </c>
      <c r="J77" s="65">
        <f>J78</f>
        <v>4469.3500000000004</v>
      </c>
      <c r="K77" s="65">
        <f t="shared" si="6"/>
        <v>106.16739355586594</v>
      </c>
      <c r="L77" s="65">
        <f t="shared" si="7"/>
        <v>100.00783172969345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4209.72</v>
      </c>
      <c r="H78" s="66">
        <v>4469</v>
      </c>
      <c r="I78" s="66">
        <v>4469</v>
      </c>
      <c r="J78" s="66">
        <v>4469.3500000000004</v>
      </c>
      <c r="K78" s="66">
        <f t="shared" si="6"/>
        <v>106.16739355586594</v>
      </c>
      <c r="L78" s="66">
        <f t="shared" si="7"/>
        <v>100.00783172969345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B2" sqref="B2:H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3076135.8200000003</v>
      </c>
      <c r="D6" s="71">
        <f>D7+D9+D11</f>
        <v>3501643</v>
      </c>
      <c r="E6" s="71">
        <f>E7+E9+E11</f>
        <v>4011057</v>
      </c>
      <c r="F6" s="71">
        <f>F7+F9+F11</f>
        <v>3992057.2399999998</v>
      </c>
      <c r="G6" s="72">
        <f t="shared" ref="G6:G17" si="0">(F6*100)/C6</f>
        <v>129.77506435330284</v>
      </c>
      <c r="H6" s="72">
        <f t="shared" ref="H6:H17" si="1">(F6*100)/E6</f>
        <v>99.526315382703359</v>
      </c>
    </row>
    <row r="7" spans="1:8" x14ac:dyDescent="0.25">
      <c r="A7"/>
      <c r="B7" s="8" t="s">
        <v>174</v>
      </c>
      <c r="C7" s="71">
        <f>C8</f>
        <v>3074196.95</v>
      </c>
      <c r="D7" s="71">
        <f>D8</f>
        <v>3498988</v>
      </c>
      <c r="E7" s="71">
        <f>E8</f>
        <v>4009995</v>
      </c>
      <c r="F7" s="71">
        <f>F8</f>
        <v>3990034.55</v>
      </c>
      <c r="G7" s="72">
        <f t="shared" si="0"/>
        <v>129.79111666869619</v>
      </c>
      <c r="H7" s="72">
        <f t="shared" si="1"/>
        <v>99.502232546424622</v>
      </c>
    </row>
    <row r="8" spans="1:8" x14ac:dyDescent="0.25">
      <c r="A8"/>
      <c r="B8" s="16" t="s">
        <v>175</v>
      </c>
      <c r="C8" s="73">
        <v>3074196.95</v>
      </c>
      <c r="D8" s="73">
        <v>3498988</v>
      </c>
      <c r="E8" s="73">
        <v>4009995</v>
      </c>
      <c r="F8" s="74">
        <v>3990034.55</v>
      </c>
      <c r="G8" s="70">
        <f t="shared" si="0"/>
        <v>129.79111666869619</v>
      </c>
      <c r="H8" s="70">
        <f t="shared" si="1"/>
        <v>99.502232546424622</v>
      </c>
    </row>
    <row r="9" spans="1:8" x14ac:dyDescent="0.25">
      <c r="A9"/>
      <c r="B9" s="8" t="s">
        <v>176</v>
      </c>
      <c r="C9" s="71">
        <f>C10</f>
        <v>1938.87</v>
      </c>
      <c r="D9" s="71">
        <f>D10</f>
        <v>2655</v>
      </c>
      <c r="E9" s="71">
        <f>E10</f>
        <v>1062</v>
      </c>
      <c r="F9" s="71">
        <f>F10</f>
        <v>2022.69</v>
      </c>
      <c r="G9" s="72">
        <f t="shared" si="0"/>
        <v>104.32313667239166</v>
      </c>
      <c r="H9" s="72">
        <f t="shared" si="1"/>
        <v>190.46045197740114</v>
      </c>
    </row>
    <row r="10" spans="1:8" x14ac:dyDescent="0.25">
      <c r="A10"/>
      <c r="B10" s="16" t="s">
        <v>177</v>
      </c>
      <c r="C10" s="73">
        <v>1938.87</v>
      </c>
      <c r="D10" s="73">
        <v>2655</v>
      </c>
      <c r="E10" s="73">
        <v>1062</v>
      </c>
      <c r="F10" s="74">
        <v>2022.69</v>
      </c>
      <c r="G10" s="70">
        <f t="shared" si="0"/>
        <v>104.32313667239166</v>
      </c>
      <c r="H10" s="70">
        <f t="shared" si="1"/>
        <v>190.46045197740114</v>
      </c>
    </row>
    <row r="11" spans="1:8" x14ac:dyDescent="0.25">
      <c r="A11"/>
      <c r="B11" s="8" t="s">
        <v>178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179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B13" s="8" t="s">
        <v>32</v>
      </c>
      <c r="C13" s="75">
        <f>C14+C16</f>
        <v>3076135.8200000003</v>
      </c>
      <c r="D13" s="75">
        <f>D14+D16</f>
        <v>3501643</v>
      </c>
      <c r="E13" s="75">
        <f>E14+E16</f>
        <v>4011057</v>
      </c>
      <c r="F13" s="75">
        <f>F14+F16</f>
        <v>3991661.7199999997</v>
      </c>
      <c r="G13" s="72">
        <f t="shared" si="0"/>
        <v>129.76220666355363</v>
      </c>
      <c r="H13" s="72">
        <f t="shared" si="1"/>
        <v>99.516454640260662</v>
      </c>
    </row>
    <row r="14" spans="1:8" x14ac:dyDescent="0.25">
      <c r="A14"/>
      <c r="B14" s="8" t="s">
        <v>174</v>
      </c>
      <c r="C14" s="75">
        <f>C15</f>
        <v>3074196.95</v>
      </c>
      <c r="D14" s="75">
        <f>D15</f>
        <v>3498988</v>
      </c>
      <c r="E14" s="75">
        <f>E15</f>
        <v>4009995</v>
      </c>
      <c r="F14" s="75">
        <f>F15</f>
        <v>3990034.55</v>
      </c>
      <c r="G14" s="72">
        <f t="shared" si="0"/>
        <v>129.79111666869619</v>
      </c>
      <c r="H14" s="72">
        <f t="shared" si="1"/>
        <v>99.502232546424622</v>
      </c>
    </row>
    <row r="15" spans="1:8" x14ac:dyDescent="0.25">
      <c r="A15"/>
      <c r="B15" s="16" t="s">
        <v>175</v>
      </c>
      <c r="C15" s="73">
        <v>3074196.95</v>
      </c>
      <c r="D15" s="73">
        <v>3498988</v>
      </c>
      <c r="E15" s="76">
        <v>4009995</v>
      </c>
      <c r="F15" s="74">
        <v>3990034.55</v>
      </c>
      <c r="G15" s="70">
        <f t="shared" si="0"/>
        <v>129.79111666869619</v>
      </c>
      <c r="H15" s="70">
        <f t="shared" si="1"/>
        <v>99.502232546424622</v>
      </c>
    </row>
    <row r="16" spans="1:8" x14ac:dyDescent="0.25">
      <c r="A16"/>
      <c r="B16" s="8" t="s">
        <v>176</v>
      </c>
      <c r="C16" s="75">
        <f>C17</f>
        <v>1938.87</v>
      </c>
      <c r="D16" s="75">
        <f>D17</f>
        <v>2655</v>
      </c>
      <c r="E16" s="75">
        <f>E17</f>
        <v>1062</v>
      </c>
      <c r="F16" s="75">
        <f>F17</f>
        <v>1627.17</v>
      </c>
      <c r="G16" s="72">
        <f t="shared" si="0"/>
        <v>83.923625616983088</v>
      </c>
      <c r="H16" s="72">
        <f t="shared" si="1"/>
        <v>153.21751412429379</v>
      </c>
    </row>
    <row r="17" spans="1:8" x14ac:dyDescent="0.25">
      <c r="A17"/>
      <c r="B17" s="16" t="s">
        <v>177</v>
      </c>
      <c r="C17" s="73">
        <v>1938.87</v>
      </c>
      <c r="D17" s="73">
        <v>2655</v>
      </c>
      <c r="E17" s="76">
        <v>1062</v>
      </c>
      <c r="F17" s="74">
        <v>1627.17</v>
      </c>
      <c r="G17" s="70">
        <f t="shared" si="0"/>
        <v>83.923625616983088</v>
      </c>
      <c r="H17" s="70">
        <f t="shared" si="1"/>
        <v>153.21751412429379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3076135.82</v>
      </c>
      <c r="D6" s="75">
        <f t="shared" si="0"/>
        <v>3501643</v>
      </c>
      <c r="E6" s="75">
        <f t="shared" si="0"/>
        <v>4011057</v>
      </c>
      <c r="F6" s="75">
        <f t="shared" si="0"/>
        <v>3991661.72</v>
      </c>
      <c r="G6" s="70">
        <f>(F6*100)/C6</f>
        <v>129.76220666355363</v>
      </c>
      <c r="H6" s="70">
        <f>(F6*100)/E6</f>
        <v>99.516454640260662</v>
      </c>
    </row>
    <row r="7" spans="2:8" x14ac:dyDescent="0.25">
      <c r="B7" s="8" t="s">
        <v>180</v>
      </c>
      <c r="C7" s="75">
        <f t="shared" si="0"/>
        <v>3076135.82</v>
      </c>
      <c r="D7" s="75">
        <f t="shared" si="0"/>
        <v>3501643</v>
      </c>
      <c r="E7" s="75">
        <f t="shared" si="0"/>
        <v>4011057</v>
      </c>
      <c r="F7" s="75">
        <f t="shared" si="0"/>
        <v>3991661.72</v>
      </c>
      <c r="G7" s="70">
        <f>(F7*100)/C7</f>
        <v>129.76220666355363</v>
      </c>
      <c r="H7" s="70">
        <f>(F7*100)/E7</f>
        <v>99.516454640260662</v>
      </c>
    </row>
    <row r="8" spans="2:8" x14ac:dyDescent="0.25">
      <c r="B8" s="11" t="s">
        <v>181</v>
      </c>
      <c r="C8" s="73">
        <v>3076135.82</v>
      </c>
      <c r="D8" s="73">
        <v>3501643</v>
      </c>
      <c r="E8" s="73">
        <v>4011057</v>
      </c>
      <c r="F8" s="74">
        <v>3991661.72</v>
      </c>
      <c r="G8" s="70">
        <f>(F8*100)/C8</f>
        <v>129.76220666355363</v>
      </c>
      <c r="H8" s="70">
        <f>(F8*100)/E8</f>
        <v>99.516454640260662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1"/>
  <sheetViews>
    <sheetView zoomScaleNormal="100" workbookViewId="0">
      <selection activeCell="N5" sqref="N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182</v>
      </c>
      <c r="C2" s="39"/>
    </row>
    <row r="3" spans="1:6" s="39" customFormat="1" ht="43.5" customHeight="1" x14ac:dyDescent="0.2">
      <c r="A3" s="43" t="s">
        <v>35</v>
      </c>
      <c r="B3" s="37" t="s">
        <v>183</v>
      </c>
    </row>
    <row r="4" spans="1:6" s="39" customFormat="1" x14ac:dyDescent="0.2">
      <c r="A4" s="43" t="s">
        <v>36</v>
      </c>
      <c r="B4" s="44" t="s">
        <v>184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185</v>
      </c>
      <c r="B7" s="46"/>
      <c r="C7" s="77">
        <f>C12</f>
        <v>3498988</v>
      </c>
      <c r="D7" s="77">
        <f>D12</f>
        <v>4009995</v>
      </c>
      <c r="E7" s="77">
        <f>E12</f>
        <v>3990034.55</v>
      </c>
      <c r="F7" s="77">
        <f>(E7*100)/D7</f>
        <v>99.502232546424622</v>
      </c>
    </row>
    <row r="8" spans="1:6" x14ac:dyDescent="0.2">
      <c r="A8" s="47" t="s">
        <v>74</v>
      </c>
      <c r="B8" s="46"/>
      <c r="C8" s="77">
        <f>C69</f>
        <v>2655</v>
      </c>
      <c r="D8" s="77">
        <f>D69</f>
        <v>1062</v>
      </c>
      <c r="E8" s="77">
        <f>E69</f>
        <v>1627.17</v>
      </c>
      <c r="F8" s="77">
        <f>(E8*100)/D8</f>
        <v>153.21751412429379</v>
      </c>
    </row>
    <row r="9" spans="1:6" x14ac:dyDescent="0.2">
      <c r="A9" s="47" t="s">
        <v>186</v>
      </c>
      <c r="B9" s="46"/>
      <c r="C9" s="77">
        <f>C91</f>
        <v>0</v>
      </c>
      <c r="D9" s="77">
        <f>D91</f>
        <v>0</v>
      </c>
      <c r="E9" s="77">
        <f>E91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187</v>
      </c>
      <c r="B11" s="47" t="s">
        <v>188</v>
      </c>
      <c r="C11" s="47" t="s">
        <v>43</v>
      </c>
      <c r="D11" s="47" t="s">
        <v>189</v>
      </c>
      <c r="E11" s="47" t="s">
        <v>190</v>
      </c>
      <c r="F11" s="47" t="s">
        <v>191</v>
      </c>
    </row>
    <row r="12" spans="1:6" x14ac:dyDescent="0.2">
      <c r="A12" s="48" t="s">
        <v>185</v>
      </c>
      <c r="B12" s="48" t="s">
        <v>192</v>
      </c>
      <c r="C12" s="78">
        <f>C13+C57</f>
        <v>3498988</v>
      </c>
      <c r="D12" s="78">
        <f>D13+D57</f>
        <v>4009995</v>
      </c>
      <c r="E12" s="78">
        <f>E13+E57</f>
        <v>3990034.55</v>
      </c>
      <c r="F12" s="79">
        <f>(E12*100)/D12</f>
        <v>99.502232546424622</v>
      </c>
    </row>
    <row r="13" spans="1:6" x14ac:dyDescent="0.2">
      <c r="A13" s="49" t="s">
        <v>72</v>
      </c>
      <c r="B13" s="50" t="s">
        <v>73</v>
      </c>
      <c r="C13" s="80">
        <f>C14+C22+C51</f>
        <v>3491849</v>
      </c>
      <c r="D13" s="80">
        <f>D14+D22+D51</f>
        <v>4002856</v>
      </c>
      <c r="E13" s="80">
        <f>E14+E22+E51</f>
        <v>3983427.44</v>
      </c>
      <c r="F13" s="81">
        <f>(E13*100)/D13</f>
        <v>99.514632552357611</v>
      </c>
    </row>
    <row r="14" spans="1:6" x14ac:dyDescent="0.2">
      <c r="A14" s="51" t="s">
        <v>74</v>
      </c>
      <c r="B14" s="52" t="s">
        <v>75</v>
      </c>
      <c r="C14" s="82">
        <f>C15+C18+C20</f>
        <v>2713705</v>
      </c>
      <c r="D14" s="82">
        <f>D15+D18+D20</f>
        <v>3189388</v>
      </c>
      <c r="E14" s="82">
        <f>E15+E18+E20</f>
        <v>3189385.77</v>
      </c>
      <c r="F14" s="81">
        <f>(E14*100)/D14</f>
        <v>99.999930080629895</v>
      </c>
    </row>
    <row r="15" spans="1:6" x14ac:dyDescent="0.2">
      <c r="A15" s="53" t="s">
        <v>76</v>
      </c>
      <c r="B15" s="54" t="s">
        <v>77</v>
      </c>
      <c r="C15" s="83">
        <f>C16+C17</f>
        <v>2302414</v>
      </c>
      <c r="D15" s="83">
        <f>D16+D17</f>
        <v>2678297</v>
      </c>
      <c r="E15" s="83">
        <f>E16+E17</f>
        <v>2678295.88</v>
      </c>
      <c r="F15" s="83">
        <f>(E15*100)/D15</f>
        <v>99.999958182382315</v>
      </c>
    </row>
    <row r="16" spans="1:6" x14ac:dyDescent="0.2">
      <c r="A16" s="55" t="s">
        <v>78</v>
      </c>
      <c r="B16" s="56" t="s">
        <v>79</v>
      </c>
      <c r="C16" s="84">
        <v>2294414</v>
      </c>
      <c r="D16" s="84">
        <v>2663643</v>
      </c>
      <c r="E16" s="84">
        <v>2663642.0099999998</v>
      </c>
      <c r="F16" s="84"/>
    </row>
    <row r="17" spans="1:6" x14ac:dyDescent="0.2">
      <c r="A17" s="55" t="s">
        <v>80</v>
      </c>
      <c r="B17" s="56" t="s">
        <v>81</v>
      </c>
      <c r="C17" s="84">
        <v>8000</v>
      </c>
      <c r="D17" s="84">
        <v>14654</v>
      </c>
      <c r="E17" s="84">
        <v>14653.87</v>
      </c>
      <c r="F17" s="84"/>
    </row>
    <row r="18" spans="1:6" x14ac:dyDescent="0.2">
      <c r="A18" s="53" t="s">
        <v>82</v>
      </c>
      <c r="B18" s="54" t="s">
        <v>83</v>
      </c>
      <c r="C18" s="83">
        <f>C19</f>
        <v>40545</v>
      </c>
      <c r="D18" s="83">
        <f>D19</f>
        <v>73694</v>
      </c>
      <c r="E18" s="83">
        <f>E19</f>
        <v>73693.679999999993</v>
      </c>
      <c r="F18" s="83">
        <f>(E18*100)/D18</f>
        <v>99.999565771976009</v>
      </c>
    </row>
    <row r="19" spans="1:6" x14ac:dyDescent="0.2">
      <c r="A19" s="55" t="s">
        <v>84</v>
      </c>
      <c r="B19" s="56" t="s">
        <v>83</v>
      </c>
      <c r="C19" s="84">
        <v>40545</v>
      </c>
      <c r="D19" s="84">
        <v>73694</v>
      </c>
      <c r="E19" s="84">
        <v>73693.679999999993</v>
      </c>
      <c r="F19" s="84"/>
    </row>
    <row r="20" spans="1:6" x14ac:dyDescent="0.2">
      <c r="A20" s="53" t="s">
        <v>85</v>
      </c>
      <c r="B20" s="54" t="s">
        <v>86</v>
      </c>
      <c r="C20" s="83">
        <f>C21</f>
        <v>370746</v>
      </c>
      <c r="D20" s="83">
        <f>D21</f>
        <v>437397</v>
      </c>
      <c r="E20" s="83">
        <f>E21</f>
        <v>437396.21</v>
      </c>
      <c r="F20" s="83">
        <f>(E20*100)/D20</f>
        <v>99.999819386049751</v>
      </c>
    </row>
    <row r="21" spans="1:6" x14ac:dyDescent="0.2">
      <c r="A21" s="55" t="s">
        <v>87</v>
      </c>
      <c r="B21" s="56" t="s">
        <v>88</v>
      </c>
      <c r="C21" s="84">
        <v>370746</v>
      </c>
      <c r="D21" s="84">
        <v>437397</v>
      </c>
      <c r="E21" s="84">
        <v>437396.21</v>
      </c>
      <c r="F21" s="84"/>
    </row>
    <row r="22" spans="1:6" x14ac:dyDescent="0.2">
      <c r="A22" s="51" t="s">
        <v>89</v>
      </c>
      <c r="B22" s="52" t="s">
        <v>90</v>
      </c>
      <c r="C22" s="82">
        <f>C23+C28+C34+C44+C46</f>
        <v>775000</v>
      </c>
      <c r="D22" s="82">
        <f>D23+D28+D34+D44+D46</f>
        <v>811124</v>
      </c>
      <c r="E22" s="82">
        <f>E23+E28+E34+E44+E46</f>
        <v>792550.90000000014</v>
      </c>
      <c r="F22" s="81">
        <f>(E22*100)/D22</f>
        <v>97.710202139253681</v>
      </c>
    </row>
    <row r="23" spans="1:6" x14ac:dyDescent="0.2">
      <c r="A23" s="53" t="s">
        <v>91</v>
      </c>
      <c r="B23" s="54" t="s">
        <v>92</v>
      </c>
      <c r="C23" s="83">
        <f>C24+C25+C26+C27</f>
        <v>108233</v>
      </c>
      <c r="D23" s="83">
        <f>D24+D25+D26+D27</f>
        <v>93557</v>
      </c>
      <c r="E23" s="83">
        <f>E24+E25+E26+E27</f>
        <v>91758.09</v>
      </c>
      <c r="F23" s="83">
        <f>(E23*100)/D23</f>
        <v>98.077204271192969</v>
      </c>
    </row>
    <row r="24" spans="1:6" x14ac:dyDescent="0.2">
      <c r="A24" s="55" t="s">
        <v>93</v>
      </c>
      <c r="B24" s="56" t="s">
        <v>94</v>
      </c>
      <c r="C24" s="84">
        <v>5600</v>
      </c>
      <c r="D24" s="84">
        <v>5850</v>
      </c>
      <c r="E24" s="84">
        <v>4957.9399999999996</v>
      </c>
      <c r="F24" s="84"/>
    </row>
    <row r="25" spans="1:6" ht="25.5" x14ac:dyDescent="0.2">
      <c r="A25" s="55" t="s">
        <v>95</v>
      </c>
      <c r="B25" s="56" t="s">
        <v>96</v>
      </c>
      <c r="C25" s="84">
        <v>99500</v>
      </c>
      <c r="D25" s="84">
        <v>84824</v>
      </c>
      <c r="E25" s="84">
        <v>84823.89</v>
      </c>
      <c r="F25" s="84"/>
    </row>
    <row r="26" spans="1:6" x14ac:dyDescent="0.2">
      <c r="A26" s="55" t="s">
        <v>97</v>
      </c>
      <c r="B26" s="56" t="s">
        <v>98</v>
      </c>
      <c r="C26" s="84">
        <v>3000</v>
      </c>
      <c r="D26" s="84">
        <v>2790</v>
      </c>
      <c r="E26" s="84">
        <v>1976.26</v>
      </c>
      <c r="F26" s="84"/>
    </row>
    <row r="27" spans="1:6" x14ac:dyDescent="0.2">
      <c r="A27" s="55" t="s">
        <v>99</v>
      </c>
      <c r="B27" s="56" t="s">
        <v>100</v>
      </c>
      <c r="C27" s="84">
        <v>133</v>
      </c>
      <c r="D27" s="84">
        <v>93</v>
      </c>
      <c r="E27" s="84">
        <v>0</v>
      </c>
      <c r="F27" s="84"/>
    </row>
    <row r="28" spans="1:6" x14ac:dyDescent="0.2">
      <c r="A28" s="53" t="s">
        <v>101</v>
      </c>
      <c r="B28" s="54" t="s">
        <v>102</v>
      </c>
      <c r="C28" s="83">
        <f>C29+C30+C31+C32+C33</f>
        <v>206627</v>
      </c>
      <c r="D28" s="83">
        <f>D29+D30+D31+D32+D33</f>
        <v>96627</v>
      </c>
      <c r="E28" s="83">
        <f>E29+E30+E31+E32+E33</f>
        <v>80440.180000000008</v>
      </c>
      <c r="F28" s="83">
        <f>(E28*100)/D28</f>
        <v>83.248139753899011</v>
      </c>
    </row>
    <row r="29" spans="1:6" x14ac:dyDescent="0.2">
      <c r="A29" s="55" t="s">
        <v>103</v>
      </c>
      <c r="B29" s="56" t="s">
        <v>104</v>
      </c>
      <c r="C29" s="84">
        <v>21000</v>
      </c>
      <c r="D29" s="84">
        <v>21000</v>
      </c>
      <c r="E29" s="84">
        <v>16492.29</v>
      </c>
      <c r="F29" s="84"/>
    </row>
    <row r="30" spans="1:6" x14ac:dyDescent="0.2">
      <c r="A30" s="55" t="s">
        <v>105</v>
      </c>
      <c r="B30" s="56" t="s">
        <v>106</v>
      </c>
      <c r="C30" s="84">
        <v>183000</v>
      </c>
      <c r="D30" s="84">
        <v>73000</v>
      </c>
      <c r="E30" s="84">
        <v>61693.22</v>
      </c>
      <c r="F30" s="84"/>
    </row>
    <row r="31" spans="1:6" x14ac:dyDescent="0.2">
      <c r="A31" s="55" t="s">
        <v>107</v>
      </c>
      <c r="B31" s="56" t="s">
        <v>108</v>
      </c>
      <c r="C31" s="84">
        <v>900</v>
      </c>
      <c r="D31" s="84">
        <v>900</v>
      </c>
      <c r="E31" s="84">
        <v>655.56</v>
      </c>
      <c r="F31" s="84"/>
    </row>
    <row r="32" spans="1:6" x14ac:dyDescent="0.2">
      <c r="A32" s="55" t="s">
        <v>109</v>
      </c>
      <c r="B32" s="56" t="s">
        <v>110</v>
      </c>
      <c r="C32" s="84">
        <v>1327</v>
      </c>
      <c r="D32" s="84">
        <v>1327</v>
      </c>
      <c r="E32" s="84">
        <v>1216.55</v>
      </c>
      <c r="F32" s="84"/>
    </row>
    <row r="33" spans="1:6" x14ac:dyDescent="0.2">
      <c r="A33" s="55" t="s">
        <v>111</v>
      </c>
      <c r="B33" s="56" t="s">
        <v>112</v>
      </c>
      <c r="C33" s="84">
        <v>400</v>
      </c>
      <c r="D33" s="84">
        <v>400</v>
      </c>
      <c r="E33" s="84">
        <v>382.56</v>
      </c>
      <c r="F33" s="84"/>
    </row>
    <row r="34" spans="1:6" x14ac:dyDescent="0.2">
      <c r="A34" s="53" t="s">
        <v>113</v>
      </c>
      <c r="B34" s="54" t="s">
        <v>114</v>
      </c>
      <c r="C34" s="83">
        <f>C35+C36+C37+C38+C39+C40+C41+C42+C43</f>
        <v>448122</v>
      </c>
      <c r="D34" s="83">
        <f>D35+D36+D37+D38+D39+D40+D41+D42+D43</f>
        <v>608822</v>
      </c>
      <c r="E34" s="83">
        <f>E35+E36+E37+E38+E39+E40+E41+E42+E43</f>
        <v>609877.8600000001</v>
      </c>
      <c r="F34" s="83">
        <f>(E34*100)/D34</f>
        <v>100.17342671585455</v>
      </c>
    </row>
    <row r="35" spans="1:6" x14ac:dyDescent="0.2">
      <c r="A35" s="55" t="s">
        <v>115</v>
      </c>
      <c r="B35" s="56" t="s">
        <v>116</v>
      </c>
      <c r="C35" s="84">
        <v>42500</v>
      </c>
      <c r="D35" s="84">
        <v>42500</v>
      </c>
      <c r="E35" s="84">
        <v>39331.089999999997</v>
      </c>
      <c r="F35" s="84"/>
    </row>
    <row r="36" spans="1:6" x14ac:dyDescent="0.2">
      <c r="A36" s="55" t="s">
        <v>117</v>
      </c>
      <c r="B36" s="56" t="s">
        <v>118</v>
      </c>
      <c r="C36" s="84">
        <v>6800</v>
      </c>
      <c r="D36" s="84">
        <v>6800</v>
      </c>
      <c r="E36" s="84">
        <v>4921.74</v>
      </c>
      <c r="F36" s="84"/>
    </row>
    <row r="37" spans="1:6" x14ac:dyDescent="0.2">
      <c r="A37" s="55" t="s">
        <v>119</v>
      </c>
      <c r="B37" s="56" t="s">
        <v>120</v>
      </c>
      <c r="C37" s="84">
        <v>2200</v>
      </c>
      <c r="D37" s="84">
        <v>2100</v>
      </c>
      <c r="E37" s="84">
        <v>1006.21</v>
      </c>
      <c r="F37" s="84"/>
    </row>
    <row r="38" spans="1:6" x14ac:dyDescent="0.2">
      <c r="A38" s="55" t="s">
        <v>121</v>
      </c>
      <c r="B38" s="56" t="s">
        <v>122</v>
      </c>
      <c r="C38" s="84">
        <v>25616</v>
      </c>
      <c r="D38" s="84">
        <v>30916</v>
      </c>
      <c r="E38" s="84">
        <v>30577.7</v>
      </c>
      <c r="F38" s="84"/>
    </row>
    <row r="39" spans="1:6" x14ac:dyDescent="0.2">
      <c r="A39" s="55" t="s">
        <v>123</v>
      </c>
      <c r="B39" s="56" t="s">
        <v>124</v>
      </c>
      <c r="C39" s="84">
        <v>10000</v>
      </c>
      <c r="D39" s="84">
        <v>10000</v>
      </c>
      <c r="E39" s="84">
        <v>8941.43</v>
      </c>
      <c r="F39" s="84"/>
    </row>
    <row r="40" spans="1:6" x14ac:dyDescent="0.2">
      <c r="A40" s="55" t="s">
        <v>125</v>
      </c>
      <c r="B40" s="56" t="s">
        <v>126</v>
      </c>
      <c r="C40" s="84">
        <v>11500</v>
      </c>
      <c r="D40" s="84">
        <v>11500</v>
      </c>
      <c r="E40" s="84">
        <v>10759.05</v>
      </c>
      <c r="F40" s="84"/>
    </row>
    <row r="41" spans="1:6" x14ac:dyDescent="0.2">
      <c r="A41" s="55" t="s">
        <v>127</v>
      </c>
      <c r="B41" s="56" t="s">
        <v>128</v>
      </c>
      <c r="C41" s="84">
        <v>347500</v>
      </c>
      <c r="D41" s="84">
        <v>503300</v>
      </c>
      <c r="E41" s="84">
        <v>513428.41</v>
      </c>
      <c r="F41" s="84"/>
    </row>
    <row r="42" spans="1:6" x14ac:dyDescent="0.2">
      <c r="A42" s="55" t="s">
        <v>129</v>
      </c>
      <c r="B42" s="56" t="s">
        <v>130</v>
      </c>
      <c r="C42" s="84">
        <v>206</v>
      </c>
      <c r="D42" s="84">
        <v>106</v>
      </c>
      <c r="E42" s="84">
        <v>19.920000000000002</v>
      </c>
      <c r="F42" s="84"/>
    </row>
    <row r="43" spans="1:6" x14ac:dyDescent="0.2">
      <c r="A43" s="55" t="s">
        <v>131</v>
      </c>
      <c r="B43" s="56" t="s">
        <v>132</v>
      </c>
      <c r="C43" s="84">
        <v>1800</v>
      </c>
      <c r="D43" s="84">
        <v>1600</v>
      </c>
      <c r="E43" s="84">
        <v>892.31</v>
      </c>
      <c r="F43" s="84"/>
    </row>
    <row r="44" spans="1:6" x14ac:dyDescent="0.2">
      <c r="A44" s="53" t="s">
        <v>133</v>
      </c>
      <c r="B44" s="54" t="s">
        <v>134</v>
      </c>
      <c r="C44" s="83">
        <f>C45</f>
        <v>5800</v>
      </c>
      <c r="D44" s="83">
        <f>D45</f>
        <v>5800</v>
      </c>
      <c r="E44" s="83">
        <f>E45</f>
        <v>4900</v>
      </c>
      <c r="F44" s="83">
        <f>(E44*100)/D44</f>
        <v>84.482758620689651</v>
      </c>
    </row>
    <row r="45" spans="1:6" ht="25.5" x14ac:dyDescent="0.2">
      <c r="A45" s="55" t="s">
        <v>135</v>
      </c>
      <c r="B45" s="56" t="s">
        <v>136</v>
      </c>
      <c r="C45" s="84">
        <v>5800</v>
      </c>
      <c r="D45" s="84">
        <v>5800</v>
      </c>
      <c r="E45" s="84">
        <v>4900</v>
      </c>
      <c r="F45" s="84"/>
    </row>
    <row r="46" spans="1:6" x14ac:dyDescent="0.2">
      <c r="A46" s="53" t="s">
        <v>137</v>
      </c>
      <c r="B46" s="54" t="s">
        <v>138</v>
      </c>
      <c r="C46" s="83">
        <f>C47+C48+C49+C50</f>
        <v>6218</v>
      </c>
      <c r="D46" s="83">
        <f>D47+D48+D49+D50</f>
        <v>6318</v>
      </c>
      <c r="E46" s="83">
        <f>E47+E48+E49+E50</f>
        <v>5574.7699999999995</v>
      </c>
      <c r="F46" s="83">
        <f>(E46*100)/D46</f>
        <v>88.236308958531183</v>
      </c>
    </row>
    <row r="47" spans="1:6" x14ac:dyDescent="0.2">
      <c r="A47" s="55" t="s">
        <v>139</v>
      </c>
      <c r="B47" s="56" t="s">
        <v>140</v>
      </c>
      <c r="C47" s="84">
        <v>930</v>
      </c>
      <c r="D47" s="84">
        <v>930</v>
      </c>
      <c r="E47" s="84">
        <v>730.35</v>
      </c>
      <c r="F47" s="84"/>
    </row>
    <row r="48" spans="1:6" x14ac:dyDescent="0.2">
      <c r="A48" s="55" t="s">
        <v>141</v>
      </c>
      <c r="B48" s="56" t="s">
        <v>142</v>
      </c>
      <c r="C48" s="84">
        <v>800</v>
      </c>
      <c r="D48" s="84">
        <v>800</v>
      </c>
      <c r="E48" s="84">
        <v>537.73</v>
      </c>
      <c r="F48" s="84"/>
    </row>
    <row r="49" spans="1:6" x14ac:dyDescent="0.2">
      <c r="A49" s="55" t="s">
        <v>143</v>
      </c>
      <c r="B49" s="56" t="s">
        <v>144</v>
      </c>
      <c r="C49" s="84">
        <v>3716</v>
      </c>
      <c r="D49" s="84">
        <v>3816</v>
      </c>
      <c r="E49" s="84">
        <v>3976</v>
      </c>
      <c r="F49" s="84"/>
    </row>
    <row r="50" spans="1:6" x14ac:dyDescent="0.2">
      <c r="A50" s="55" t="s">
        <v>145</v>
      </c>
      <c r="B50" s="56" t="s">
        <v>138</v>
      </c>
      <c r="C50" s="84">
        <v>772</v>
      </c>
      <c r="D50" s="84">
        <v>772</v>
      </c>
      <c r="E50" s="84">
        <v>330.69</v>
      </c>
      <c r="F50" s="84"/>
    </row>
    <row r="51" spans="1:6" x14ac:dyDescent="0.2">
      <c r="A51" s="51" t="s">
        <v>146</v>
      </c>
      <c r="B51" s="52" t="s">
        <v>147</v>
      </c>
      <c r="C51" s="82">
        <f>C52+C54</f>
        <v>3144</v>
      </c>
      <c r="D51" s="82">
        <f>D52+D54</f>
        <v>2344</v>
      </c>
      <c r="E51" s="82">
        <f>E52+E54</f>
        <v>1490.77</v>
      </c>
      <c r="F51" s="81">
        <f>(E51*100)/D51</f>
        <v>63.599402730375424</v>
      </c>
    </row>
    <row r="52" spans="1:6" x14ac:dyDescent="0.2">
      <c r="A52" s="53" t="s">
        <v>148</v>
      </c>
      <c r="B52" s="54" t="s">
        <v>149</v>
      </c>
      <c r="C52" s="83">
        <f>C53</f>
        <v>631</v>
      </c>
      <c r="D52" s="83">
        <f>D53</f>
        <v>631</v>
      </c>
      <c r="E52" s="83">
        <f>E53</f>
        <v>630.77</v>
      </c>
      <c r="F52" s="83">
        <f>(E52*100)/D52</f>
        <v>99.963549920760698</v>
      </c>
    </row>
    <row r="53" spans="1:6" ht="25.5" x14ac:dyDescent="0.2">
      <c r="A53" s="55" t="s">
        <v>150</v>
      </c>
      <c r="B53" s="56" t="s">
        <v>151</v>
      </c>
      <c r="C53" s="84">
        <v>631</v>
      </c>
      <c r="D53" s="84">
        <v>631</v>
      </c>
      <c r="E53" s="84">
        <v>630.77</v>
      </c>
      <c r="F53" s="84"/>
    </row>
    <row r="54" spans="1:6" x14ac:dyDescent="0.2">
      <c r="A54" s="53" t="s">
        <v>152</v>
      </c>
      <c r="B54" s="54" t="s">
        <v>153</v>
      </c>
      <c r="C54" s="83">
        <f>C55+C56</f>
        <v>2513</v>
      </c>
      <c r="D54" s="83">
        <f>D55+D56</f>
        <v>1713</v>
      </c>
      <c r="E54" s="83">
        <f>E55+E56</f>
        <v>860</v>
      </c>
      <c r="F54" s="83">
        <f>(E54*100)/D54</f>
        <v>50.204319906596616</v>
      </c>
    </row>
    <row r="55" spans="1:6" x14ac:dyDescent="0.2">
      <c r="A55" s="55" t="s">
        <v>154</v>
      </c>
      <c r="B55" s="56" t="s">
        <v>155</v>
      </c>
      <c r="C55" s="84">
        <v>2500</v>
      </c>
      <c r="D55" s="84">
        <v>1700</v>
      </c>
      <c r="E55" s="84">
        <v>860</v>
      </c>
      <c r="F55" s="84"/>
    </row>
    <row r="56" spans="1:6" x14ac:dyDescent="0.2">
      <c r="A56" s="55" t="s">
        <v>156</v>
      </c>
      <c r="B56" s="56" t="s">
        <v>157</v>
      </c>
      <c r="C56" s="84">
        <v>13</v>
      </c>
      <c r="D56" s="84">
        <v>13</v>
      </c>
      <c r="E56" s="84">
        <v>0</v>
      </c>
      <c r="F56" s="84"/>
    </row>
    <row r="57" spans="1:6" x14ac:dyDescent="0.2">
      <c r="A57" s="49" t="s">
        <v>158</v>
      </c>
      <c r="B57" s="50" t="s">
        <v>159</v>
      </c>
      <c r="C57" s="80">
        <f>C58</f>
        <v>7139</v>
      </c>
      <c r="D57" s="80">
        <f>D58</f>
        <v>7139</v>
      </c>
      <c r="E57" s="80">
        <f>E58</f>
        <v>6607.1100000000006</v>
      </c>
      <c r="F57" s="81">
        <f>(E57*100)/D57</f>
        <v>92.549516739039078</v>
      </c>
    </row>
    <row r="58" spans="1:6" x14ac:dyDescent="0.2">
      <c r="A58" s="51" t="s">
        <v>160</v>
      </c>
      <c r="B58" s="52" t="s">
        <v>161</v>
      </c>
      <c r="C58" s="82">
        <f>C59+C62</f>
        <v>7139</v>
      </c>
      <c r="D58" s="82">
        <f>D59+D62</f>
        <v>7139</v>
      </c>
      <c r="E58" s="82">
        <f>E59+E62</f>
        <v>6607.1100000000006</v>
      </c>
      <c r="F58" s="81">
        <f>(E58*100)/D58</f>
        <v>92.549516739039078</v>
      </c>
    </row>
    <row r="59" spans="1:6" x14ac:dyDescent="0.2">
      <c r="A59" s="53" t="s">
        <v>162</v>
      </c>
      <c r="B59" s="54" t="s">
        <v>163</v>
      </c>
      <c r="C59" s="83">
        <f>C60+C61</f>
        <v>2670</v>
      </c>
      <c r="D59" s="83">
        <f>D60+D61</f>
        <v>2670</v>
      </c>
      <c r="E59" s="83">
        <f>E60+E61</f>
        <v>2137.7600000000002</v>
      </c>
      <c r="F59" s="83">
        <f>(E59*100)/D59</f>
        <v>80.065917602996251</v>
      </c>
    </row>
    <row r="60" spans="1:6" x14ac:dyDescent="0.2">
      <c r="A60" s="55" t="s">
        <v>164</v>
      </c>
      <c r="B60" s="56" t="s">
        <v>165</v>
      </c>
      <c r="C60" s="84">
        <v>1520</v>
      </c>
      <c r="D60" s="84">
        <v>1520</v>
      </c>
      <c r="E60" s="84">
        <v>1437.78</v>
      </c>
      <c r="F60" s="84"/>
    </row>
    <row r="61" spans="1:6" x14ac:dyDescent="0.2">
      <c r="A61" s="55" t="s">
        <v>166</v>
      </c>
      <c r="B61" s="56" t="s">
        <v>167</v>
      </c>
      <c r="C61" s="84">
        <v>1150</v>
      </c>
      <c r="D61" s="84">
        <v>1150</v>
      </c>
      <c r="E61" s="84">
        <v>699.98</v>
      </c>
      <c r="F61" s="84"/>
    </row>
    <row r="62" spans="1:6" x14ac:dyDescent="0.2">
      <c r="A62" s="53" t="s">
        <v>170</v>
      </c>
      <c r="B62" s="54" t="s">
        <v>171</v>
      </c>
      <c r="C62" s="83">
        <f>C63</f>
        <v>4469</v>
      </c>
      <c r="D62" s="83">
        <f>D63</f>
        <v>4469</v>
      </c>
      <c r="E62" s="83">
        <f>E63</f>
        <v>4469.3500000000004</v>
      </c>
      <c r="F62" s="83">
        <f>(E62*100)/D62</f>
        <v>100.00783172969345</v>
      </c>
    </row>
    <row r="63" spans="1:6" x14ac:dyDescent="0.2">
      <c r="A63" s="55" t="s">
        <v>172</v>
      </c>
      <c r="B63" s="56" t="s">
        <v>173</v>
      </c>
      <c r="C63" s="84">
        <v>4469</v>
      </c>
      <c r="D63" s="84">
        <v>4469</v>
      </c>
      <c r="E63" s="84">
        <v>4469.3500000000004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0">C65</f>
        <v>3498988</v>
      </c>
      <c r="D64" s="80">
        <f t="shared" si="0"/>
        <v>4009995</v>
      </c>
      <c r="E64" s="80">
        <f t="shared" si="0"/>
        <v>3990034.55</v>
      </c>
      <c r="F64" s="81">
        <f>(E64*100)/D64</f>
        <v>99.502232546424622</v>
      </c>
    </row>
    <row r="65" spans="1:6" x14ac:dyDescent="0.2">
      <c r="A65" s="51" t="s">
        <v>64</v>
      </c>
      <c r="B65" s="52" t="s">
        <v>65</v>
      </c>
      <c r="C65" s="82">
        <f t="shared" si="0"/>
        <v>3498988</v>
      </c>
      <c r="D65" s="82">
        <f t="shared" si="0"/>
        <v>4009995</v>
      </c>
      <c r="E65" s="82">
        <f t="shared" si="0"/>
        <v>3990034.55</v>
      </c>
      <c r="F65" s="81">
        <f>(E65*100)/D65</f>
        <v>99.502232546424622</v>
      </c>
    </row>
    <row r="66" spans="1:6" ht="25.5" x14ac:dyDescent="0.2">
      <c r="A66" s="53" t="s">
        <v>66</v>
      </c>
      <c r="B66" s="54" t="s">
        <v>67</v>
      </c>
      <c r="C66" s="83">
        <f>C67+C68</f>
        <v>3498988</v>
      </c>
      <c r="D66" s="83">
        <f>D67+D68</f>
        <v>4009995</v>
      </c>
      <c r="E66" s="83">
        <f>E67+E68</f>
        <v>3990034.55</v>
      </c>
      <c r="F66" s="83">
        <f>(E66*100)/D66</f>
        <v>99.502232546424622</v>
      </c>
    </row>
    <row r="67" spans="1:6" x14ac:dyDescent="0.2">
      <c r="A67" s="55" t="s">
        <v>68</v>
      </c>
      <c r="B67" s="56" t="s">
        <v>69</v>
      </c>
      <c r="C67" s="84">
        <v>3491849</v>
      </c>
      <c r="D67" s="84">
        <v>4002856</v>
      </c>
      <c r="E67" s="84">
        <v>3983427.44</v>
      </c>
      <c r="F67" s="84"/>
    </row>
    <row r="68" spans="1:6" ht="25.5" x14ac:dyDescent="0.2">
      <c r="A68" s="55" t="s">
        <v>70</v>
      </c>
      <c r="B68" s="56" t="s">
        <v>71</v>
      </c>
      <c r="C68" s="84">
        <v>7139</v>
      </c>
      <c r="D68" s="84">
        <v>7139</v>
      </c>
      <c r="E68" s="84">
        <v>6607.11</v>
      </c>
      <c r="F68" s="84"/>
    </row>
    <row r="69" spans="1:6" x14ac:dyDescent="0.2">
      <c r="A69" s="48" t="s">
        <v>74</v>
      </c>
      <c r="B69" s="48" t="s">
        <v>193</v>
      </c>
      <c r="C69" s="78">
        <f>C70+C81</f>
        <v>2655</v>
      </c>
      <c r="D69" s="78">
        <f>D70+D81</f>
        <v>1062</v>
      </c>
      <c r="E69" s="78">
        <f>E70+E81</f>
        <v>1627.17</v>
      </c>
      <c r="F69" s="79">
        <f>(E69*100)/D69</f>
        <v>153.21751412429379</v>
      </c>
    </row>
    <row r="70" spans="1:6" x14ac:dyDescent="0.2">
      <c r="A70" s="49" t="s">
        <v>72</v>
      </c>
      <c r="B70" s="50" t="s">
        <v>73</v>
      </c>
      <c r="C70" s="80">
        <f>C71</f>
        <v>2124</v>
      </c>
      <c r="D70" s="80">
        <f>D71</f>
        <v>996</v>
      </c>
      <c r="E70" s="80">
        <f>E71</f>
        <v>1627.17</v>
      </c>
      <c r="F70" s="81">
        <f>(E70*100)/D70</f>
        <v>163.37048192771084</v>
      </c>
    </row>
    <row r="71" spans="1:6" x14ac:dyDescent="0.2">
      <c r="A71" s="51" t="s">
        <v>89</v>
      </c>
      <c r="B71" s="52" t="s">
        <v>90</v>
      </c>
      <c r="C71" s="82">
        <f>C72+C75+C78</f>
        <v>2124</v>
      </c>
      <c r="D71" s="82">
        <f>D72+D75+D78</f>
        <v>996</v>
      </c>
      <c r="E71" s="82">
        <f>E72+E75+E78</f>
        <v>1627.17</v>
      </c>
      <c r="F71" s="81">
        <f>(E71*100)/D71</f>
        <v>163.37048192771084</v>
      </c>
    </row>
    <row r="72" spans="1:6" x14ac:dyDescent="0.2">
      <c r="A72" s="53" t="s">
        <v>101</v>
      </c>
      <c r="B72" s="54" t="s">
        <v>102</v>
      </c>
      <c r="C72" s="83">
        <f>C73+C74</f>
        <v>1128</v>
      </c>
      <c r="D72" s="83">
        <f>D73+D74</f>
        <v>465</v>
      </c>
      <c r="E72" s="83">
        <f>E73+E74</f>
        <v>512.36</v>
      </c>
      <c r="F72" s="83">
        <f>(E72*100)/D72</f>
        <v>110.18494623655914</v>
      </c>
    </row>
    <row r="73" spans="1:6" x14ac:dyDescent="0.2">
      <c r="A73" s="55" t="s">
        <v>103</v>
      </c>
      <c r="B73" s="56" t="s">
        <v>104</v>
      </c>
      <c r="C73" s="84">
        <v>465</v>
      </c>
      <c r="D73" s="84">
        <v>465</v>
      </c>
      <c r="E73" s="84">
        <v>512.36</v>
      </c>
      <c r="F73" s="84"/>
    </row>
    <row r="74" spans="1:6" x14ac:dyDescent="0.2">
      <c r="A74" s="55" t="s">
        <v>105</v>
      </c>
      <c r="B74" s="56" t="s">
        <v>106</v>
      </c>
      <c r="C74" s="84">
        <v>663</v>
      </c>
      <c r="D74" s="84">
        <v>0</v>
      </c>
      <c r="E74" s="84">
        <v>0</v>
      </c>
      <c r="F74" s="84"/>
    </row>
    <row r="75" spans="1:6" x14ac:dyDescent="0.2">
      <c r="A75" s="53" t="s">
        <v>113</v>
      </c>
      <c r="B75" s="54" t="s">
        <v>114</v>
      </c>
      <c r="C75" s="83">
        <f>C76+C77</f>
        <v>664</v>
      </c>
      <c r="D75" s="83">
        <f>D76+D77</f>
        <v>531</v>
      </c>
      <c r="E75" s="83">
        <f>E76+E77</f>
        <v>1114.81</v>
      </c>
      <c r="F75" s="83">
        <f>(E75*100)/D75</f>
        <v>209.94538606403015</v>
      </c>
    </row>
    <row r="76" spans="1:6" x14ac:dyDescent="0.2">
      <c r="A76" s="55" t="s">
        <v>117</v>
      </c>
      <c r="B76" s="56" t="s">
        <v>118</v>
      </c>
      <c r="C76" s="84">
        <v>531</v>
      </c>
      <c r="D76" s="84">
        <v>531</v>
      </c>
      <c r="E76" s="84">
        <v>1114.81</v>
      </c>
      <c r="F76" s="84"/>
    </row>
    <row r="77" spans="1:6" x14ac:dyDescent="0.2">
      <c r="A77" s="55" t="s">
        <v>123</v>
      </c>
      <c r="B77" s="56" t="s">
        <v>124</v>
      </c>
      <c r="C77" s="84">
        <v>133</v>
      </c>
      <c r="D77" s="84">
        <v>0</v>
      </c>
      <c r="E77" s="84">
        <v>0</v>
      </c>
      <c r="F77" s="84"/>
    </row>
    <row r="78" spans="1:6" x14ac:dyDescent="0.2">
      <c r="A78" s="53" t="s">
        <v>137</v>
      </c>
      <c r="B78" s="54" t="s">
        <v>138</v>
      </c>
      <c r="C78" s="83">
        <f>C79+C80</f>
        <v>332</v>
      </c>
      <c r="D78" s="83">
        <f>D79+D80</f>
        <v>0</v>
      </c>
      <c r="E78" s="83">
        <f>E79+E80</f>
        <v>0</v>
      </c>
      <c r="F78" s="83" t="e">
        <f>(E78*100)/D78</f>
        <v>#DIV/0!</v>
      </c>
    </row>
    <row r="79" spans="1:6" x14ac:dyDescent="0.2">
      <c r="A79" s="55" t="s">
        <v>141</v>
      </c>
      <c r="B79" s="56" t="s">
        <v>142</v>
      </c>
      <c r="C79" s="84">
        <v>133</v>
      </c>
      <c r="D79" s="84">
        <v>0</v>
      </c>
      <c r="E79" s="84">
        <v>0</v>
      </c>
      <c r="F79" s="84"/>
    </row>
    <row r="80" spans="1:6" x14ac:dyDescent="0.2">
      <c r="A80" s="55" t="s">
        <v>145</v>
      </c>
      <c r="B80" s="56" t="s">
        <v>138</v>
      </c>
      <c r="C80" s="84">
        <v>199</v>
      </c>
      <c r="D80" s="84">
        <v>0</v>
      </c>
      <c r="E80" s="84">
        <v>0</v>
      </c>
      <c r="F80" s="84"/>
    </row>
    <row r="81" spans="1:6" x14ac:dyDescent="0.2">
      <c r="A81" s="49" t="s">
        <v>158</v>
      </c>
      <c r="B81" s="50" t="s">
        <v>159</v>
      </c>
      <c r="C81" s="80">
        <f t="shared" ref="C81:E82" si="1">C82</f>
        <v>531</v>
      </c>
      <c r="D81" s="80">
        <f t="shared" si="1"/>
        <v>66</v>
      </c>
      <c r="E81" s="80">
        <f t="shared" si="1"/>
        <v>0</v>
      </c>
      <c r="F81" s="81">
        <f>(E81*100)/D81</f>
        <v>0</v>
      </c>
    </row>
    <row r="82" spans="1:6" x14ac:dyDescent="0.2">
      <c r="A82" s="51" t="s">
        <v>160</v>
      </c>
      <c r="B82" s="52" t="s">
        <v>161</v>
      </c>
      <c r="C82" s="82">
        <f t="shared" si="1"/>
        <v>531</v>
      </c>
      <c r="D82" s="82">
        <f t="shared" si="1"/>
        <v>66</v>
      </c>
      <c r="E82" s="82">
        <f t="shared" si="1"/>
        <v>0</v>
      </c>
      <c r="F82" s="81">
        <f>(E82*100)/D82</f>
        <v>0</v>
      </c>
    </row>
    <row r="83" spans="1:6" x14ac:dyDescent="0.2">
      <c r="A83" s="53" t="s">
        <v>162</v>
      </c>
      <c r="B83" s="54" t="s">
        <v>163</v>
      </c>
      <c r="C83" s="83">
        <f>C84+C85+C86</f>
        <v>531</v>
      </c>
      <c r="D83" s="83">
        <f>D84+D85+D86</f>
        <v>66</v>
      </c>
      <c r="E83" s="83">
        <f>E84+E85+E86</f>
        <v>0</v>
      </c>
      <c r="F83" s="83">
        <f>(E83*100)/D83</f>
        <v>0</v>
      </c>
    </row>
    <row r="84" spans="1:6" x14ac:dyDescent="0.2">
      <c r="A84" s="55" t="s">
        <v>164</v>
      </c>
      <c r="B84" s="56" t="s">
        <v>165</v>
      </c>
      <c r="C84" s="84">
        <v>200</v>
      </c>
      <c r="D84" s="84">
        <v>0</v>
      </c>
      <c r="E84" s="84">
        <v>0</v>
      </c>
      <c r="F84" s="84"/>
    </row>
    <row r="85" spans="1:6" x14ac:dyDescent="0.2">
      <c r="A85" s="55" t="s">
        <v>166</v>
      </c>
      <c r="B85" s="56" t="s">
        <v>167</v>
      </c>
      <c r="C85" s="84">
        <v>66</v>
      </c>
      <c r="D85" s="84">
        <v>66</v>
      </c>
      <c r="E85" s="84">
        <v>0</v>
      </c>
      <c r="F85" s="84"/>
    </row>
    <row r="86" spans="1:6" x14ac:dyDescent="0.2">
      <c r="A86" s="55" t="s">
        <v>168</v>
      </c>
      <c r="B86" s="56" t="s">
        <v>169</v>
      </c>
      <c r="C86" s="84">
        <v>265</v>
      </c>
      <c r="D86" s="84">
        <v>0</v>
      </c>
      <c r="E86" s="84">
        <v>0</v>
      </c>
      <c r="F86" s="84"/>
    </row>
    <row r="87" spans="1:6" x14ac:dyDescent="0.2">
      <c r="A87" s="49" t="s">
        <v>50</v>
      </c>
      <c r="B87" s="50" t="s">
        <v>51</v>
      </c>
      <c r="C87" s="80">
        <f t="shared" ref="C87:E89" si="2">C88</f>
        <v>2655</v>
      </c>
      <c r="D87" s="80">
        <f t="shared" si="2"/>
        <v>1062</v>
      </c>
      <c r="E87" s="80">
        <f t="shared" si="2"/>
        <v>2022.69</v>
      </c>
      <c r="F87" s="81">
        <f>(E87*100)/D87</f>
        <v>190.46045197740114</v>
      </c>
    </row>
    <row r="88" spans="1:6" x14ac:dyDescent="0.2">
      <c r="A88" s="51" t="s">
        <v>58</v>
      </c>
      <c r="B88" s="52" t="s">
        <v>59</v>
      </c>
      <c r="C88" s="82">
        <f t="shared" si="2"/>
        <v>2655</v>
      </c>
      <c r="D88" s="82">
        <f t="shared" si="2"/>
        <v>1062</v>
      </c>
      <c r="E88" s="82">
        <f t="shared" si="2"/>
        <v>2022.69</v>
      </c>
      <c r="F88" s="81">
        <f>(E88*100)/D88</f>
        <v>190.46045197740114</v>
      </c>
    </row>
    <row r="89" spans="1:6" x14ac:dyDescent="0.2">
      <c r="A89" s="53" t="s">
        <v>60</v>
      </c>
      <c r="B89" s="54" t="s">
        <v>61</v>
      </c>
      <c r="C89" s="83">
        <f t="shared" si="2"/>
        <v>2655</v>
      </c>
      <c r="D89" s="83">
        <f t="shared" si="2"/>
        <v>1062</v>
      </c>
      <c r="E89" s="83">
        <f t="shared" si="2"/>
        <v>2022.69</v>
      </c>
      <c r="F89" s="83">
        <f>(E89*100)/D89</f>
        <v>190.46045197740114</v>
      </c>
    </row>
    <row r="90" spans="1:6" x14ac:dyDescent="0.2">
      <c r="A90" s="55" t="s">
        <v>62</v>
      </c>
      <c r="B90" s="56" t="s">
        <v>63</v>
      </c>
      <c r="C90" s="84">
        <v>2655</v>
      </c>
      <c r="D90" s="84">
        <v>1062</v>
      </c>
      <c r="E90" s="84">
        <v>2022.69</v>
      </c>
      <c r="F90" s="84"/>
    </row>
    <row r="91" spans="1:6" x14ac:dyDescent="0.2">
      <c r="A91" s="48" t="s">
        <v>186</v>
      </c>
      <c r="B91" s="48" t="s">
        <v>194</v>
      </c>
      <c r="C91" s="78"/>
      <c r="D91" s="78"/>
      <c r="E91" s="78"/>
      <c r="F91" s="79" t="e">
        <f>(E91*100)/D91</f>
        <v>#DIV/0!</v>
      </c>
    </row>
    <row r="92" spans="1:6" x14ac:dyDescent="0.2">
      <c r="A92" s="49" t="s">
        <v>50</v>
      </c>
      <c r="B92" s="50" t="s">
        <v>51</v>
      </c>
      <c r="C92" s="80">
        <f t="shared" ref="C92:E94" si="3">C93</f>
        <v>0</v>
      </c>
      <c r="D92" s="80">
        <f t="shared" si="3"/>
        <v>0</v>
      </c>
      <c r="E92" s="80">
        <f t="shared" si="3"/>
        <v>0</v>
      </c>
      <c r="F92" s="81" t="e">
        <f>(E92*100)/D92</f>
        <v>#DIV/0!</v>
      </c>
    </row>
    <row r="93" spans="1:6" x14ac:dyDescent="0.2">
      <c r="A93" s="51" t="s">
        <v>52</v>
      </c>
      <c r="B93" s="52" t="s">
        <v>53</v>
      </c>
      <c r="C93" s="82">
        <f t="shared" si="3"/>
        <v>0</v>
      </c>
      <c r="D93" s="82">
        <f t="shared" si="3"/>
        <v>0</v>
      </c>
      <c r="E93" s="82">
        <f t="shared" si="3"/>
        <v>0</v>
      </c>
      <c r="F93" s="81" t="e">
        <f>(E93*100)/D93</f>
        <v>#DIV/0!</v>
      </c>
    </row>
    <row r="94" spans="1:6" x14ac:dyDescent="0.2">
      <c r="A94" s="53" t="s">
        <v>54</v>
      </c>
      <c r="B94" s="54" t="s">
        <v>55</v>
      </c>
      <c r="C94" s="83">
        <f t="shared" si="3"/>
        <v>0</v>
      </c>
      <c r="D94" s="83">
        <f t="shared" si="3"/>
        <v>0</v>
      </c>
      <c r="E94" s="83">
        <f t="shared" si="3"/>
        <v>0</v>
      </c>
      <c r="F94" s="83" t="e">
        <f>(E94*100)/D94</f>
        <v>#DIV/0!</v>
      </c>
    </row>
    <row r="95" spans="1:6" x14ac:dyDescent="0.2">
      <c r="A95" s="55" t="s">
        <v>56</v>
      </c>
      <c r="B95" s="56" t="s">
        <v>57</v>
      </c>
      <c r="C95" s="84">
        <v>0</v>
      </c>
      <c r="D95" s="84">
        <v>0</v>
      </c>
      <c r="E95" s="84">
        <v>0</v>
      </c>
      <c r="F95" s="84"/>
    </row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Romana Skupnjak</cp:lastModifiedBy>
  <cp:lastPrinted>2025-03-14T10:20:12Z</cp:lastPrinted>
  <dcterms:created xsi:type="dcterms:W3CDTF">2022-08-12T12:51:27Z</dcterms:created>
  <dcterms:modified xsi:type="dcterms:W3CDTF">2025-03-17T09:08:54Z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