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2024 GODIŠNJE IZVRŠENJE PRORAČUNA\OS\"/>
    </mc:Choice>
  </mc:AlternateContent>
  <xr:revisionPtr revIDLastSave="0" documentId="13_ncr:1_{300AFC40-A73C-4F0F-8392-477C57751AAC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98" i="15"/>
  <c r="E98" i="15"/>
  <c r="D98" i="15"/>
  <c r="C98" i="15"/>
  <c r="F97" i="15"/>
  <c r="E97" i="15"/>
  <c r="D97" i="15"/>
  <c r="C97" i="15"/>
  <c r="F96" i="15"/>
  <c r="E96" i="15"/>
  <c r="D96" i="15"/>
  <c r="C96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9" i="15"/>
  <c r="E29" i="15"/>
  <c r="D29" i="15"/>
  <c r="C29" i="15"/>
  <c r="F25" i="15"/>
  <c r="E25" i="15"/>
  <c r="D25" i="15"/>
  <c r="C25" i="15"/>
  <c r="F24" i="15"/>
  <c r="E24" i="15"/>
  <c r="D24" i="15"/>
  <c r="C24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L76" i="3"/>
  <c r="K76" i="3"/>
  <c r="J76" i="3"/>
  <c r="I76" i="3"/>
  <c r="H76" i="3"/>
  <c r="G76" i="3"/>
  <c r="L75" i="3"/>
  <c r="K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J40" i="3"/>
  <c r="I40" i="3"/>
  <c r="H40" i="3"/>
  <c r="G40" i="3"/>
  <c r="L39" i="3"/>
  <c r="K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<sst xmlns="http://schemas.openxmlformats.org/spreadsheetml/2006/main" count="448" uniqueCount="205">
  <si>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</si>
  <si>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</si>
  <si>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</si>
  <si>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</si>
  <si>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</si>
  <si>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</si>
  <si>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</si>
  <si>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</si>
  <si>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</si>
  <si>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</si>
  <si>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</si>
  <si>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</si>
  <si>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</si>
  <si>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</si>
  <si>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</si>
  <si>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</si>
  <si>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</si>
  <si>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</si>
  <si>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</si>
  <si>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</si>
  <si>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</si>
  <si>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</si>
  <si>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</si>
  <si>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</si>
  <si>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</si>
  <si>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</si>
  <si>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</si>
  <si>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</si>
  <si>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</si>
  <si>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</si>
  <si>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</si>
  <si>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</si>
  <si>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</si>
  <si>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</si>
  <si>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</si>
  <si>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</si>
  <si>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</si>
  <si>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</si>
  <si>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</si>
  <si>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</si>
  <si>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</si>
  <si>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</si>
  <si>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</si>
  <si>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</si>
  <si>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</si>
  <si>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</si>
  <si>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</si>
  <si>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</si>
  <si>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</si>
  <si>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</si>
  <si>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</si>
  <si>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</si>
  <si>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</si>
  <si>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</si>
  <si>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</si>
  <si>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</si>
  <si>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</si>
  <si>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</si>
  <si>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</si>
  <si>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</si>
  <si>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</si>
  <si>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</si>
  <si>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</si>
  <si>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</si>
  <si>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</si>
  <si>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</si>
  <si>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</si>
  <si>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</si>
  <si>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</si>
  <si>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</si>
  <si>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</si>
  <si>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</si>
  <si>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</si>
  <si>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</si>
  <si>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</si>
  <si>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</si>
  <si>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</si>
  <si>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</si>
  <si>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</si>
  <si>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</si>
  <si>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</si>
  <si>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</si>
  <si>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</si>
  <si>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</si>
  <si>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</si>
  <si>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</si>
  <si>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</si>
  <si>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</si>
  <si>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</si>
  <si>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</si>
  <si>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</si>
  <si>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</si>
  <si>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</si>
  <si>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</si>
  <si>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</si>
  <si>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</si>
  <si>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</si>
  <si>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</si>
  <si>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</si>
  <si>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</si>
  <si>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</si>
  <si>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</si>
  <si>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</si>
  <si>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</si>
  <si>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</si>
  <si>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</si>
  <si>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</si>
  <si>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</si>
  <si>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</si>
  <si>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</si>
  <si>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</si>
  <si>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</si>
  <si>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</si>
  <si>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</si>
  <si>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</si>
  <si>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</si>
  <si>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</si>
  <si>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</si>
  <si>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</si>
  <si>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</si>
  <si>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</si>
  <si>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</si>
  <si>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</si>
  <si>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</si>
  <si>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</si>
  <si>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</si>
  <si>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</si>
  <si>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</si>
  <si>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</si>
  <si>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</si>
  <si>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</si>
  <si>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</si>
  <si>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</si>
  <si>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</si>
  <si>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</si>
  <si>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</si>
  <si>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</si>
  <si>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</si>
  <si>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</si>
  <si>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</si>
  <si>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</si>
  <si>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</si>
  <si>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</si>
  <si>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</si>
  <si>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</si>
  <si>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</si>
  <si>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</si>
  <si>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</si>
  <si>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</si>
  <si>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</si>
  <si>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</si>
  <si>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</si>
  <si>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</si>
  <si>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</si>
  <si>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</si>
  <si>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</si>
  <si>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</si>
  <si>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</si>
  <si>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</si>
  <si>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</si>
  <si>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</si>
  <si>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</si>
  <si>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</si>
  <si>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</si>
  <si>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</si>
  <si>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</si>
  <si>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</si>
  <si>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</si>
  <si>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</si>
  <si>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</si>
  <si>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</si>
  <si>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</si>
  <si>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</si>
  <si>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</si>
  <si>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</si>
  <si>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</si>
  <si>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</si>
  <si>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</si>
  <si>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</si>
  <si>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</si>
  <si>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</si>
  <si>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</si>
  <si>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</si>
  <si>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</si>
  <si>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</si>
  <si>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</si>
  <si>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</si>
  <si>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</si>
  <si>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</si>
  <si>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4366 VARAŽDIN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</si>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</sst>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8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4085883.78</v>
      </c>
      <c r="H10" s="86">
        <v>4621118</v>
      </c>
      <c r="I10" s="86">
        <v>5353309</v>
      </c>
      <c r="J10" s="86">
        <v>5312086.79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4085883.78</v>
      </c>
      <c r="H12" s="87">
        <f t="shared" ref="H12:J12" si="0">H10+H11</f>
        <v>4621118</v>
      </c>
      <c r="I12" s="87">
        <f t="shared" si="0"/>
        <v>5353309</v>
      </c>
      <c r="J12" s="87">
        <f t="shared" si="0"/>
        <v>5312086.79</v>
      </c>
      <c r="K12" s="88">
        <f>J12/G12*100</f>
        <v>130.01071680017299</v>
      </c>
      <c r="L12" s="88">
        <f>J12/I12*100</f>
        <v>99.229967670463296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4043906.73</v>
      </c>
      <c r="H13" s="86">
        <v>4605493</v>
      </c>
      <c r="I13" s="86">
        <v>5340954</v>
      </c>
      <c r="J13" s="86">
        <v>5300121.34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41977.05</v>
      </c>
      <c r="H14" s="86">
        <v>15625</v>
      </c>
      <c r="I14" s="86">
        <v>12355</v>
      </c>
      <c r="J14" s="86">
        <v>11480.89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4085883.78</v>
      </c>
      <c r="H15" s="87">
        <f t="shared" ref="H15:J15" si="1">H13+H14</f>
        <v>4621118</v>
      </c>
      <c r="I15" s="87">
        <f t="shared" si="1"/>
        <v>5353309</v>
      </c>
      <c r="J15" s="87">
        <f t="shared" si="1"/>
        <v>5311602.2299999995</v>
      </c>
      <c r="K15" s="88">
        <f>J15/G15*100</f>
        <v>129.99885743201401</v>
      </c>
      <c r="L15" s="88">
        <f>J15/I15*100</f>
        <v>99.220916072657104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484.56000000052154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17.32</v>
      </c>
      <c r="H24" s="86">
        <v>0</v>
      </c>
      <c r="I24" s="86">
        <v>0</v>
      </c>
      <c r="J24" s="86">
        <f>543.38+49.56</f>
        <v>592.94000000000005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-592.94000000000005</v>
      </c>
      <c r="H25" s="86">
        <v>0</v>
      </c>
      <c r="I25" s="86">
        <v>0</v>
      </c>
      <c r="J25" s="86">
        <v>-1077.5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-575.62</v>
      </c>
      <c r="H26" s="94">
        <f t="shared" ref="H26:J26" si="4">H24+H25</f>
        <v>0</v>
      </c>
      <c r="I26" s="94">
        <f t="shared" si="4"/>
        <v>0</v>
      </c>
      <c r="J26" s="94">
        <f t="shared" si="4"/>
        <v>-484.55999999999995</v>
      </c>
      <c r="K26" s="93">
        <f>J26/G26*100</f>
        <v>84.180535770126113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-575.62</v>
      </c>
      <c r="H27" s="94">
        <f t="shared" ref="H27:J27" si="5">H16+H26</f>
        <v>0</v>
      </c>
      <c r="I27" s="94">
        <f t="shared" si="5"/>
        <v>0</v>
      </c>
      <c r="J27" s="94">
        <f t="shared" si="5"/>
        <v>5.2159521146677434E-10</v>
      </c>
      <c r="K27" s="93">
        <f>J27/G27*100</f>
        <v>-9.0614504615332045E-11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1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4085883.78</v>
      </c>
      <c r="H10" s="65">
        <f>H11</f>
        <v>4621118</v>
      </c>
      <c r="I10" s="65">
        <f>I11</f>
        <v>5353309</v>
      </c>
      <c r="J10" s="65">
        <f>J11</f>
        <v>5312086.7899999991</v>
      </c>
      <c r="K10" s="69">
        <f t="shared" ref="K10:K24" si="0">(J10*100)/G10</f>
        <v>130.01071680017293</v>
      </c>
      <c r="L10" s="69">
        <f t="shared" ref="L10:L24" si="1">(J10*100)/I10</f>
        <v>99.229967670463253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4085883.78</v>
      </c>
      <c r="H11" s="65">
        <f>H12+H15+H18+H21</f>
        <v>4621118</v>
      </c>
      <c r="I11" s="65">
        <f>I12+I15+I18+I21</f>
        <v>5353309</v>
      </c>
      <c r="J11" s="65">
        <f>J12+J15+J18+J21</f>
        <v>5312086.7899999991</v>
      </c>
      <c r="K11" s="65">
        <f t="shared" si="0"/>
        <v>130.01071680017293</v>
      </c>
      <c r="L11" s="65">
        <f t="shared" si="1"/>
        <v>99.229967670463253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88.87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88.87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88.87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531</v>
      </c>
      <c r="I18" s="65">
        <f t="shared" si="4"/>
        <v>531</v>
      </c>
      <c r="J18" s="65">
        <f t="shared" si="4"/>
        <v>395.69</v>
      </c>
      <c r="K18" s="65" t="e">
        <f t="shared" si="0"/>
        <v>#DIV/0!</v>
      </c>
      <c r="L18" s="65">
        <f t="shared" si="1"/>
        <v>74.517890772128055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531</v>
      </c>
      <c r="I19" s="65">
        <f t="shared" si="4"/>
        <v>531</v>
      </c>
      <c r="J19" s="65">
        <f t="shared" si="4"/>
        <v>395.69</v>
      </c>
      <c r="K19" s="65" t="e">
        <f t="shared" si="0"/>
        <v>#DIV/0!</v>
      </c>
      <c r="L19" s="65">
        <f t="shared" si="1"/>
        <v>74.517890772128055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531</v>
      </c>
      <c r="I20" s="66">
        <v>531</v>
      </c>
      <c r="J20" s="66">
        <v>395.69</v>
      </c>
      <c r="K20" s="66" t="e">
        <f t="shared" si="0"/>
        <v>#DIV/0!</v>
      </c>
      <c r="L20" s="66">
        <f t="shared" si="1"/>
        <v>74.517890772128055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4085883.78</v>
      </c>
      <c r="H21" s="65">
        <f>H22</f>
        <v>4620587</v>
      </c>
      <c r="I21" s="65">
        <f>I22</f>
        <v>5352778</v>
      </c>
      <c r="J21" s="65">
        <f>J22</f>
        <v>5311602.2299999995</v>
      </c>
      <c r="K21" s="65">
        <f t="shared" si="0"/>
        <v>129.99885743201438</v>
      </c>
      <c r="L21" s="65">
        <f t="shared" si="1"/>
        <v>99.230758869506644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4085883.78</v>
      </c>
      <c r="H22" s="65">
        <f>H23+H24</f>
        <v>4620587</v>
      </c>
      <c r="I22" s="65">
        <f>I23+I24</f>
        <v>5352778</v>
      </c>
      <c r="J22" s="65">
        <f>J23+J24</f>
        <v>5311602.2299999995</v>
      </c>
      <c r="K22" s="65">
        <f t="shared" si="0"/>
        <v>129.99885743201438</v>
      </c>
      <c r="L22" s="65">
        <f t="shared" si="1"/>
        <v>99.230758869506644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4043906.73</v>
      </c>
      <c r="H23" s="66">
        <v>4605095</v>
      </c>
      <c r="I23" s="66">
        <v>5340556</v>
      </c>
      <c r="J23" s="66">
        <v>5300121.34</v>
      </c>
      <c r="K23" s="66">
        <f t="shared" si="0"/>
        <v>131.06438139833162</v>
      </c>
      <c r="L23" s="66">
        <f t="shared" si="1"/>
        <v>99.242875460907072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41977.05</v>
      </c>
      <c r="H24" s="66">
        <v>15492</v>
      </c>
      <c r="I24" s="66">
        <v>12222</v>
      </c>
      <c r="J24" s="66">
        <v>11480.89</v>
      </c>
      <c r="K24" s="66">
        <f t="shared" si="0"/>
        <v>27.350397419542343</v>
      </c>
      <c r="L24" s="66">
        <f t="shared" si="1"/>
        <v>93.936262477499596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G30+G71</f>
        <v>4085883.7800000003</v>
      </c>
      <c r="H29" s="65">
        <f>H30+H71</f>
        <v>4621118</v>
      </c>
      <c r="I29" s="65">
        <f>I30+I71</f>
        <v>5353309</v>
      </c>
      <c r="J29" s="65">
        <f>J30+J71</f>
        <v>5311602.2299999995</v>
      </c>
      <c r="K29" s="70">
        <f t="shared" ref="K29:K60" si="5">(J29*100)/G29</f>
        <v>129.99885743201438</v>
      </c>
      <c r="L29" s="70">
        <f t="shared" ref="L29:L60" si="6">(J29*100)/I29</f>
        <v>99.220916072657118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G31+G40+G66</f>
        <v>4043906.7300000004</v>
      </c>
      <c r="H30" s="65">
        <f>H31+H40+H66</f>
        <v>4605493</v>
      </c>
      <c r="I30" s="65">
        <f>I31+I40+I66</f>
        <v>5340954</v>
      </c>
      <c r="J30" s="65">
        <f>J31+J40+J66</f>
        <v>5300121.34</v>
      </c>
      <c r="K30" s="65">
        <f t="shared" si="5"/>
        <v>131.06438139833159</v>
      </c>
      <c r="L30" s="65">
        <f t="shared" si="6"/>
        <v>99.235480028474313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3222440.6</v>
      </c>
      <c r="H31" s="65">
        <f>H32+H35+H37</f>
        <v>3728810</v>
      </c>
      <c r="I31" s="65">
        <f>I32+I35+I37</f>
        <v>4160929</v>
      </c>
      <c r="J31" s="65">
        <f>J32+J35+J37</f>
        <v>4161323.08</v>
      </c>
      <c r="K31" s="65">
        <f t="shared" si="5"/>
        <v>129.13575753731504</v>
      </c>
      <c r="L31" s="65">
        <f t="shared" si="6"/>
        <v>100.00947096189337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2666077.23</v>
      </c>
      <c r="H32" s="65">
        <f>H33+H34</f>
        <v>3113818</v>
      </c>
      <c r="I32" s="65">
        <f>I33+I34</f>
        <v>3454590</v>
      </c>
      <c r="J32" s="65">
        <f>J33+J34</f>
        <v>3454546.73</v>
      </c>
      <c r="K32" s="65">
        <f t="shared" si="5"/>
        <v>129.57414328166331</v>
      </c>
      <c r="L32" s="65">
        <f t="shared" si="6"/>
        <v>99.99874746351955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2626421.85</v>
      </c>
      <c r="H33" s="66">
        <v>3110318</v>
      </c>
      <c r="I33" s="66">
        <v>3432318</v>
      </c>
      <c r="J33" s="66">
        <v>3432274.87</v>
      </c>
      <c r="K33" s="66">
        <f t="shared" si="5"/>
        <v>130.68254324795538</v>
      </c>
      <c r="L33" s="66">
        <f t="shared" si="6"/>
        <v>99.998743414800146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39655.379999999997</v>
      </c>
      <c r="H34" s="66">
        <v>3500</v>
      </c>
      <c r="I34" s="66">
        <v>22272</v>
      </c>
      <c r="J34" s="66">
        <v>22271.86</v>
      </c>
      <c r="K34" s="66">
        <f t="shared" si="5"/>
        <v>56.163526865711539</v>
      </c>
      <c r="L34" s="66">
        <f t="shared" si="6"/>
        <v>99.999371408045974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113595.1</v>
      </c>
      <c r="H35" s="65">
        <f>H36</f>
        <v>129447</v>
      </c>
      <c r="I35" s="65">
        <f>I36</f>
        <v>136352</v>
      </c>
      <c r="J35" s="65">
        <f>J36</f>
        <v>136789.39000000001</v>
      </c>
      <c r="K35" s="65">
        <f t="shared" si="5"/>
        <v>120.41838952560452</v>
      </c>
      <c r="L35" s="65">
        <f t="shared" si="6"/>
        <v>100.32078003989673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113595.1</v>
      </c>
      <c r="H36" s="66">
        <v>129447</v>
      </c>
      <c r="I36" s="66">
        <v>136352</v>
      </c>
      <c r="J36" s="66">
        <v>136789.39000000001</v>
      </c>
      <c r="K36" s="66">
        <f t="shared" si="5"/>
        <v>120.41838952560452</v>
      </c>
      <c r="L36" s="66">
        <f t="shared" si="6"/>
        <v>100.32078003989673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</f>
        <v>442768.27</v>
      </c>
      <c r="H37" s="65">
        <f>H38+H39</f>
        <v>485545</v>
      </c>
      <c r="I37" s="65">
        <f>I38+I39</f>
        <v>569987</v>
      </c>
      <c r="J37" s="65">
        <f>J38+J39</f>
        <v>569986.96</v>
      </c>
      <c r="K37" s="65">
        <f t="shared" si="5"/>
        <v>128.73256703783221</v>
      </c>
      <c r="L37" s="65">
        <f t="shared" si="6"/>
        <v>99.999992982296092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2865.44</v>
      </c>
      <c r="H38" s="66">
        <v>0</v>
      </c>
      <c r="I38" s="66">
        <v>0</v>
      </c>
      <c r="J38" s="66">
        <v>0</v>
      </c>
      <c r="K38" s="66">
        <f t="shared" si="5"/>
        <v>0</v>
      </c>
      <c r="L38" s="66" t="e">
        <f t="shared" si="6"/>
        <v>#DIV/0!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439902.83</v>
      </c>
      <c r="H39" s="66">
        <v>485545</v>
      </c>
      <c r="I39" s="66">
        <v>569987</v>
      </c>
      <c r="J39" s="66">
        <v>569986.96</v>
      </c>
      <c r="K39" s="66">
        <f t="shared" si="5"/>
        <v>129.57110550982361</v>
      </c>
      <c r="L39" s="66">
        <f t="shared" si="6"/>
        <v>99.999992982296092</v>
      </c>
    </row>
    <row r="40" spans="2:12" x14ac:dyDescent="0.25">
      <c r="B40" s="65"/>
      <c r="C40" s="65" t="s">
        <v>97</v>
      </c>
      <c r="D40" s="65"/>
      <c r="E40" s="65"/>
      <c r="F40" s="65" t="s">
        <v>98</v>
      </c>
      <c r="G40" s="65">
        <f>G41+G45+G50+G60+G62</f>
        <v>818479.26000000013</v>
      </c>
      <c r="H40" s="65">
        <f>H41+H45+H50+H60+H62</f>
        <v>871583</v>
      </c>
      <c r="I40" s="65">
        <f>I41+I45+I50+I60+I62</f>
        <v>1176925</v>
      </c>
      <c r="J40" s="65">
        <f>J41+J45+J50+J60+J62</f>
        <v>1135700.17</v>
      </c>
      <c r="K40" s="65">
        <f t="shared" si="5"/>
        <v>138.75735470682542</v>
      </c>
      <c r="L40" s="65">
        <f t="shared" si="6"/>
        <v>96.497242390126814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</f>
        <v>140908.46</v>
      </c>
      <c r="H41" s="65">
        <f>H42+H43+H44</f>
        <v>140000</v>
      </c>
      <c r="I41" s="65">
        <f>I42+I43+I44</f>
        <v>153342</v>
      </c>
      <c r="J41" s="65">
        <f>J42+J43+J44</f>
        <v>147451.70000000001</v>
      </c>
      <c r="K41" s="65">
        <f t="shared" si="5"/>
        <v>104.64361046881075</v>
      </c>
      <c r="L41" s="65">
        <f t="shared" si="6"/>
        <v>96.158717115989091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4673.97</v>
      </c>
      <c r="H42" s="66">
        <v>12000</v>
      </c>
      <c r="I42" s="66">
        <v>10500</v>
      </c>
      <c r="J42" s="66">
        <v>6159.69</v>
      </c>
      <c r="K42" s="66">
        <f t="shared" si="5"/>
        <v>131.78711031521382</v>
      </c>
      <c r="L42" s="66">
        <f t="shared" si="6"/>
        <v>58.663714285714285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135844.49</v>
      </c>
      <c r="H43" s="66">
        <v>121000</v>
      </c>
      <c r="I43" s="66">
        <v>139342</v>
      </c>
      <c r="J43" s="66">
        <v>139341.26</v>
      </c>
      <c r="K43" s="66">
        <f t="shared" si="5"/>
        <v>102.57409777901188</v>
      </c>
      <c r="L43" s="66">
        <f t="shared" si="6"/>
        <v>99.999468932554436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390</v>
      </c>
      <c r="H44" s="66">
        <v>7000</v>
      </c>
      <c r="I44" s="66">
        <v>3500</v>
      </c>
      <c r="J44" s="66">
        <v>1950.75</v>
      </c>
      <c r="K44" s="66">
        <f t="shared" si="5"/>
        <v>500.19230769230768</v>
      </c>
      <c r="L44" s="66">
        <f t="shared" si="6"/>
        <v>55.735714285714288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</f>
        <v>75038.26999999999</v>
      </c>
      <c r="H45" s="65">
        <f>H46+H47+H48+H49</f>
        <v>109212</v>
      </c>
      <c r="I45" s="65">
        <f>I46+I47+I48+I49</f>
        <v>92712</v>
      </c>
      <c r="J45" s="65">
        <f>J46+J47+J48+J49</f>
        <v>68260.92</v>
      </c>
      <c r="K45" s="65">
        <f t="shared" si="5"/>
        <v>90.968141989414221</v>
      </c>
      <c r="L45" s="65">
        <f t="shared" si="6"/>
        <v>73.626844421434114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51450.38</v>
      </c>
      <c r="H46" s="66">
        <v>62000</v>
      </c>
      <c r="I46" s="66">
        <v>50000</v>
      </c>
      <c r="J46" s="66">
        <v>42572.91</v>
      </c>
      <c r="K46" s="66">
        <f t="shared" si="5"/>
        <v>82.745569614840562</v>
      </c>
      <c r="L46" s="66">
        <f t="shared" si="6"/>
        <v>85.145820000000001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20672.38</v>
      </c>
      <c r="H47" s="66">
        <v>39312</v>
      </c>
      <c r="I47" s="66">
        <v>36312</v>
      </c>
      <c r="J47" s="66">
        <v>22847.37</v>
      </c>
      <c r="K47" s="66">
        <f t="shared" si="5"/>
        <v>110.52123654847675</v>
      </c>
      <c r="L47" s="66">
        <f t="shared" si="6"/>
        <v>62.919613350958358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963.72</v>
      </c>
      <c r="H48" s="66">
        <v>3400</v>
      </c>
      <c r="I48" s="66">
        <v>1900</v>
      </c>
      <c r="J48" s="66">
        <v>962.22</v>
      </c>
      <c r="K48" s="66">
        <f t="shared" si="5"/>
        <v>99.844353131614994</v>
      </c>
      <c r="L48" s="66">
        <f t="shared" si="6"/>
        <v>50.643157894736845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1951.79</v>
      </c>
      <c r="H49" s="66">
        <v>4500</v>
      </c>
      <c r="I49" s="66">
        <v>4500</v>
      </c>
      <c r="J49" s="66">
        <v>1878.42</v>
      </c>
      <c r="K49" s="66">
        <f t="shared" si="5"/>
        <v>96.240886570788874</v>
      </c>
      <c r="L49" s="66">
        <f t="shared" si="6"/>
        <v>41.742666666666665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599131.3600000001</v>
      </c>
      <c r="H50" s="65">
        <f>H51+H52+H53+H54+H55+H56+H57+H58+H59</f>
        <v>613971</v>
      </c>
      <c r="I50" s="65">
        <f>I51+I52+I53+I54+I55+I56+I57+I58+I59</f>
        <v>924771</v>
      </c>
      <c r="J50" s="65">
        <f>J51+J52+J53+J54+J55+J56+J57+J58+J59</f>
        <v>916556.3</v>
      </c>
      <c r="K50" s="65">
        <f t="shared" si="5"/>
        <v>152.9808588220119</v>
      </c>
      <c r="L50" s="65">
        <f t="shared" si="6"/>
        <v>99.111704411146107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256130.94</v>
      </c>
      <c r="H51" s="66">
        <v>225629</v>
      </c>
      <c r="I51" s="66">
        <v>321629</v>
      </c>
      <c r="J51" s="66">
        <v>323892.07</v>
      </c>
      <c r="K51" s="66">
        <f t="shared" si="5"/>
        <v>126.45565974965773</v>
      </c>
      <c r="L51" s="66">
        <f t="shared" si="6"/>
        <v>100.70362747140339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6336.38</v>
      </c>
      <c r="H52" s="66">
        <v>10398</v>
      </c>
      <c r="I52" s="66">
        <v>10398</v>
      </c>
      <c r="J52" s="66">
        <v>6132.46</v>
      </c>
      <c r="K52" s="66">
        <f t="shared" si="5"/>
        <v>96.78175866977675</v>
      </c>
      <c r="L52" s="66">
        <f t="shared" si="6"/>
        <v>58.977303327562993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2970.39</v>
      </c>
      <c r="H53" s="66">
        <v>3318</v>
      </c>
      <c r="I53" s="66">
        <v>5118</v>
      </c>
      <c r="J53" s="66">
        <v>4304.6000000000004</v>
      </c>
      <c r="K53" s="66">
        <f t="shared" si="5"/>
        <v>144.91699743131375</v>
      </c>
      <c r="L53" s="66">
        <f t="shared" si="6"/>
        <v>84.107073075420089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26049.87</v>
      </c>
      <c r="H54" s="66">
        <v>33181</v>
      </c>
      <c r="I54" s="66">
        <v>33181</v>
      </c>
      <c r="J54" s="66">
        <v>37546.949999999997</v>
      </c>
      <c r="K54" s="66">
        <f t="shared" si="5"/>
        <v>144.13488435834805</v>
      </c>
      <c r="L54" s="66">
        <f t="shared" si="6"/>
        <v>113.1579819776378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17841.2</v>
      </c>
      <c r="H55" s="66">
        <v>26545</v>
      </c>
      <c r="I55" s="66">
        <v>26545</v>
      </c>
      <c r="J55" s="66">
        <v>20244.8</v>
      </c>
      <c r="K55" s="66">
        <f t="shared" si="5"/>
        <v>113.4721879694191</v>
      </c>
      <c r="L55" s="66">
        <f t="shared" si="6"/>
        <v>76.265963458278392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20055</v>
      </c>
      <c r="H56" s="66">
        <v>13000</v>
      </c>
      <c r="I56" s="66">
        <v>13000</v>
      </c>
      <c r="J56" s="66">
        <v>4295.71</v>
      </c>
      <c r="K56" s="66">
        <f t="shared" si="5"/>
        <v>21.419645973572674</v>
      </c>
      <c r="L56" s="66">
        <f t="shared" si="6"/>
        <v>33.043923076923079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268937.08</v>
      </c>
      <c r="H57" s="66">
        <v>300000</v>
      </c>
      <c r="I57" s="66">
        <v>513000</v>
      </c>
      <c r="J57" s="66">
        <v>517224.94</v>
      </c>
      <c r="K57" s="66">
        <f t="shared" si="5"/>
        <v>192.32191410719562</v>
      </c>
      <c r="L57" s="66">
        <f t="shared" si="6"/>
        <v>100.82357504873295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19.920000000000002</v>
      </c>
      <c r="H58" s="66">
        <v>100</v>
      </c>
      <c r="I58" s="66">
        <v>100</v>
      </c>
      <c r="J58" s="66">
        <v>19.920000000000002</v>
      </c>
      <c r="K58" s="66">
        <f t="shared" si="5"/>
        <v>99.999999999999986</v>
      </c>
      <c r="L58" s="66">
        <f t="shared" si="6"/>
        <v>19.920000000000002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790.58</v>
      </c>
      <c r="H59" s="66">
        <v>1800</v>
      </c>
      <c r="I59" s="66">
        <v>1800</v>
      </c>
      <c r="J59" s="66">
        <v>2894.85</v>
      </c>
      <c r="K59" s="66">
        <f t="shared" si="5"/>
        <v>366.16787674871614</v>
      </c>
      <c r="L59" s="66">
        <f t="shared" si="6"/>
        <v>160.82499999999999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1991</v>
      </c>
      <c r="H60" s="65">
        <f>H61</f>
        <v>2200</v>
      </c>
      <c r="I60" s="65">
        <f>I61</f>
        <v>2200</v>
      </c>
      <c r="J60" s="65">
        <f>J61</f>
        <v>1521.16</v>
      </c>
      <c r="K60" s="65">
        <f t="shared" si="5"/>
        <v>76.401808136614761</v>
      </c>
      <c r="L60" s="65">
        <f t="shared" si="6"/>
        <v>69.143636363636361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1991</v>
      </c>
      <c r="H61" s="66">
        <v>2200</v>
      </c>
      <c r="I61" s="66">
        <v>2200</v>
      </c>
      <c r="J61" s="66">
        <v>1521.16</v>
      </c>
      <c r="K61" s="66">
        <f t="shared" ref="K61:K80" si="7">(J61*100)/G61</f>
        <v>76.401808136614761</v>
      </c>
      <c r="L61" s="66">
        <f t="shared" ref="L61:L80" si="8">(J61*100)/I61</f>
        <v>69.143636363636361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</f>
        <v>1410.17</v>
      </c>
      <c r="H62" s="65">
        <f>H63+H64+H65</f>
        <v>6200</v>
      </c>
      <c r="I62" s="65">
        <f>I63+I64+I65</f>
        <v>3900</v>
      </c>
      <c r="J62" s="65">
        <f>J63+J64+J65</f>
        <v>1910.0900000000001</v>
      </c>
      <c r="K62" s="65">
        <f t="shared" si="7"/>
        <v>135.45104490947898</v>
      </c>
      <c r="L62" s="65">
        <f t="shared" si="8"/>
        <v>48.976666666666667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358</v>
      </c>
      <c r="H63" s="66">
        <v>3000</v>
      </c>
      <c r="I63" s="66">
        <v>1200</v>
      </c>
      <c r="J63" s="66">
        <v>1199.8900000000001</v>
      </c>
      <c r="K63" s="66">
        <f t="shared" si="7"/>
        <v>335.16480446927375</v>
      </c>
      <c r="L63" s="66">
        <f t="shared" si="8"/>
        <v>99.990833333333327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280.67</v>
      </c>
      <c r="H64" s="66">
        <v>2000</v>
      </c>
      <c r="I64" s="66">
        <v>1500</v>
      </c>
      <c r="J64" s="66">
        <v>63.6</v>
      </c>
      <c r="K64" s="66">
        <f t="shared" si="7"/>
        <v>22.660063419674348</v>
      </c>
      <c r="L64" s="66">
        <f t="shared" si="8"/>
        <v>4.24</v>
      </c>
    </row>
    <row r="65" spans="2:12" x14ac:dyDescent="0.25">
      <c r="B65" s="66"/>
      <c r="C65" s="66"/>
      <c r="D65" s="66"/>
      <c r="E65" s="66" t="s">
        <v>147</v>
      </c>
      <c r="F65" s="66" t="s">
        <v>142</v>
      </c>
      <c r="G65" s="66">
        <v>771.5</v>
      </c>
      <c r="H65" s="66">
        <v>1200</v>
      </c>
      <c r="I65" s="66">
        <v>1200</v>
      </c>
      <c r="J65" s="66">
        <v>646.6</v>
      </c>
      <c r="K65" s="66">
        <f t="shared" si="7"/>
        <v>83.810758263123788</v>
      </c>
      <c r="L65" s="66">
        <f t="shared" si="8"/>
        <v>53.883333333333333</v>
      </c>
    </row>
    <row r="66" spans="2:12" x14ac:dyDescent="0.25">
      <c r="B66" s="65"/>
      <c r="C66" s="65" t="s">
        <v>148</v>
      </c>
      <c r="D66" s="65"/>
      <c r="E66" s="65"/>
      <c r="F66" s="65" t="s">
        <v>149</v>
      </c>
      <c r="G66" s="65">
        <f>G67+G69</f>
        <v>2986.8700000000003</v>
      </c>
      <c r="H66" s="65">
        <f>H67+H69</f>
        <v>5100</v>
      </c>
      <c r="I66" s="65">
        <f>I67+I69</f>
        <v>3100</v>
      </c>
      <c r="J66" s="65">
        <f>J67+J69</f>
        <v>3098.09</v>
      </c>
      <c r="K66" s="65">
        <f t="shared" si="7"/>
        <v>103.72363042248239</v>
      </c>
      <c r="L66" s="65">
        <f t="shared" si="8"/>
        <v>99.938387096774193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</f>
        <v>168.03</v>
      </c>
      <c r="H67" s="65">
        <f>H68</f>
        <v>1100</v>
      </c>
      <c r="I67" s="65">
        <f>I68</f>
        <v>1100</v>
      </c>
      <c r="J67" s="65">
        <f>J68</f>
        <v>1139.18</v>
      </c>
      <c r="K67" s="65">
        <f t="shared" si="7"/>
        <v>677.96226864250434</v>
      </c>
      <c r="L67" s="65">
        <f t="shared" si="8"/>
        <v>103.56181818181818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168.03</v>
      </c>
      <c r="H68" s="66">
        <v>1100</v>
      </c>
      <c r="I68" s="66">
        <v>1100</v>
      </c>
      <c r="J68" s="66">
        <v>1139.18</v>
      </c>
      <c r="K68" s="66">
        <f t="shared" si="7"/>
        <v>677.96226864250434</v>
      </c>
      <c r="L68" s="66">
        <f t="shared" si="8"/>
        <v>103.56181818181818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2818.84</v>
      </c>
      <c r="H69" s="65">
        <f>H70</f>
        <v>4000</v>
      </c>
      <c r="I69" s="65">
        <f>I70</f>
        <v>2000</v>
      </c>
      <c r="J69" s="65">
        <f>J70</f>
        <v>1958.91</v>
      </c>
      <c r="K69" s="65">
        <f t="shared" si="7"/>
        <v>69.493479587347977</v>
      </c>
      <c r="L69" s="65">
        <f t="shared" si="8"/>
        <v>97.945499999999996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2818.84</v>
      </c>
      <c r="H70" s="66">
        <v>4000</v>
      </c>
      <c r="I70" s="66">
        <v>2000</v>
      </c>
      <c r="J70" s="66">
        <v>1958.91</v>
      </c>
      <c r="K70" s="66">
        <f t="shared" si="7"/>
        <v>69.493479587347977</v>
      </c>
      <c r="L70" s="66">
        <f t="shared" si="8"/>
        <v>97.945499999999996</v>
      </c>
    </row>
    <row r="71" spans="2:12" x14ac:dyDescent="0.25">
      <c r="B71" s="65" t="s">
        <v>158</v>
      </c>
      <c r="C71" s="65"/>
      <c r="D71" s="65"/>
      <c r="E71" s="65"/>
      <c r="F71" s="65" t="s">
        <v>159</v>
      </c>
      <c r="G71" s="65">
        <f>G72+G78</f>
        <v>41977.049999999996</v>
      </c>
      <c r="H71" s="65">
        <f>H72+H78</f>
        <v>15625</v>
      </c>
      <c r="I71" s="65">
        <f>I72+I78</f>
        <v>12355</v>
      </c>
      <c r="J71" s="65">
        <f>J72+J78</f>
        <v>11480.89</v>
      </c>
      <c r="K71" s="65">
        <f t="shared" si="7"/>
        <v>27.350397419542347</v>
      </c>
      <c r="L71" s="65">
        <f t="shared" si="8"/>
        <v>92.925050586806961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G73+G76</f>
        <v>7446.42</v>
      </c>
      <c r="H72" s="65">
        <f>H73+H76</f>
        <v>15625</v>
      </c>
      <c r="I72" s="65">
        <f>I73+I76</f>
        <v>12355</v>
      </c>
      <c r="J72" s="65">
        <f>J73+J76</f>
        <v>11480.89</v>
      </c>
      <c r="K72" s="65">
        <f t="shared" si="7"/>
        <v>154.17999521917915</v>
      </c>
      <c r="L72" s="65">
        <f t="shared" si="8"/>
        <v>92.925050586806961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G74+G75</f>
        <v>3853.17</v>
      </c>
      <c r="H73" s="65">
        <f>H74+H75</f>
        <v>7333</v>
      </c>
      <c r="I73" s="65">
        <f>I74+I75</f>
        <v>7333</v>
      </c>
      <c r="J73" s="65">
        <f>J74+J75</f>
        <v>6468.2</v>
      </c>
      <c r="K73" s="65">
        <f t="shared" si="7"/>
        <v>167.86697706044632</v>
      </c>
      <c r="L73" s="65">
        <f t="shared" si="8"/>
        <v>88.206736669848624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3853.17</v>
      </c>
      <c r="H74" s="66">
        <v>6133</v>
      </c>
      <c r="I74" s="66">
        <v>3133</v>
      </c>
      <c r="J74" s="66">
        <v>5669.2</v>
      </c>
      <c r="K74" s="66">
        <f t="shared" si="7"/>
        <v>147.13080398736625</v>
      </c>
      <c r="L74" s="66">
        <f t="shared" si="8"/>
        <v>180.95116501755507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0</v>
      </c>
      <c r="H75" s="66">
        <v>1200</v>
      </c>
      <c r="I75" s="66">
        <v>4200</v>
      </c>
      <c r="J75" s="66">
        <v>799</v>
      </c>
      <c r="K75" s="66" t="e">
        <f t="shared" si="7"/>
        <v>#DIV/0!</v>
      </c>
      <c r="L75" s="66">
        <f t="shared" si="8"/>
        <v>19.023809523809526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</f>
        <v>3593.25</v>
      </c>
      <c r="H76" s="65">
        <f>H77</f>
        <v>8292</v>
      </c>
      <c r="I76" s="65">
        <f>I77</f>
        <v>5022</v>
      </c>
      <c r="J76" s="65">
        <f>J77</f>
        <v>5012.6899999999996</v>
      </c>
      <c r="K76" s="65">
        <f t="shared" si="7"/>
        <v>139.50295693313853</v>
      </c>
      <c r="L76" s="65">
        <f t="shared" si="8"/>
        <v>99.814615690959783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3593.25</v>
      </c>
      <c r="H77" s="66">
        <v>8292</v>
      </c>
      <c r="I77" s="66">
        <v>5022</v>
      </c>
      <c r="J77" s="66">
        <v>5012.6899999999996</v>
      </c>
      <c r="K77" s="66">
        <f t="shared" si="7"/>
        <v>139.50295693313853</v>
      </c>
      <c r="L77" s="66">
        <f t="shared" si="8"/>
        <v>99.814615690959783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 t="shared" ref="G78:J79" si="9">G79</f>
        <v>34530.629999999997</v>
      </c>
      <c r="H78" s="65">
        <f t="shared" si="9"/>
        <v>0</v>
      </c>
      <c r="I78" s="65">
        <f t="shared" si="9"/>
        <v>0</v>
      </c>
      <c r="J78" s="65">
        <f t="shared" si="9"/>
        <v>0</v>
      </c>
      <c r="K78" s="65">
        <f t="shared" si="7"/>
        <v>0</v>
      </c>
      <c r="L78" s="65" t="e">
        <f t="shared" si="8"/>
        <v>#DIV/0!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 t="shared" si="9"/>
        <v>34530.629999999997</v>
      </c>
      <c r="H79" s="65">
        <f t="shared" si="9"/>
        <v>0</v>
      </c>
      <c r="I79" s="65">
        <f t="shared" si="9"/>
        <v>0</v>
      </c>
      <c r="J79" s="65">
        <f t="shared" si="9"/>
        <v>0</v>
      </c>
      <c r="K79" s="65">
        <f t="shared" si="7"/>
        <v>0</v>
      </c>
      <c r="L79" s="65" t="e">
        <f t="shared" si="8"/>
        <v>#DIV/0!</v>
      </c>
    </row>
    <row r="80" spans="2:12" x14ac:dyDescent="0.25">
      <c r="B80" s="66"/>
      <c r="C80" s="66"/>
      <c r="D80" s="66"/>
      <c r="E80" s="66" t="s">
        <v>176</v>
      </c>
      <c r="F80" s="66" t="s">
        <v>175</v>
      </c>
      <c r="G80" s="66">
        <v>34530.629999999997</v>
      </c>
      <c r="H80" s="66">
        <v>0</v>
      </c>
      <c r="I80" s="66">
        <v>0</v>
      </c>
      <c r="J80" s="66">
        <v>0</v>
      </c>
      <c r="K80" s="66">
        <f t="shared" si="7"/>
        <v>0</v>
      </c>
      <c r="L80" s="66" t="e">
        <f t="shared" si="8"/>
        <v>#DIV/0!</v>
      </c>
    </row>
    <row r="81" spans="2:12" x14ac:dyDescent="0.25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4085883.78</v>
      </c>
      <c r="D6" s="71">
        <f>D7+D9+D11+D13</f>
        <v>4621118</v>
      </c>
      <c r="E6" s="71">
        <f>E7+E9+E11+E13</f>
        <v>5353309</v>
      </c>
      <c r="F6" s="71">
        <f>F7+F9+F11+F13</f>
        <v>5312086.790000001</v>
      </c>
      <c r="G6" s="72">
        <f t="shared" ref="G6:G19" si="0">(F6*100)/C6</f>
        <v>130.01071680017293</v>
      </c>
      <c r="H6" s="72">
        <f t="shared" ref="H6:H19" si="1">(F6*100)/E6</f>
        <v>99.229967670463253</v>
      </c>
    </row>
    <row r="7" spans="1:8" x14ac:dyDescent="0.25">
      <c r="A7"/>
      <c r="B7" s="8" t="s">
        <v>177</v>
      </c>
      <c r="C7" s="71">
        <f>C8</f>
        <v>4085883.78</v>
      </c>
      <c r="D7" s="71">
        <f>D8</f>
        <v>4620587</v>
      </c>
      <c r="E7" s="71">
        <f>E8</f>
        <v>5352778</v>
      </c>
      <c r="F7" s="71">
        <f>F8</f>
        <v>5311602.2300000004</v>
      </c>
      <c r="G7" s="72">
        <f t="shared" si="0"/>
        <v>129.99885743201438</v>
      </c>
      <c r="H7" s="72">
        <f t="shared" si="1"/>
        <v>99.230758869506644</v>
      </c>
    </row>
    <row r="8" spans="1:8" x14ac:dyDescent="0.25">
      <c r="A8"/>
      <c r="B8" s="16" t="s">
        <v>178</v>
      </c>
      <c r="C8" s="73">
        <v>4085883.78</v>
      </c>
      <c r="D8" s="73">
        <v>4620587</v>
      </c>
      <c r="E8" s="73">
        <v>5352778</v>
      </c>
      <c r="F8" s="74">
        <v>5311602.2300000004</v>
      </c>
      <c r="G8" s="70">
        <f t="shared" si="0"/>
        <v>129.99885743201438</v>
      </c>
      <c r="H8" s="70">
        <f t="shared" si="1"/>
        <v>99.230758869506644</v>
      </c>
    </row>
    <row r="9" spans="1:8" x14ac:dyDescent="0.25">
      <c r="A9"/>
      <c r="B9" s="8" t="s">
        <v>179</v>
      </c>
      <c r="C9" s="71">
        <f>C10</f>
        <v>0</v>
      </c>
      <c r="D9" s="71">
        <f>D10</f>
        <v>531</v>
      </c>
      <c r="E9" s="71">
        <f>E10</f>
        <v>531</v>
      </c>
      <c r="F9" s="71">
        <f>F10</f>
        <v>395.69</v>
      </c>
      <c r="G9" s="72" t="e">
        <f t="shared" si="0"/>
        <v>#DIV/0!</v>
      </c>
      <c r="H9" s="72">
        <f t="shared" si="1"/>
        <v>74.517890772128055</v>
      </c>
    </row>
    <row r="10" spans="1:8" x14ac:dyDescent="0.25">
      <c r="A10"/>
      <c r="B10" s="16" t="s">
        <v>180</v>
      </c>
      <c r="C10" s="73">
        <v>0</v>
      </c>
      <c r="D10" s="73">
        <v>531</v>
      </c>
      <c r="E10" s="73">
        <v>531</v>
      </c>
      <c r="F10" s="74">
        <v>395.69</v>
      </c>
      <c r="G10" s="70" t="e">
        <f t="shared" si="0"/>
        <v>#DIV/0!</v>
      </c>
      <c r="H10" s="70">
        <f t="shared" si="1"/>
        <v>74.517890772128055</v>
      </c>
    </row>
    <row r="11" spans="1:8" x14ac:dyDescent="0.25">
      <c r="A11"/>
      <c r="B11" s="8" t="s">
        <v>181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88.87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182</v>
      </c>
      <c r="C12" s="73">
        <v>0</v>
      </c>
      <c r="D12" s="73">
        <v>0</v>
      </c>
      <c r="E12" s="73">
        <v>0</v>
      </c>
      <c r="F12" s="74">
        <v>88.87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183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184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</f>
        <v>4085883.78</v>
      </c>
      <c r="D15" s="75">
        <f>D16+D18</f>
        <v>4621118</v>
      </c>
      <c r="E15" s="75">
        <f>E16+E18</f>
        <v>5353309</v>
      </c>
      <c r="F15" s="75">
        <f>F16+F18</f>
        <v>5311602.2300000004</v>
      </c>
      <c r="G15" s="72">
        <f t="shared" si="0"/>
        <v>129.99885743201438</v>
      </c>
      <c r="H15" s="72">
        <f t="shared" si="1"/>
        <v>99.220916072657118</v>
      </c>
    </row>
    <row r="16" spans="1:8" x14ac:dyDescent="0.25">
      <c r="A16"/>
      <c r="B16" s="8" t="s">
        <v>177</v>
      </c>
      <c r="C16" s="75">
        <f>C17</f>
        <v>4085883.78</v>
      </c>
      <c r="D16" s="75">
        <f>D17</f>
        <v>4620587</v>
      </c>
      <c r="E16" s="75">
        <f>E17</f>
        <v>5352778</v>
      </c>
      <c r="F16" s="75">
        <f>F17</f>
        <v>5311602.2300000004</v>
      </c>
      <c r="G16" s="72">
        <f t="shared" si="0"/>
        <v>129.99885743201438</v>
      </c>
      <c r="H16" s="72">
        <f t="shared" si="1"/>
        <v>99.230758869506644</v>
      </c>
    </row>
    <row r="17" spans="1:8" x14ac:dyDescent="0.25">
      <c r="A17"/>
      <c r="B17" s="16" t="s">
        <v>178</v>
      </c>
      <c r="C17" s="73">
        <v>4085883.78</v>
      </c>
      <c r="D17" s="73">
        <v>4620587</v>
      </c>
      <c r="E17" s="76">
        <v>5352778</v>
      </c>
      <c r="F17" s="74">
        <v>5311602.2300000004</v>
      </c>
      <c r="G17" s="70">
        <f t="shared" si="0"/>
        <v>129.99885743201438</v>
      </c>
      <c r="H17" s="70">
        <f t="shared" si="1"/>
        <v>99.230758869506644</v>
      </c>
    </row>
    <row r="18" spans="1:8" x14ac:dyDescent="0.25">
      <c r="A18"/>
      <c r="B18" s="8" t="s">
        <v>179</v>
      </c>
      <c r="C18" s="75">
        <f>C19</f>
        <v>0</v>
      </c>
      <c r="D18" s="75">
        <f>D19</f>
        <v>531</v>
      </c>
      <c r="E18" s="75">
        <f>E19</f>
        <v>531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180</v>
      </c>
      <c r="C19" s="73">
        <v>0</v>
      </c>
      <c r="D19" s="73">
        <v>531</v>
      </c>
      <c r="E19" s="76">
        <v>531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4085883.78</v>
      </c>
      <c r="D6" s="75">
        <f t="shared" si="0"/>
        <v>4621118</v>
      </c>
      <c r="E6" s="75">
        <f t="shared" si="0"/>
        <v>5353309</v>
      </c>
      <c r="F6" s="75">
        <f t="shared" si="0"/>
        <v>5311602.2300000004</v>
      </c>
      <c r="G6" s="70">
        <f>(F6*100)/C6</f>
        <v>129.99885743201438</v>
      </c>
      <c r="H6" s="70">
        <f>(F6*100)/E6</f>
        <v>99.220916072657118</v>
      </c>
    </row>
    <row r="7" spans="2:8" x14ac:dyDescent="0.25">
      <c r="B7" s="8" t="s">
        <v>185</v>
      </c>
      <c r="C7" s="75">
        <f t="shared" si="0"/>
        <v>4085883.78</v>
      </c>
      <c r="D7" s="75">
        <f t="shared" si="0"/>
        <v>4621118</v>
      </c>
      <c r="E7" s="75">
        <f t="shared" si="0"/>
        <v>5353309</v>
      </c>
      <c r="F7" s="75">
        <f t="shared" si="0"/>
        <v>5311602.2300000004</v>
      </c>
      <c r="G7" s="70">
        <f>(F7*100)/C7</f>
        <v>129.99885743201438</v>
      </c>
      <c r="H7" s="70">
        <f>(F7*100)/E7</f>
        <v>99.220916072657118</v>
      </c>
    </row>
    <row r="8" spans="2:8" x14ac:dyDescent="0.25">
      <c r="B8" s="11" t="s">
        <v>186</v>
      </c>
      <c r="C8" s="73">
        <v>4085883.78</v>
      </c>
      <c r="D8" s="73">
        <v>4621118</v>
      </c>
      <c r="E8" s="73">
        <v>5353309</v>
      </c>
      <c r="F8" s="74">
        <v>5311602.2300000004</v>
      </c>
      <c r="G8" s="70">
        <f>(F8*100)/C8</f>
        <v>129.99885743201438</v>
      </c>
      <c r="H8" s="70">
        <f>(F8*100)/E8</f>
        <v>99.220916072657118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5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187</v>
      </c>
      <c r="C1" s="39"/>
    </row>
    <row r="2" spans="1:6" ht="15" customHeight="1" x14ac:dyDescent="0.2">
      <c r="A2" s="41" t="s">
        <v>34</v>
      </c>
      <c r="B2" s="42" t="s">
        <v>188</v>
      </c>
      <c r="C2" s="39"/>
    </row>
    <row r="3" spans="1:6" s="39" customFormat="1" ht="43.5" customHeight="1" x14ac:dyDescent="0.2">
      <c r="A3" s="43" t="s">
        <v>35</v>
      </c>
      <c r="B3" s="37" t="s">
        <v>189</v>
      </c>
    </row>
    <row r="4" spans="1:6" s="39" customFormat="1" x14ac:dyDescent="0.2">
      <c r="A4" s="43" t="s">
        <v>36</v>
      </c>
      <c r="B4" s="44" t="s">
        <v>190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191</v>
      </c>
      <c r="B7" s="46"/>
      <c r="C7" s="77">
        <f>C13+C91</f>
        <v>4620587</v>
      </c>
      <c r="D7" s="77">
        <f>D13+D91</f>
        <v>5352778</v>
      </c>
      <c r="E7" s="77">
        <f>E13+E91</f>
        <v>5311602.2299999995</v>
      </c>
      <c r="F7" s="77">
        <f>(E7*100)/D7</f>
        <v>99.230758869506644</v>
      </c>
    </row>
    <row r="8" spans="1:6" x14ac:dyDescent="0.2">
      <c r="A8" s="47" t="s">
        <v>80</v>
      </c>
      <c r="B8" s="46"/>
      <c r="C8" s="77">
        <f>C67</f>
        <v>531</v>
      </c>
      <c r="D8" s="77">
        <f>D67</f>
        <v>531</v>
      </c>
      <c r="E8" s="77">
        <f>E67</f>
        <v>0</v>
      </c>
      <c r="F8" s="77">
        <f>(E8*100)/D8</f>
        <v>0</v>
      </c>
    </row>
    <row r="9" spans="1:6" x14ac:dyDescent="0.2">
      <c r="A9" s="47" t="s">
        <v>192</v>
      </c>
      <c r="B9" s="46"/>
      <c r="C9" s="77">
        <f>C80</f>
        <v>0</v>
      </c>
      <c r="D9" s="77">
        <f>D80</f>
        <v>0</v>
      </c>
      <c r="E9" s="77">
        <f>E80</f>
        <v>0</v>
      </c>
      <c r="F9" s="77" t="e">
        <f>(E9*100)/D9</f>
        <v>#DIV/0!</v>
      </c>
    </row>
    <row r="10" spans="1:6" x14ac:dyDescent="0.2">
      <c r="A10" s="47" t="s">
        <v>193</v>
      </c>
      <c r="B10" s="46"/>
      <c r="C10" s="77">
        <f>C85</f>
        <v>0</v>
      </c>
      <c r="D10" s="77">
        <f>D85</f>
        <v>0</v>
      </c>
      <c r="E10" s="77">
        <f>E85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194</v>
      </c>
      <c r="B12" s="47" t="s">
        <v>195</v>
      </c>
      <c r="C12" s="47" t="s">
        <v>43</v>
      </c>
      <c r="D12" s="47" t="s">
        <v>196</v>
      </c>
      <c r="E12" s="47" t="s">
        <v>197</v>
      </c>
      <c r="F12" s="47" t="s">
        <v>198</v>
      </c>
    </row>
    <row r="13" spans="1:6" x14ac:dyDescent="0.2">
      <c r="A13" s="48" t="s">
        <v>191</v>
      </c>
      <c r="B13" s="48" t="s">
        <v>199</v>
      </c>
      <c r="C13" s="78">
        <f>C14+C55</f>
        <v>4605587</v>
      </c>
      <c r="D13" s="78">
        <f>D14+D55</f>
        <v>5332778</v>
      </c>
      <c r="E13" s="78">
        <f>E14+E55</f>
        <v>5290118.51</v>
      </c>
      <c r="F13" s="79">
        <f>(E13*100)/D13</f>
        <v>99.200051267838262</v>
      </c>
    </row>
    <row r="14" spans="1:6" x14ac:dyDescent="0.2">
      <c r="A14" s="49" t="s">
        <v>78</v>
      </c>
      <c r="B14" s="50" t="s">
        <v>79</v>
      </c>
      <c r="C14" s="80">
        <f>C15+C24+C50</f>
        <v>4590095</v>
      </c>
      <c r="D14" s="80">
        <f>D15+D24+D50</f>
        <v>5320556</v>
      </c>
      <c r="E14" s="80">
        <f>E15+E24+E50</f>
        <v>5278637.62</v>
      </c>
      <c r="F14" s="81">
        <f>(E14*100)/D14</f>
        <v>99.212142866271876</v>
      </c>
    </row>
    <row r="15" spans="1:6" x14ac:dyDescent="0.2">
      <c r="A15" s="51" t="s">
        <v>80</v>
      </c>
      <c r="B15" s="52" t="s">
        <v>81</v>
      </c>
      <c r="C15" s="82">
        <f>C16+C19+C21</f>
        <v>3728810</v>
      </c>
      <c r="D15" s="82">
        <f>D16+D19+D21</f>
        <v>4160929</v>
      </c>
      <c r="E15" s="82">
        <f>E16+E19+E21</f>
        <v>4161323.08</v>
      </c>
      <c r="F15" s="81">
        <f>(E15*100)/D15</f>
        <v>100.00947096189337</v>
      </c>
    </row>
    <row r="16" spans="1:6" x14ac:dyDescent="0.2">
      <c r="A16" s="53" t="s">
        <v>82</v>
      </c>
      <c r="B16" s="54" t="s">
        <v>83</v>
      </c>
      <c r="C16" s="83">
        <f>C17+C18</f>
        <v>3113818</v>
      </c>
      <c r="D16" s="83">
        <f>D17+D18</f>
        <v>3454590</v>
      </c>
      <c r="E16" s="83">
        <f>E17+E18</f>
        <v>3454546.73</v>
      </c>
      <c r="F16" s="83">
        <f>(E16*100)/D16</f>
        <v>99.99874746351955</v>
      </c>
    </row>
    <row r="17" spans="1:6" x14ac:dyDescent="0.2">
      <c r="A17" s="55" t="s">
        <v>84</v>
      </c>
      <c r="B17" s="56" t="s">
        <v>85</v>
      </c>
      <c r="C17" s="84">
        <v>3110318</v>
      </c>
      <c r="D17" s="84">
        <v>3432318</v>
      </c>
      <c r="E17" s="84">
        <v>3432274.87</v>
      </c>
      <c r="F17" s="84"/>
    </row>
    <row r="18" spans="1:6" x14ac:dyDescent="0.2">
      <c r="A18" s="55" t="s">
        <v>86</v>
      </c>
      <c r="B18" s="56" t="s">
        <v>87</v>
      </c>
      <c r="C18" s="84">
        <v>3500</v>
      </c>
      <c r="D18" s="84">
        <v>22272</v>
      </c>
      <c r="E18" s="84">
        <v>22271.86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129447</v>
      </c>
      <c r="D19" s="83">
        <f>D20</f>
        <v>136352</v>
      </c>
      <c r="E19" s="83">
        <f>E20</f>
        <v>136789.39000000001</v>
      </c>
      <c r="F19" s="83">
        <f>(E19*100)/D19</f>
        <v>100.32078003989673</v>
      </c>
    </row>
    <row r="20" spans="1:6" x14ac:dyDescent="0.2">
      <c r="A20" s="55" t="s">
        <v>90</v>
      </c>
      <c r="B20" s="56" t="s">
        <v>89</v>
      </c>
      <c r="C20" s="84">
        <v>129447</v>
      </c>
      <c r="D20" s="84">
        <v>136352</v>
      </c>
      <c r="E20" s="84">
        <v>136789.39000000001</v>
      </c>
      <c r="F20" s="84"/>
    </row>
    <row r="21" spans="1:6" x14ac:dyDescent="0.2">
      <c r="A21" s="53" t="s">
        <v>91</v>
      </c>
      <c r="B21" s="54" t="s">
        <v>92</v>
      </c>
      <c r="C21" s="83">
        <f>C22+C23</f>
        <v>485545</v>
      </c>
      <c r="D21" s="83">
        <f>D22+D23</f>
        <v>569987</v>
      </c>
      <c r="E21" s="83">
        <f>E22+E23</f>
        <v>569986.96</v>
      </c>
      <c r="F21" s="83">
        <f>(E21*100)/D21</f>
        <v>99.999992982296092</v>
      </c>
    </row>
    <row r="22" spans="1:6" x14ac:dyDescent="0.2">
      <c r="A22" s="55" t="s">
        <v>93</v>
      </c>
      <c r="B22" s="56" t="s">
        <v>94</v>
      </c>
      <c r="C22" s="84">
        <v>0</v>
      </c>
      <c r="D22" s="84">
        <v>0</v>
      </c>
      <c r="E22" s="84">
        <v>0</v>
      </c>
      <c r="F22" s="84"/>
    </row>
    <row r="23" spans="1:6" x14ac:dyDescent="0.2">
      <c r="A23" s="55" t="s">
        <v>95</v>
      </c>
      <c r="B23" s="56" t="s">
        <v>96</v>
      </c>
      <c r="C23" s="84">
        <v>485545</v>
      </c>
      <c r="D23" s="84">
        <v>569987</v>
      </c>
      <c r="E23" s="84">
        <v>569986.96</v>
      </c>
      <c r="F23" s="84"/>
    </row>
    <row r="24" spans="1:6" x14ac:dyDescent="0.2">
      <c r="A24" s="51" t="s">
        <v>97</v>
      </c>
      <c r="B24" s="52" t="s">
        <v>98</v>
      </c>
      <c r="C24" s="82">
        <f>C25+C29+C34+C44+C46</f>
        <v>856185</v>
      </c>
      <c r="D24" s="82">
        <f>D25+D29+D34+D44+D46</f>
        <v>1156527</v>
      </c>
      <c r="E24" s="82">
        <f>E25+E29+E34+E44+E46</f>
        <v>1114216.4500000002</v>
      </c>
      <c r="F24" s="81">
        <f>(E24*100)/D24</f>
        <v>96.341585626621779</v>
      </c>
    </row>
    <row r="25" spans="1:6" x14ac:dyDescent="0.2">
      <c r="A25" s="53" t="s">
        <v>99</v>
      </c>
      <c r="B25" s="54" t="s">
        <v>100</v>
      </c>
      <c r="C25" s="83">
        <f>C26+C27+C28</f>
        <v>140000</v>
      </c>
      <c r="D25" s="83">
        <f>D26+D27+D28</f>
        <v>153342</v>
      </c>
      <c r="E25" s="83">
        <f>E26+E27+E28</f>
        <v>147451.70000000001</v>
      </c>
      <c r="F25" s="83">
        <f>(E25*100)/D25</f>
        <v>96.158717115989091</v>
      </c>
    </row>
    <row r="26" spans="1:6" x14ac:dyDescent="0.2">
      <c r="A26" s="55" t="s">
        <v>101</v>
      </c>
      <c r="B26" s="56" t="s">
        <v>102</v>
      </c>
      <c r="C26" s="84">
        <v>12000</v>
      </c>
      <c r="D26" s="84">
        <v>10500</v>
      </c>
      <c r="E26" s="84">
        <v>6159.69</v>
      </c>
      <c r="F26" s="84"/>
    </row>
    <row r="27" spans="1:6" ht="25.5" x14ac:dyDescent="0.2">
      <c r="A27" s="55" t="s">
        <v>103</v>
      </c>
      <c r="B27" s="56" t="s">
        <v>104</v>
      </c>
      <c r="C27" s="84">
        <v>121000</v>
      </c>
      <c r="D27" s="84">
        <v>139342</v>
      </c>
      <c r="E27" s="84">
        <v>139341.26</v>
      </c>
      <c r="F27" s="84"/>
    </row>
    <row r="28" spans="1:6" x14ac:dyDescent="0.2">
      <c r="A28" s="55" t="s">
        <v>105</v>
      </c>
      <c r="B28" s="56" t="s">
        <v>106</v>
      </c>
      <c r="C28" s="84">
        <v>7000</v>
      </c>
      <c r="D28" s="84">
        <v>3500</v>
      </c>
      <c r="E28" s="84">
        <v>1950.75</v>
      </c>
      <c r="F28" s="84"/>
    </row>
    <row r="29" spans="1:6" x14ac:dyDescent="0.2">
      <c r="A29" s="53" t="s">
        <v>107</v>
      </c>
      <c r="B29" s="54" t="s">
        <v>108</v>
      </c>
      <c r="C29" s="83">
        <f>C30+C31+C32+C33</f>
        <v>109212</v>
      </c>
      <c r="D29" s="83">
        <f>D30+D31+D32+D33</f>
        <v>92712</v>
      </c>
      <c r="E29" s="83">
        <f>E30+E31+E32+E33</f>
        <v>68260.92</v>
      </c>
      <c r="F29" s="83">
        <f>(E29*100)/D29</f>
        <v>73.626844421434114</v>
      </c>
    </row>
    <row r="30" spans="1:6" x14ac:dyDescent="0.2">
      <c r="A30" s="55" t="s">
        <v>109</v>
      </c>
      <c r="B30" s="56" t="s">
        <v>110</v>
      </c>
      <c r="C30" s="84">
        <v>62000</v>
      </c>
      <c r="D30" s="84">
        <v>50000</v>
      </c>
      <c r="E30" s="84">
        <v>42572.91</v>
      </c>
      <c r="F30" s="84"/>
    </row>
    <row r="31" spans="1:6" x14ac:dyDescent="0.2">
      <c r="A31" s="55" t="s">
        <v>111</v>
      </c>
      <c r="B31" s="56" t="s">
        <v>112</v>
      </c>
      <c r="C31" s="84">
        <v>39312</v>
      </c>
      <c r="D31" s="84">
        <v>36312</v>
      </c>
      <c r="E31" s="84">
        <v>22847.37</v>
      </c>
      <c r="F31" s="84"/>
    </row>
    <row r="32" spans="1:6" x14ac:dyDescent="0.2">
      <c r="A32" s="55" t="s">
        <v>113</v>
      </c>
      <c r="B32" s="56" t="s">
        <v>114</v>
      </c>
      <c r="C32" s="84">
        <v>3400</v>
      </c>
      <c r="D32" s="84">
        <v>1900</v>
      </c>
      <c r="E32" s="84">
        <v>962.22</v>
      </c>
      <c r="F32" s="84"/>
    </row>
    <row r="33" spans="1:6" x14ac:dyDescent="0.2">
      <c r="A33" s="55" t="s">
        <v>115</v>
      </c>
      <c r="B33" s="56" t="s">
        <v>116</v>
      </c>
      <c r="C33" s="84">
        <v>4500</v>
      </c>
      <c r="D33" s="84">
        <v>4500</v>
      </c>
      <c r="E33" s="84">
        <v>1878.42</v>
      </c>
      <c r="F33" s="84"/>
    </row>
    <row r="34" spans="1:6" x14ac:dyDescent="0.2">
      <c r="A34" s="53" t="s">
        <v>117</v>
      </c>
      <c r="B34" s="54" t="s">
        <v>118</v>
      </c>
      <c r="C34" s="83">
        <f>C35+C36+C37+C38+C39+C40+C41+C42+C43</f>
        <v>598573</v>
      </c>
      <c r="D34" s="83">
        <f>D35+D36+D37+D38+D39+D40+D41+D42+D43</f>
        <v>904373</v>
      </c>
      <c r="E34" s="83">
        <f>E35+E36+E37+E38+E39+E40+E41+E42+E43</f>
        <v>895072.58000000007</v>
      </c>
      <c r="F34" s="83">
        <f>(E34*100)/D34</f>
        <v>98.97161679970543</v>
      </c>
    </row>
    <row r="35" spans="1:6" x14ac:dyDescent="0.2">
      <c r="A35" s="55" t="s">
        <v>119</v>
      </c>
      <c r="B35" s="56" t="s">
        <v>120</v>
      </c>
      <c r="C35" s="84">
        <v>210629</v>
      </c>
      <c r="D35" s="84">
        <v>301629</v>
      </c>
      <c r="E35" s="84">
        <v>302408.34999999998</v>
      </c>
      <c r="F35" s="84"/>
    </row>
    <row r="36" spans="1:6" x14ac:dyDescent="0.2">
      <c r="A36" s="55" t="s">
        <v>121</v>
      </c>
      <c r="B36" s="56" t="s">
        <v>122</v>
      </c>
      <c r="C36" s="84">
        <v>10000</v>
      </c>
      <c r="D36" s="84">
        <v>10000</v>
      </c>
      <c r="E36" s="84">
        <v>6132.46</v>
      </c>
      <c r="F36" s="84"/>
    </row>
    <row r="37" spans="1:6" x14ac:dyDescent="0.2">
      <c r="A37" s="55" t="s">
        <v>123</v>
      </c>
      <c r="B37" s="56" t="s">
        <v>124</v>
      </c>
      <c r="C37" s="84">
        <v>3318</v>
      </c>
      <c r="D37" s="84">
        <v>5118</v>
      </c>
      <c r="E37" s="84">
        <v>4304.6000000000004</v>
      </c>
      <c r="F37" s="84"/>
    </row>
    <row r="38" spans="1:6" x14ac:dyDescent="0.2">
      <c r="A38" s="55" t="s">
        <v>125</v>
      </c>
      <c r="B38" s="56" t="s">
        <v>126</v>
      </c>
      <c r="C38" s="84">
        <v>33181</v>
      </c>
      <c r="D38" s="84">
        <v>33181</v>
      </c>
      <c r="E38" s="84">
        <v>37546.949999999997</v>
      </c>
      <c r="F38" s="84"/>
    </row>
    <row r="39" spans="1:6" x14ac:dyDescent="0.2">
      <c r="A39" s="55" t="s">
        <v>127</v>
      </c>
      <c r="B39" s="56" t="s">
        <v>128</v>
      </c>
      <c r="C39" s="84">
        <v>26545</v>
      </c>
      <c r="D39" s="84">
        <v>26545</v>
      </c>
      <c r="E39" s="84">
        <v>20244.8</v>
      </c>
      <c r="F39" s="84"/>
    </row>
    <row r="40" spans="1:6" x14ac:dyDescent="0.2">
      <c r="A40" s="55" t="s">
        <v>129</v>
      </c>
      <c r="B40" s="56" t="s">
        <v>130</v>
      </c>
      <c r="C40" s="84">
        <v>13000</v>
      </c>
      <c r="D40" s="84">
        <v>13000</v>
      </c>
      <c r="E40" s="84">
        <v>4295.71</v>
      </c>
      <c r="F40" s="84"/>
    </row>
    <row r="41" spans="1:6" x14ac:dyDescent="0.2">
      <c r="A41" s="55" t="s">
        <v>131</v>
      </c>
      <c r="B41" s="56" t="s">
        <v>132</v>
      </c>
      <c r="C41" s="84">
        <v>300000</v>
      </c>
      <c r="D41" s="84">
        <v>513000</v>
      </c>
      <c r="E41" s="84">
        <v>517224.94</v>
      </c>
      <c r="F41" s="84"/>
    </row>
    <row r="42" spans="1:6" x14ac:dyDescent="0.2">
      <c r="A42" s="55" t="s">
        <v>133</v>
      </c>
      <c r="B42" s="56" t="s">
        <v>134</v>
      </c>
      <c r="C42" s="84">
        <v>100</v>
      </c>
      <c r="D42" s="84">
        <v>100</v>
      </c>
      <c r="E42" s="84">
        <v>19.920000000000002</v>
      </c>
      <c r="F42" s="84"/>
    </row>
    <row r="43" spans="1:6" x14ac:dyDescent="0.2">
      <c r="A43" s="55" t="s">
        <v>135</v>
      </c>
      <c r="B43" s="56" t="s">
        <v>136</v>
      </c>
      <c r="C43" s="84">
        <v>1800</v>
      </c>
      <c r="D43" s="84">
        <v>1800</v>
      </c>
      <c r="E43" s="84">
        <v>2894.85</v>
      </c>
      <c r="F43" s="84"/>
    </row>
    <row r="44" spans="1:6" x14ac:dyDescent="0.2">
      <c r="A44" s="53" t="s">
        <v>137</v>
      </c>
      <c r="B44" s="54" t="s">
        <v>138</v>
      </c>
      <c r="C44" s="83">
        <f>C45</f>
        <v>2200</v>
      </c>
      <c r="D44" s="83">
        <f>D45</f>
        <v>2200</v>
      </c>
      <c r="E44" s="83">
        <f>E45</f>
        <v>1521.16</v>
      </c>
      <c r="F44" s="83">
        <f>(E44*100)/D44</f>
        <v>69.143636363636361</v>
      </c>
    </row>
    <row r="45" spans="1:6" ht="25.5" x14ac:dyDescent="0.2">
      <c r="A45" s="55" t="s">
        <v>139</v>
      </c>
      <c r="B45" s="56" t="s">
        <v>140</v>
      </c>
      <c r="C45" s="84">
        <v>2200</v>
      </c>
      <c r="D45" s="84">
        <v>2200</v>
      </c>
      <c r="E45" s="84">
        <v>1521.16</v>
      </c>
      <c r="F45" s="84"/>
    </row>
    <row r="46" spans="1:6" x14ac:dyDescent="0.2">
      <c r="A46" s="53" t="s">
        <v>141</v>
      </c>
      <c r="B46" s="54" t="s">
        <v>142</v>
      </c>
      <c r="C46" s="83">
        <f>C47+C48+C49</f>
        <v>6200</v>
      </c>
      <c r="D46" s="83">
        <f>D47+D48+D49</f>
        <v>3900</v>
      </c>
      <c r="E46" s="83">
        <f>E47+E48+E49</f>
        <v>1910.0900000000001</v>
      </c>
      <c r="F46" s="83">
        <f>(E46*100)/D46</f>
        <v>48.976666666666667</v>
      </c>
    </row>
    <row r="47" spans="1:6" x14ac:dyDescent="0.2">
      <c r="A47" s="55" t="s">
        <v>143</v>
      </c>
      <c r="B47" s="56" t="s">
        <v>144</v>
      </c>
      <c r="C47" s="84">
        <v>3000</v>
      </c>
      <c r="D47" s="84">
        <v>1200</v>
      </c>
      <c r="E47" s="84">
        <v>1199.8900000000001</v>
      </c>
      <c r="F47" s="84"/>
    </row>
    <row r="48" spans="1:6" x14ac:dyDescent="0.2">
      <c r="A48" s="55" t="s">
        <v>145</v>
      </c>
      <c r="B48" s="56" t="s">
        <v>146</v>
      </c>
      <c r="C48" s="84">
        <v>2000</v>
      </c>
      <c r="D48" s="84">
        <v>1500</v>
      </c>
      <c r="E48" s="84">
        <v>63.6</v>
      </c>
      <c r="F48" s="84"/>
    </row>
    <row r="49" spans="1:6" x14ac:dyDescent="0.2">
      <c r="A49" s="55" t="s">
        <v>147</v>
      </c>
      <c r="B49" s="56" t="s">
        <v>142</v>
      </c>
      <c r="C49" s="84">
        <v>1200</v>
      </c>
      <c r="D49" s="84">
        <v>1200</v>
      </c>
      <c r="E49" s="84">
        <v>646.6</v>
      </c>
      <c r="F49" s="84"/>
    </row>
    <row r="50" spans="1:6" x14ac:dyDescent="0.2">
      <c r="A50" s="51" t="s">
        <v>148</v>
      </c>
      <c r="B50" s="52" t="s">
        <v>149</v>
      </c>
      <c r="C50" s="82">
        <f>C51+C53</f>
        <v>5100</v>
      </c>
      <c r="D50" s="82">
        <f>D51+D53</f>
        <v>3100</v>
      </c>
      <c r="E50" s="82">
        <f>E51+E53</f>
        <v>3098.09</v>
      </c>
      <c r="F50" s="81">
        <f>(E50*100)/D50</f>
        <v>99.938387096774193</v>
      </c>
    </row>
    <row r="51" spans="1:6" x14ac:dyDescent="0.2">
      <c r="A51" s="53" t="s">
        <v>150</v>
      </c>
      <c r="B51" s="54" t="s">
        <v>151</v>
      </c>
      <c r="C51" s="83">
        <f>C52</f>
        <v>1100</v>
      </c>
      <c r="D51" s="83">
        <f>D52</f>
        <v>1100</v>
      </c>
      <c r="E51" s="83">
        <f>E52</f>
        <v>1139.18</v>
      </c>
      <c r="F51" s="83">
        <f>(E51*100)/D51</f>
        <v>103.56181818181818</v>
      </c>
    </row>
    <row r="52" spans="1:6" ht="25.5" x14ac:dyDescent="0.2">
      <c r="A52" s="55" t="s">
        <v>152</v>
      </c>
      <c r="B52" s="56" t="s">
        <v>153</v>
      </c>
      <c r="C52" s="84">
        <v>1100</v>
      </c>
      <c r="D52" s="84">
        <v>1100</v>
      </c>
      <c r="E52" s="84">
        <v>1139.18</v>
      </c>
      <c r="F52" s="84"/>
    </row>
    <row r="53" spans="1:6" x14ac:dyDescent="0.2">
      <c r="A53" s="53" t="s">
        <v>154</v>
      </c>
      <c r="B53" s="54" t="s">
        <v>155</v>
      </c>
      <c r="C53" s="83">
        <f>C54</f>
        <v>4000</v>
      </c>
      <c r="D53" s="83">
        <f>D54</f>
        <v>2000</v>
      </c>
      <c r="E53" s="83">
        <f>E54</f>
        <v>1958.91</v>
      </c>
      <c r="F53" s="83">
        <f>(E53*100)/D53</f>
        <v>97.945499999999996</v>
      </c>
    </row>
    <row r="54" spans="1:6" x14ac:dyDescent="0.2">
      <c r="A54" s="55" t="s">
        <v>156</v>
      </c>
      <c r="B54" s="56" t="s">
        <v>157</v>
      </c>
      <c r="C54" s="84">
        <v>4000</v>
      </c>
      <c r="D54" s="84">
        <v>2000</v>
      </c>
      <c r="E54" s="84">
        <v>1958.91</v>
      </c>
      <c r="F54" s="84"/>
    </row>
    <row r="55" spans="1:6" x14ac:dyDescent="0.2">
      <c r="A55" s="49" t="s">
        <v>158</v>
      </c>
      <c r="B55" s="50" t="s">
        <v>159</v>
      </c>
      <c r="C55" s="80">
        <f>C56</f>
        <v>15492</v>
      </c>
      <c r="D55" s="80">
        <f>D56</f>
        <v>12222</v>
      </c>
      <c r="E55" s="80">
        <f>E56</f>
        <v>11480.89</v>
      </c>
      <c r="F55" s="81">
        <f>(E55*100)/D55</f>
        <v>93.936262477499596</v>
      </c>
    </row>
    <row r="56" spans="1:6" x14ac:dyDescent="0.2">
      <c r="A56" s="51" t="s">
        <v>160</v>
      </c>
      <c r="B56" s="52" t="s">
        <v>161</v>
      </c>
      <c r="C56" s="82">
        <f>C57+C60</f>
        <v>15492</v>
      </c>
      <c r="D56" s="82">
        <f>D57+D60</f>
        <v>12222</v>
      </c>
      <c r="E56" s="82">
        <f>E57+E60</f>
        <v>11480.89</v>
      </c>
      <c r="F56" s="81">
        <f>(E56*100)/D56</f>
        <v>93.936262477499596</v>
      </c>
    </row>
    <row r="57" spans="1:6" x14ac:dyDescent="0.2">
      <c r="A57" s="53" t="s">
        <v>162</v>
      </c>
      <c r="B57" s="54" t="s">
        <v>163</v>
      </c>
      <c r="C57" s="83">
        <f>C58+C59</f>
        <v>7200</v>
      </c>
      <c r="D57" s="83">
        <f>D58+D59</f>
        <v>7200</v>
      </c>
      <c r="E57" s="83">
        <f>E58+E59</f>
        <v>6468.2</v>
      </c>
      <c r="F57" s="83">
        <f>(E57*100)/D57</f>
        <v>89.836111111111109</v>
      </c>
    </row>
    <row r="58" spans="1:6" x14ac:dyDescent="0.2">
      <c r="A58" s="55" t="s">
        <v>164</v>
      </c>
      <c r="B58" s="56" t="s">
        <v>165</v>
      </c>
      <c r="C58" s="84">
        <v>6000</v>
      </c>
      <c r="D58" s="84">
        <v>3000</v>
      </c>
      <c r="E58" s="84">
        <v>5669.2</v>
      </c>
      <c r="F58" s="84"/>
    </row>
    <row r="59" spans="1:6" x14ac:dyDescent="0.2">
      <c r="A59" s="55" t="s">
        <v>166</v>
      </c>
      <c r="B59" s="56" t="s">
        <v>167</v>
      </c>
      <c r="C59" s="84">
        <v>1200</v>
      </c>
      <c r="D59" s="84">
        <v>4200</v>
      </c>
      <c r="E59" s="84">
        <v>799</v>
      </c>
      <c r="F59" s="84"/>
    </row>
    <row r="60" spans="1:6" x14ac:dyDescent="0.2">
      <c r="A60" s="53" t="s">
        <v>168</v>
      </c>
      <c r="B60" s="54" t="s">
        <v>169</v>
      </c>
      <c r="C60" s="83">
        <f>C61</f>
        <v>8292</v>
      </c>
      <c r="D60" s="83">
        <f>D61</f>
        <v>5022</v>
      </c>
      <c r="E60" s="83">
        <f>E61</f>
        <v>5012.6899999999996</v>
      </c>
      <c r="F60" s="83">
        <f>(E60*100)/D60</f>
        <v>99.814615690959783</v>
      </c>
    </row>
    <row r="61" spans="1:6" x14ac:dyDescent="0.2">
      <c r="A61" s="55" t="s">
        <v>170</v>
      </c>
      <c r="B61" s="56" t="s">
        <v>171</v>
      </c>
      <c r="C61" s="84">
        <v>8292</v>
      </c>
      <c r="D61" s="84">
        <v>5022</v>
      </c>
      <c r="E61" s="84">
        <v>5012.6899999999996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0">C63</f>
        <v>4605587</v>
      </c>
      <c r="D62" s="80">
        <f t="shared" si="0"/>
        <v>5332778</v>
      </c>
      <c r="E62" s="80">
        <f t="shared" si="0"/>
        <v>5290118.51</v>
      </c>
      <c r="F62" s="81">
        <f>(E62*100)/D62</f>
        <v>99.200051267838262</v>
      </c>
    </row>
    <row r="63" spans="1:6" x14ac:dyDescent="0.2">
      <c r="A63" s="51" t="s">
        <v>70</v>
      </c>
      <c r="B63" s="52" t="s">
        <v>71</v>
      </c>
      <c r="C63" s="82">
        <f t="shared" si="0"/>
        <v>4605587</v>
      </c>
      <c r="D63" s="82">
        <f t="shared" si="0"/>
        <v>5332778</v>
      </c>
      <c r="E63" s="82">
        <f t="shared" si="0"/>
        <v>5290118.51</v>
      </c>
      <c r="F63" s="81">
        <f>(E63*100)/D63</f>
        <v>99.200051267838262</v>
      </c>
    </row>
    <row r="64" spans="1:6" ht="25.5" x14ac:dyDescent="0.2">
      <c r="A64" s="53" t="s">
        <v>72</v>
      </c>
      <c r="B64" s="54" t="s">
        <v>73</v>
      </c>
      <c r="C64" s="83">
        <f>C65+C66</f>
        <v>4605587</v>
      </c>
      <c r="D64" s="83">
        <f>D65+D66</f>
        <v>5332778</v>
      </c>
      <c r="E64" s="83">
        <f>E65+E66</f>
        <v>5290118.51</v>
      </c>
      <c r="F64" s="83">
        <f>(E64*100)/D64</f>
        <v>99.200051267838262</v>
      </c>
    </row>
    <row r="65" spans="1:6" x14ac:dyDescent="0.2">
      <c r="A65" s="55" t="s">
        <v>74</v>
      </c>
      <c r="B65" s="56" t="s">
        <v>75</v>
      </c>
      <c r="C65" s="84">
        <v>4590095</v>
      </c>
      <c r="D65" s="84">
        <v>5320556</v>
      </c>
      <c r="E65" s="84">
        <v>5278637.62</v>
      </c>
      <c r="F65" s="84"/>
    </row>
    <row r="66" spans="1:6" ht="25.5" x14ac:dyDescent="0.2">
      <c r="A66" s="55" t="s">
        <v>76</v>
      </c>
      <c r="B66" s="56" t="s">
        <v>77</v>
      </c>
      <c r="C66" s="84">
        <v>15492</v>
      </c>
      <c r="D66" s="84">
        <v>12222</v>
      </c>
      <c r="E66" s="84">
        <v>11480.89</v>
      </c>
      <c r="F66" s="84"/>
    </row>
    <row r="67" spans="1:6" x14ac:dyDescent="0.2">
      <c r="A67" s="48" t="s">
        <v>80</v>
      </c>
      <c r="B67" s="48" t="s">
        <v>200</v>
      </c>
      <c r="C67" s="78">
        <f>C68+C72</f>
        <v>531</v>
      </c>
      <c r="D67" s="78">
        <f>D68+D72</f>
        <v>531</v>
      </c>
      <c r="E67" s="78">
        <f>E68+E72</f>
        <v>0</v>
      </c>
      <c r="F67" s="79">
        <f>(E67*100)/D67</f>
        <v>0</v>
      </c>
    </row>
    <row r="68" spans="1:6" x14ac:dyDescent="0.2">
      <c r="A68" s="49" t="s">
        <v>78</v>
      </c>
      <c r="B68" s="50" t="s">
        <v>79</v>
      </c>
      <c r="C68" s="80">
        <f t="shared" ref="C68:E70" si="1">C69</f>
        <v>398</v>
      </c>
      <c r="D68" s="80">
        <f t="shared" si="1"/>
        <v>398</v>
      </c>
      <c r="E68" s="80">
        <f t="shared" si="1"/>
        <v>0</v>
      </c>
      <c r="F68" s="81">
        <f>(E68*100)/D68</f>
        <v>0</v>
      </c>
    </row>
    <row r="69" spans="1:6" x14ac:dyDescent="0.2">
      <c r="A69" s="51" t="s">
        <v>97</v>
      </c>
      <c r="B69" s="52" t="s">
        <v>98</v>
      </c>
      <c r="C69" s="82">
        <f t="shared" si="1"/>
        <v>398</v>
      </c>
      <c r="D69" s="82">
        <f t="shared" si="1"/>
        <v>398</v>
      </c>
      <c r="E69" s="82">
        <f t="shared" si="1"/>
        <v>0</v>
      </c>
      <c r="F69" s="81">
        <f>(E69*100)/D69</f>
        <v>0</v>
      </c>
    </row>
    <row r="70" spans="1:6" x14ac:dyDescent="0.2">
      <c r="A70" s="53" t="s">
        <v>117</v>
      </c>
      <c r="B70" s="54" t="s">
        <v>118</v>
      </c>
      <c r="C70" s="83">
        <f t="shared" si="1"/>
        <v>398</v>
      </c>
      <c r="D70" s="83">
        <f t="shared" si="1"/>
        <v>398</v>
      </c>
      <c r="E70" s="83">
        <f t="shared" si="1"/>
        <v>0</v>
      </c>
      <c r="F70" s="83">
        <f>(E70*100)/D70</f>
        <v>0</v>
      </c>
    </row>
    <row r="71" spans="1:6" x14ac:dyDescent="0.2">
      <c r="A71" s="55" t="s">
        <v>121</v>
      </c>
      <c r="B71" s="56" t="s">
        <v>122</v>
      </c>
      <c r="C71" s="84">
        <v>398</v>
      </c>
      <c r="D71" s="84">
        <v>398</v>
      </c>
      <c r="E71" s="84">
        <v>0</v>
      </c>
      <c r="F71" s="84"/>
    </row>
    <row r="72" spans="1:6" x14ac:dyDescent="0.2">
      <c r="A72" s="49" t="s">
        <v>158</v>
      </c>
      <c r="B72" s="50" t="s">
        <v>159</v>
      </c>
      <c r="C72" s="80">
        <f t="shared" ref="C72:E74" si="2">C73</f>
        <v>133</v>
      </c>
      <c r="D72" s="80">
        <f t="shared" si="2"/>
        <v>133</v>
      </c>
      <c r="E72" s="80">
        <f t="shared" si="2"/>
        <v>0</v>
      </c>
      <c r="F72" s="81">
        <f>(E72*100)/D72</f>
        <v>0</v>
      </c>
    </row>
    <row r="73" spans="1:6" x14ac:dyDescent="0.2">
      <c r="A73" s="51" t="s">
        <v>160</v>
      </c>
      <c r="B73" s="52" t="s">
        <v>161</v>
      </c>
      <c r="C73" s="82">
        <f t="shared" si="2"/>
        <v>133</v>
      </c>
      <c r="D73" s="82">
        <f t="shared" si="2"/>
        <v>133</v>
      </c>
      <c r="E73" s="82">
        <f t="shared" si="2"/>
        <v>0</v>
      </c>
      <c r="F73" s="81">
        <f>(E73*100)/D73</f>
        <v>0</v>
      </c>
    </row>
    <row r="74" spans="1:6" x14ac:dyDescent="0.2">
      <c r="A74" s="53" t="s">
        <v>162</v>
      </c>
      <c r="B74" s="54" t="s">
        <v>163</v>
      </c>
      <c r="C74" s="83">
        <f t="shared" si="2"/>
        <v>133</v>
      </c>
      <c r="D74" s="83">
        <f t="shared" si="2"/>
        <v>133</v>
      </c>
      <c r="E74" s="83">
        <f t="shared" si="2"/>
        <v>0</v>
      </c>
      <c r="F74" s="83">
        <f>(E74*100)/D74</f>
        <v>0</v>
      </c>
    </row>
    <row r="75" spans="1:6" x14ac:dyDescent="0.2">
      <c r="A75" s="55" t="s">
        <v>164</v>
      </c>
      <c r="B75" s="56" t="s">
        <v>165</v>
      </c>
      <c r="C75" s="84">
        <v>133</v>
      </c>
      <c r="D75" s="84">
        <v>133</v>
      </c>
      <c r="E75" s="84">
        <v>0</v>
      </c>
      <c r="F75" s="84"/>
    </row>
    <row r="76" spans="1:6" x14ac:dyDescent="0.2">
      <c r="A76" s="49" t="s">
        <v>50</v>
      </c>
      <c r="B76" s="50" t="s">
        <v>51</v>
      </c>
      <c r="C76" s="80">
        <f t="shared" ref="C76:E78" si="3">C77</f>
        <v>531</v>
      </c>
      <c r="D76" s="80">
        <f t="shared" si="3"/>
        <v>531</v>
      </c>
      <c r="E76" s="80">
        <f t="shared" si="3"/>
        <v>395.69</v>
      </c>
      <c r="F76" s="81">
        <f>(E76*100)/D76</f>
        <v>74.517890772128055</v>
      </c>
    </row>
    <row r="77" spans="1:6" x14ac:dyDescent="0.2">
      <c r="A77" s="51" t="s">
        <v>64</v>
      </c>
      <c r="B77" s="52" t="s">
        <v>65</v>
      </c>
      <c r="C77" s="82">
        <f t="shared" si="3"/>
        <v>531</v>
      </c>
      <c r="D77" s="82">
        <f t="shared" si="3"/>
        <v>531</v>
      </c>
      <c r="E77" s="82">
        <f t="shared" si="3"/>
        <v>395.69</v>
      </c>
      <c r="F77" s="81">
        <f>(E77*100)/D77</f>
        <v>74.517890772128055</v>
      </c>
    </row>
    <row r="78" spans="1:6" x14ac:dyDescent="0.2">
      <c r="A78" s="53" t="s">
        <v>66</v>
      </c>
      <c r="B78" s="54" t="s">
        <v>67</v>
      </c>
      <c r="C78" s="83">
        <f t="shared" si="3"/>
        <v>531</v>
      </c>
      <c r="D78" s="83">
        <f t="shared" si="3"/>
        <v>531</v>
      </c>
      <c r="E78" s="83">
        <f t="shared" si="3"/>
        <v>395.69</v>
      </c>
      <c r="F78" s="83">
        <f>(E78*100)/D78</f>
        <v>74.517890772128055</v>
      </c>
    </row>
    <row r="79" spans="1:6" x14ac:dyDescent="0.2">
      <c r="A79" s="55" t="s">
        <v>68</v>
      </c>
      <c r="B79" s="56" t="s">
        <v>69</v>
      </c>
      <c r="C79" s="84">
        <v>531</v>
      </c>
      <c r="D79" s="84">
        <v>531</v>
      </c>
      <c r="E79" s="84">
        <v>395.69</v>
      </c>
      <c r="F79" s="84"/>
    </row>
    <row r="80" spans="1:6" x14ac:dyDescent="0.2">
      <c r="A80" s="48" t="s">
        <v>192</v>
      </c>
      <c r="B80" s="48" t="s">
        <v>201</v>
      </c>
      <c r="C80" s="78"/>
      <c r="D80" s="78"/>
      <c r="E80" s="78"/>
      <c r="F80" s="79" t="e">
        <f>(E80*100)/D80</f>
        <v>#DIV/0!</v>
      </c>
    </row>
    <row r="81" spans="1:6" x14ac:dyDescent="0.2">
      <c r="A81" s="49" t="s">
        <v>50</v>
      </c>
      <c r="B81" s="50" t="s">
        <v>51</v>
      </c>
      <c r="C81" s="80">
        <f t="shared" ref="C81:E83" si="4">C82</f>
        <v>0</v>
      </c>
      <c r="D81" s="80">
        <f t="shared" si="4"/>
        <v>0</v>
      </c>
      <c r="E81" s="80">
        <f t="shared" si="4"/>
        <v>88.87</v>
      </c>
      <c r="F81" s="81" t="e">
        <f>(E81*100)/D81</f>
        <v>#DIV/0!</v>
      </c>
    </row>
    <row r="82" spans="1:6" x14ac:dyDescent="0.2">
      <c r="A82" s="51" t="s">
        <v>58</v>
      </c>
      <c r="B82" s="52" t="s">
        <v>59</v>
      </c>
      <c r="C82" s="82">
        <f t="shared" si="4"/>
        <v>0</v>
      </c>
      <c r="D82" s="82">
        <f t="shared" si="4"/>
        <v>0</v>
      </c>
      <c r="E82" s="82">
        <f t="shared" si="4"/>
        <v>88.87</v>
      </c>
      <c r="F82" s="81" t="e">
        <f>(E82*100)/D82</f>
        <v>#DIV/0!</v>
      </c>
    </row>
    <row r="83" spans="1:6" x14ac:dyDescent="0.2">
      <c r="A83" s="53" t="s">
        <v>60</v>
      </c>
      <c r="B83" s="54" t="s">
        <v>61</v>
      </c>
      <c r="C83" s="83">
        <f t="shared" si="4"/>
        <v>0</v>
      </c>
      <c r="D83" s="83">
        <f t="shared" si="4"/>
        <v>0</v>
      </c>
      <c r="E83" s="83">
        <f t="shared" si="4"/>
        <v>88.87</v>
      </c>
      <c r="F83" s="83" t="e">
        <f>(E83*100)/D83</f>
        <v>#DIV/0!</v>
      </c>
    </row>
    <row r="84" spans="1:6" x14ac:dyDescent="0.2">
      <c r="A84" s="55" t="s">
        <v>62</v>
      </c>
      <c r="B84" s="56" t="s">
        <v>63</v>
      </c>
      <c r="C84" s="84">
        <v>0</v>
      </c>
      <c r="D84" s="84">
        <v>0</v>
      </c>
      <c r="E84" s="84">
        <v>88.87</v>
      </c>
      <c r="F84" s="84"/>
    </row>
    <row r="85" spans="1:6" x14ac:dyDescent="0.2">
      <c r="A85" s="48" t="s">
        <v>193</v>
      </c>
      <c r="B85" s="48" t="s">
        <v>202</v>
      </c>
      <c r="C85" s="78"/>
      <c r="D85" s="78"/>
      <c r="E85" s="78"/>
      <c r="F85" s="79" t="e">
        <f>(E85*100)/D85</f>
        <v>#DIV/0!</v>
      </c>
    </row>
    <row r="86" spans="1:6" x14ac:dyDescent="0.2">
      <c r="A86" s="49" t="s">
        <v>50</v>
      </c>
      <c r="B86" s="50" t="s">
        <v>51</v>
      </c>
      <c r="C86" s="80">
        <f t="shared" ref="C86:E88" si="5">C87</f>
        <v>0</v>
      </c>
      <c r="D86" s="80">
        <f t="shared" si="5"/>
        <v>0</v>
      </c>
      <c r="E86" s="80">
        <f t="shared" si="5"/>
        <v>0</v>
      </c>
      <c r="F86" s="81" t="e">
        <f>(E86*100)/D86</f>
        <v>#DIV/0!</v>
      </c>
    </row>
    <row r="87" spans="1:6" x14ac:dyDescent="0.2">
      <c r="A87" s="51" t="s">
        <v>52</v>
      </c>
      <c r="B87" s="52" t="s">
        <v>53</v>
      </c>
      <c r="C87" s="82">
        <f t="shared" si="5"/>
        <v>0</v>
      </c>
      <c r="D87" s="82">
        <f t="shared" si="5"/>
        <v>0</v>
      </c>
      <c r="E87" s="82">
        <f t="shared" si="5"/>
        <v>0</v>
      </c>
      <c r="F87" s="81" t="e">
        <f>(E87*100)/D87</f>
        <v>#DIV/0!</v>
      </c>
    </row>
    <row r="88" spans="1:6" ht="25.5" x14ac:dyDescent="0.2">
      <c r="A88" s="53" t="s">
        <v>54</v>
      </c>
      <c r="B88" s="54" t="s">
        <v>55</v>
      </c>
      <c r="C88" s="83">
        <f t="shared" si="5"/>
        <v>0</v>
      </c>
      <c r="D88" s="83">
        <f t="shared" si="5"/>
        <v>0</v>
      </c>
      <c r="E88" s="83">
        <f t="shared" si="5"/>
        <v>0</v>
      </c>
      <c r="F88" s="83" t="e">
        <f>(E88*100)/D88</f>
        <v>#DIV/0!</v>
      </c>
    </row>
    <row r="89" spans="1:6" ht="25.5" x14ac:dyDescent="0.2">
      <c r="A89" s="55" t="s">
        <v>56</v>
      </c>
      <c r="B89" s="56" t="s">
        <v>57</v>
      </c>
      <c r="C89" s="84">
        <v>0</v>
      </c>
      <c r="D89" s="84">
        <v>0</v>
      </c>
      <c r="E89" s="84">
        <v>0</v>
      </c>
      <c r="F89" s="84"/>
    </row>
    <row r="90" spans="1:6" ht="38.25" x14ac:dyDescent="0.2">
      <c r="A90" s="47" t="s">
        <v>203</v>
      </c>
      <c r="B90" s="47" t="s">
        <v>204</v>
      </c>
      <c r="C90" s="47" t="s">
        <v>43</v>
      </c>
      <c r="D90" s="47" t="s">
        <v>196</v>
      </c>
      <c r="E90" s="47" t="s">
        <v>197</v>
      </c>
      <c r="F90" s="47" t="s">
        <v>198</v>
      </c>
    </row>
    <row r="91" spans="1:6" x14ac:dyDescent="0.2">
      <c r="A91" s="48" t="s">
        <v>191</v>
      </c>
      <c r="B91" s="48" t="s">
        <v>199</v>
      </c>
      <c r="C91" s="78">
        <f t="shared" ref="C91:E94" si="6">C92</f>
        <v>15000</v>
      </c>
      <c r="D91" s="78">
        <f t="shared" si="6"/>
        <v>20000</v>
      </c>
      <c r="E91" s="78">
        <f t="shared" si="6"/>
        <v>21483.72</v>
      </c>
      <c r="F91" s="79">
        <f>(E91*100)/D91</f>
        <v>107.4186</v>
      </c>
    </row>
    <row r="92" spans="1:6" x14ac:dyDescent="0.2">
      <c r="A92" s="49" t="s">
        <v>78</v>
      </c>
      <c r="B92" s="50" t="s">
        <v>79</v>
      </c>
      <c r="C92" s="80">
        <f t="shared" si="6"/>
        <v>15000</v>
      </c>
      <c r="D92" s="80">
        <f t="shared" si="6"/>
        <v>20000</v>
      </c>
      <c r="E92" s="80">
        <f t="shared" si="6"/>
        <v>21483.72</v>
      </c>
      <c r="F92" s="81">
        <f>(E92*100)/D92</f>
        <v>107.4186</v>
      </c>
    </row>
    <row r="93" spans="1:6" x14ac:dyDescent="0.2">
      <c r="A93" s="51" t="s">
        <v>97</v>
      </c>
      <c r="B93" s="52" t="s">
        <v>98</v>
      </c>
      <c r="C93" s="82">
        <f t="shared" si="6"/>
        <v>15000</v>
      </c>
      <c r="D93" s="82">
        <f t="shared" si="6"/>
        <v>20000</v>
      </c>
      <c r="E93" s="82">
        <f t="shared" si="6"/>
        <v>21483.72</v>
      </c>
      <c r="F93" s="81">
        <f>(E93*100)/D93</f>
        <v>107.4186</v>
      </c>
    </row>
    <row r="94" spans="1:6" x14ac:dyDescent="0.2">
      <c r="A94" s="53" t="s">
        <v>117</v>
      </c>
      <c r="B94" s="54" t="s">
        <v>118</v>
      </c>
      <c r="C94" s="83">
        <f t="shared" si="6"/>
        <v>15000</v>
      </c>
      <c r="D94" s="83">
        <f t="shared" si="6"/>
        <v>20000</v>
      </c>
      <c r="E94" s="83">
        <f t="shared" si="6"/>
        <v>21483.72</v>
      </c>
      <c r="F94" s="83">
        <f>(E94*100)/D94</f>
        <v>107.4186</v>
      </c>
    </row>
    <row r="95" spans="1:6" x14ac:dyDescent="0.2">
      <c r="A95" s="55" t="s">
        <v>119</v>
      </c>
      <c r="B95" s="56" t="s">
        <v>120</v>
      </c>
      <c r="C95" s="84">
        <v>15000</v>
      </c>
      <c r="D95" s="84">
        <v>20000</v>
      </c>
      <c r="E95" s="84">
        <v>21483.72</v>
      </c>
      <c r="F95" s="84"/>
    </row>
    <row r="96" spans="1:6" x14ac:dyDescent="0.2">
      <c r="A96" s="49" t="s">
        <v>50</v>
      </c>
      <c r="B96" s="50" t="s">
        <v>51</v>
      </c>
      <c r="C96" s="80">
        <f t="shared" ref="C96:E98" si="7">C97</f>
        <v>15000</v>
      </c>
      <c r="D96" s="80">
        <f t="shared" si="7"/>
        <v>20000</v>
      </c>
      <c r="E96" s="80">
        <f t="shared" si="7"/>
        <v>21483.72</v>
      </c>
      <c r="F96" s="81">
        <f>(E96*100)/D96</f>
        <v>107.4186</v>
      </c>
    </row>
    <row r="97" spans="1:6" x14ac:dyDescent="0.2">
      <c r="A97" s="51" t="s">
        <v>70</v>
      </c>
      <c r="B97" s="52" t="s">
        <v>71</v>
      </c>
      <c r="C97" s="82">
        <f t="shared" si="7"/>
        <v>15000</v>
      </c>
      <c r="D97" s="82">
        <f t="shared" si="7"/>
        <v>20000</v>
      </c>
      <c r="E97" s="82">
        <f t="shared" si="7"/>
        <v>21483.72</v>
      </c>
      <c r="F97" s="81">
        <f>(E97*100)/D97</f>
        <v>107.4186</v>
      </c>
    </row>
    <row r="98" spans="1:6" ht="25.5" x14ac:dyDescent="0.2">
      <c r="A98" s="53" t="s">
        <v>72</v>
      </c>
      <c r="B98" s="54" t="s">
        <v>73</v>
      </c>
      <c r="C98" s="83">
        <f t="shared" si="7"/>
        <v>15000</v>
      </c>
      <c r="D98" s="83">
        <f t="shared" si="7"/>
        <v>20000</v>
      </c>
      <c r="E98" s="83">
        <f t="shared" si="7"/>
        <v>21483.72</v>
      </c>
      <c r="F98" s="83">
        <f>(E98*100)/D98</f>
        <v>107.4186</v>
      </c>
    </row>
    <row r="99" spans="1:6" x14ac:dyDescent="0.2">
      <c r="A99" s="55" t="s">
        <v>74</v>
      </c>
      <c r="B99" s="56" t="s">
        <v>75</v>
      </c>
      <c r="C99" s="84">
        <v>15000</v>
      </c>
      <c r="D99" s="84">
        <v>20000</v>
      </c>
      <c r="E99" s="84">
        <v>21483.72</v>
      </c>
      <c r="F99" s="84"/>
    </row>
    <row r="100" spans="1:6" s="57" customFormat="1" x14ac:dyDescent="0.2"/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2025-03-14T11:40:36Z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