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laj\Desktop\IZVRŠENJE FINANCIJSKOG PLANA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<sst xmlns="http://schemas.openxmlformats.org/spreadsheetml/2006/main" count="442" uniqueCount="205">
  <si>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</si>
  <si>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</si>
  <si>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</si>
  <si>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</si>
  <si>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</si>
  <si>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</si>
  <si>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</si>
  <si>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</si>
  <si>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</si>
  <si>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</si>
  <si>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</si>
  <si>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</si>
  <si>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</si>
  <si>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</si>
  <si>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</si>
  <si>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</si>
  <si>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</si>
  <si>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</si>
  <si>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</si>
  <si>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</si>
  <si>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</si>
  <si>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</si>
  <si>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</si>
  <si>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</si>
  <si>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</si>
  <si>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</si>
  <si>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</si>
  <si>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</si>
  <si>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</si>
  <si>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</si>
  <si>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</si>
  <si>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</si>
  <si>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</si>
  <si>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</si>
  <si>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</si>
  <si>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</si>
  <si>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</si>
  <si>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</si>
  <si>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</si>
  <si>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</si>
  <si>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</si>
  <si>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</si>
  <si>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</si>
  <si>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</si>
  <si>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</si>
  <si>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</si>
  <si>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</si>
  <si>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</si>
  <si>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</si>
  <si>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</si>
  <si>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</si>
  <si>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</si>
  <si>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</si>
  <si>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</si>
  <si>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</si>
  <si>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</si>
  <si>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</si>
  <si>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</si>
  <si>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</si>
  <si>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</si>
  <si>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</si>
  <si>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</si>
  <si>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</si>
  <si>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</si>
  <si>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</si>
  <si>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</si>
  <si>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</si>
  <si>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</si>
  <si>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</si>
  <si>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</si>
  <si>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</si>
  <si>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</si>
  <si>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</si>
  <si>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</si>
  <si>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</si>
  <si>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</si>
  <si>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</si>
  <si>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</si>
  <si>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</si>
  <si>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</si>
  <si>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</si>
  <si>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</si>
  <si>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</si>
  <si>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</si>
  <si>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</si>
  <si>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</si>
  <si>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</si>
  <si>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</si>
  <si>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</si>
  <si>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</si>
  <si>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</si>
  <si>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</si>
  <si>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</si>
  <si>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</si>
  <si>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</si>
  <si>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</si>
  <si>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</si>
  <si>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</si>
  <si>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</si>
  <si>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</si>
  <si>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</si>
  <si>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</si>
  <si>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</si>
  <si>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</si>
  <si>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</si>
  <si>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</si>
  <si>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</si>
  <si>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</si>
  <si>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</si>
  <si>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</si>
  <si>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</si>
  <si>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</si>
  <si>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</si>
  <si>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</si>
  <si>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</si>
  <si>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</si>
  <si>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</si>
  <si>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</si>
  <si>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</si>
  <si>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</si>
  <si>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</si>
  <si>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</si>
  <si>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</si>
  <si>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</si>
  <si>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</si>
  <si>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</si>
  <si>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</si>
  <si>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</si>
  <si>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</si>
  <si>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</si>
  <si>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</si>
  <si>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</si>
  <si>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</si>
  <si>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</si>
  <si>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</si>
  <si>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</si>
  <si>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</si>
  <si>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</si>
  <si>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</si>
  <si>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</si>
  <si>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</si>
  <si>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</si>
  <si>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</si>
  <si>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</si>
  <si>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</si>
  <si>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</si>
  <si>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</si>
  <si>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</si>
  <si>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</si>
  <si>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</si>
  <si>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</si>
  <si>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</si>
  <si>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</si>
  <si>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</si>
  <si>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</si>
  <si>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</si>
  <si>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</si>
  <si>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</si>
  <si>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</si>
  <si>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</si>
  <si>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</si>
  <si>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</si>
  <si>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</si>
  <si>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</si>
  <si>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</si>
  <si>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</si>
  <si>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</si>
  <si>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</si>
  <si>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</si>
  <si>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</si>
  <si>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</si>
  <si>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</si>
  <si>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</si>
  <si>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</si>
  <si>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</si>
  <si>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</si>
  <si>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</si>
  <si>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</si>
  <si>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</si>
  <si>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</si>
  <si>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</si>
  <si>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</si>
  <si>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</si>
  <si>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</si>
  <si>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</si>
  <si>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</si>
  <si>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</si>
  <si>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</si>
  <si>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</si>
  <si>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4420 VUKOVAR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</si>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</sst>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10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2294325.7000000002</v>
      </c>
      <c r="H10" s="86">
        <v>2664073</v>
      </c>
      <c r="I10" s="86">
        <v>2999955</v>
      </c>
      <c r="J10" s="86">
        <v>2989876.78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2294325.7000000002</v>
      </c>
      <c r="H12" s="87">
        <f t="shared" ref="H12:J12" si="0">H10+H11</f>
        <v>2664073</v>
      </c>
      <c r="I12" s="87">
        <f t="shared" si="0"/>
        <v>2999955</v>
      </c>
      <c r="J12" s="87">
        <f t="shared" si="0"/>
        <v>2989876.78</v>
      </c>
      <c r="K12" s="88">
        <f>J12/G12*100</f>
        <v>130.316143867455</v>
      </c>
      <c r="L12" s="88">
        <f>J12/I12*100</f>
        <v>99.664054294147689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2288876.8199999998</v>
      </c>
      <c r="H13" s="86">
        <v>2660573</v>
      </c>
      <c r="I13" s="86">
        <v>2998026</v>
      </c>
      <c r="J13" s="86">
        <v>2987956.87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5448.88</v>
      </c>
      <c r="H14" s="86">
        <v>3500</v>
      </c>
      <c r="I14" s="86">
        <v>1929</v>
      </c>
      <c r="J14" s="86">
        <v>1928.75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2294325.6999999997</v>
      </c>
      <c r="H15" s="87">
        <f t="shared" ref="H15:J15" si="1">H13+H14</f>
        <v>2664073</v>
      </c>
      <c r="I15" s="87">
        <f t="shared" si="1"/>
        <v>2999955</v>
      </c>
      <c r="J15" s="87">
        <f t="shared" si="1"/>
        <v>2989885.62</v>
      </c>
      <c r="K15" s="88">
        <f>J15/G15*100</f>
        <v>130.31652916584599</v>
      </c>
      <c r="L15" s="88">
        <f>J15/I15*100</f>
        <v>99.664348965234495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4.6566128730773926E-10</v>
      </c>
      <c r="H16" s="90">
        <f t="shared" ref="H16:J16" si="2">H12-H15</f>
        <v>0</v>
      </c>
      <c r="I16" s="90">
        <f t="shared" si="2"/>
        <v>0</v>
      </c>
      <c r="J16" s="90">
        <f t="shared" si="2"/>
        <v>-8.8400000003166497</v>
      </c>
      <c r="K16" s="88">
        <f>J16/G16*100</f>
        <v>-1898375544900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48289.21</v>
      </c>
      <c r="H24" s="86">
        <v>0</v>
      </c>
      <c r="I24" s="86">
        <v>0</v>
      </c>
      <c r="J24" s="86">
        <v>8.84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-8.84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48280.37</v>
      </c>
      <c r="H26" s="94">
        <f t="shared" ref="H26:J26" si="4">H24+H25</f>
        <v>0</v>
      </c>
      <c r="I26" s="94">
        <f t="shared" si="4"/>
        <v>0</v>
      </c>
      <c r="J26" s="94">
        <f t="shared" si="4"/>
        <v>8.84</v>
      </c>
      <c r="K26" s="93">
        <f>J26/G26*100</f>
        <v>1.8309718836040403E-2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48280.370000000468</v>
      </c>
      <c r="H27" s="94">
        <f t="shared" ref="H27:J27" si="5">H16+H26</f>
        <v>0</v>
      </c>
      <c r="I27" s="94">
        <f t="shared" si="5"/>
        <v>0</v>
      </c>
      <c r="J27" s="94">
        <f t="shared" si="5"/>
        <v>-3.1664981747780985E-10</v>
      </c>
      <c r="K27" s="93">
        <f>J27/G27*100</f>
        <v>-6.558562361427776E-13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2294325.6999999997</v>
      </c>
      <c r="H10" s="65">
        <f>H11</f>
        <v>2664073</v>
      </c>
      <c r="I10" s="65">
        <f>I11</f>
        <v>2999955</v>
      </c>
      <c r="J10" s="65">
        <f>J11</f>
        <v>2989876.7800000003</v>
      </c>
      <c r="K10" s="69">
        <f t="shared" ref="K10:K24" si="0">(J10*100)/G10</f>
        <v>130.31614386745528</v>
      </c>
      <c r="L10" s="69">
        <f t="shared" ref="L10:L24" si="1">(J10*100)/I10</f>
        <v>99.664054294147746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2294325.6999999997</v>
      </c>
      <c r="H11" s="65">
        <f>H12+H15+H18+H21</f>
        <v>2664073</v>
      </c>
      <c r="I11" s="65">
        <f>I12+I15+I18+I21</f>
        <v>2999955</v>
      </c>
      <c r="J11" s="65">
        <f>J12+J15+J18+J21</f>
        <v>2989876.7800000003</v>
      </c>
      <c r="K11" s="65">
        <f t="shared" si="0"/>
        <v>130.31614386745528</v>
      </c>
      <c r="L11" s="65">
        <f t="shared" si="1"/>
        <v>99.664054294147746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53968.07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53968.07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>
        <f t="shared" si="0"/>
        <v>0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53968.07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328.81</v>
      </c>
      <c r="H18" s="65">
        <f t="shared" si="4"/>
        <v>398</v>
      </c>
      <c r="I18" s="65">
        <f t="shared" si="4"/>
        <v>398</v>
      </c>
      <c r="J18" s="65">
        <f t="shared" si="4"/>
        <v>96.49</v>
      </c>
      <c r="K18" s="65">
        <f t="shared" si="0"/>
        <v>29.345214561600926</v>
      </c>
      <c r="L18" s="65">
        <f t="shared" si="1"/>
        <v>24.243718592964825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328.81</v>
      </c>
      <c r="H19" s="65">
        <f t="shared" si="4"/>
        <v>398</v>
      </c>
      <c r="I19" s="65">
        <f t="shared" si="4"/>
        <v>398</v>
      </c>
      <c r="J19" s="65">
        <f t="shared" si="4"/>
        <v>96.49</v>
      </c>
      <c r="K19" s="65">
        <f t="shared" si="0"/>
        <v>29.345214561600926</v>
      </c>
      <c r="L19" s="65">
        <f t="shared" si="1"/>
        <v>24.243718592964825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328.81</v>
      </c>
      <c r="H20" s="66">
        <v>398</v>
      </c>
      <c r="I20" s="66">
        <v>398</v>
      </c>
      <c r="J20" s="66">
        <v>96.49</v>
      </c>
      <c r="K20" s="66">
        <f t="shared" si="0"/>
        <v>29.345214561600926</v>
      </c>
      <c r="L20" s="66">
        <f t="shared" si="1"/>
        <v>24.243718592964825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2240028.8199999998</v>
      </c>
      <c r="H21" s="65">
        <f>H22</f>
        <v>2663675</v>
      </c>
      <c r="I21" s="65">
        <f>I22</f>
        <v>2999557</v>
      </c>
      <c r="J21" s="65">
        <f>J22</f>
        <v>2989780.29</v>
      </c>
      <c r="K21" s="65">
        <f t="shared" si="0"/>
        <v>133.47061713250636</v>
      </c>
      <c r="L21" s="65">
        <f t="shared" si="1"/>
        <v>99.674061536420211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2240028.8199999998</v>
      </c>
      <c r="H22" s="65">
        <f>H23+H24</f>
        <v>2663675</v>
      </c>
      <c r="I22" s="65">
        <f>I23+I24</f>
        <v>2999557</v>
      </c>
      <c r="J22" s="65">
        <f>J23+J24</f>
        <v>2989780.29</v>
      </c>
      <c r="K22" s="65">
        <f t="shared" si="0"/>
        <v>133.47061713250636</v>
      </c>
      <c r="L22" s="65">
        <f t="shared" si="1"/>
        <v>99.674061536420211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2234579.94</v>
      </c>
      <c r="H23" s="66">
        <v>2660175</v>
      </c>
      <c r="I23" s="66">
        <v>2997628</v>
      </c>
      <c r="J23" s="66">
        <v>2987851.54</v>
      </c>
      <c r="K23" s="66">
        <f t="shared" si="0"/>
        <v>133.7097629185734</v>
      </c>
      <c r="L23" s="66">
        <f t="shared" si="1"/>
        <v>99.673860132077763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5448.88</v>
      </c>
      <c r="H24" s="66">
        <v>3500</v>
      </c>
      <c r="I24" s="66">
        <v>1929</v>
      </c>
      <c r="J24" s="66">
        <v>1928.75</v>
      </c>
      <c r="K24" s="66">
        <f t="shared" si="0"/>
        <v>35.397182540265156</v>
      </c>
      <c r="L24" s="66">
        <f t="shared" si="1"/>
        <v>99.987039917055469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2294325.6999999997</v>
      </c>
      <c r="H29" s="65">
        <f>H30+H74</f>
        <v>2664073</v>
      </c>
      <c r="I29" s="65">
        <f>I30+I74</f>
        <v>2999955</v>
      </c>
      <c r="J29" s="65">
        <f>J30+J74</f>
        <v>2989885.6200000006</v>
      </c>
      <c r="K29" s="70">
        <f t="shared" ref="K29:K60" si="5">(J29*100)/G29</f>
        <v>130.31652916584599</v>
      </c>
      <c r="L29" s="70">
        <f t="shared" ref="L29:L60" si="6">(J29*100)/I29</f>
        <v>99.664348965234481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G31+G40+G68</f>
        <v>2288876.8199999998</v>
      </c>
      <c r="H30" s="65">
        <f>H31+H40+H68</f>
        <v>2660573</v>
      </c>
      <c r="I30" s="65">
        <f>I31+I40+I68</f>
        <v>2998026</v>
      </c>
      <c r="J30" s="65">
        <f>J31+J40+J68</f>
        <v>2987956.8700000006</v>
      </c>
      <c r="K30" s="65">
        <f t="shared" si="5"/>
        <v>130.54249332648666</v>
      </c>
      <c r="L30" s="65">
        <f t="shared" si="6"/>
        <v>99.664141338333962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1764032.43</v>
      </c>
      <c r="H31" s="65">
        <f>H32+H35+H37</f>
        <v>2139670</v>
      </c>
      <c r="I31" s="65">
        <f>I32+I35+I37</f>
        <v>2193052</v>
      </c>
      <c r="J31" s="65">
        <f>J32+J35+J37</f>
        <v>2193199.5300000003</v>
      </c>
      <c r="K31" s="65">
        <f t="shared" si="5"/>
        <v>124.3287534118633</v>
      </c>
      <c r="L31" s="65">
        <f t="shared" si="6"/>
        <v>100.00672715466847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1464346.68</v>
      </c>
      <c r="H32" s="65">
        <f>H33+H34</f>
        <v>1784090</v>
      </c>
      <c r="I32" s="65">
        <f>I33+I34</f>
        <v>1817795</v>
      </c>
      <c r="J32" s="65">
        <f>J33+J34</f>
        <v>1817787.6400000001</v>
      </c>
      <c r="K32" s="65">
        <f t="shared" si="5"/>
        <v>124.13642649157372</v>
      </c>
      <c r="L32" s="65">
        <f t="shared" si="6"/>
        <v>99.99959511386048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1462054.44</v>
      </c>
      <c r="H33" s="66">
        <v>1781090</v>
      </c>
      <c r="I33" s="66">
        <v>1815090</v>
      </c>
      <c r="J33" s="66">
        <v>1815083.32</v>
      </c>
      <c r="K33" s="66">
        <f t="shared" si="5"/>
        <v>124.14608309660481</v>
      </c>
      <c r="L33" s="66">
        <f t="shared" si="6"/>
        <v>99.999631974172075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2292.2399999999998</v>
      </c>
      <c r="H34" s="66">
        <v>3000</v>
      </c>
      <c r="I34" s="66">
        <v>2705</v>
      </c>
      <c r="J34" s="66">
        <v>2704.32</v>
      </c>
      <c r="K34" s="66">
        <f t="shared" si="5"/>
        <v>117.97717516490421</v>
      </c>
      <c r="L34" s="66">
        <f t="shared" si="6"/>
        <v>99.974861367837335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58068.5</v>
      </c>
      <c r="H35" s="65">
        <f>H36</f>
        <v>73000</v>
      </c>
      <c r="I35" s="65">
        <f>I36</f>
        <v>75322</v>
      </c>
      <c r="J35" s="65">
        <f>J36</f>
        <v>75476.98</v>
      </c>
      <c r="K35" s="65">
        <f t="shared" si="5"/>
        <v>129.97921420391435</v>
      </c>
      <c r="L35" s="65">
        <f t="shared" si="6"/>
        <v>100.20575661825231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58068.5</v>
      </c>
      <c r="H36" s="66">
        <v>73000</v>
      </c>
      <c r="I36" s="66">
        <v>75322</v>
      </c>
      <c r="J36" s="66">
        <v>75476.98</v>
      </c>
      <c r="K36" s="66">
        <f t="shared" si="5"/>
        <v>129.97921420391435</v>
      </c>
      <c r="L36" s="66">
        <f t="shared" si="6"/>
        <v>100.20575661825231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241617.25</v>
      </c>
      <c r="H37" s="65">
        <f>H38+H39</f>
        <v>282580</v>
      </c>
      <c r="I37" s="65">
        <f>I38+I39</f>
        <v>299935</v>
      </c>
      <c r="J37" s="65">
        <f>J38+J39</f>
        <v>299934.90999999997</v>
      </c>
      <c r="K37" s="65">
        <f t="shared" si="5"/>
        <v>124.13638099100955</v>
      </c>
      <c r="L37" s="65">
        <f t="shared" si="6"/>
        <v>99.999969993498595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0</v>
      </c>
      <c r="I38" s="66">
        <v>0</v>
      </c>
      <c r="J38" s="66">
        <v>0</v>
      </c>
      <c r="K38" s="66" t="e">
        <f t="shared" si="5"/>
        <v>#DIV/0!</v>
      </c>
      <c r="L38" s="66" t="e">
        <f t="shared" si="6"/>
        <v>#DIV/0!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241617.25</v>
      </c>
      <c r="H39" s="66">
        <v>282580</v>
      </c>
      <c r="I39" s="66">
        <v>299935</v>
      </c>
      <c r="J39" s="66">
        <v>299934.90999999997</v>
      </c>
      <c r="K39" s="66">
        <f t="shared" si="5"/>
        <v>124.13638099100955</v>
      </c>
      <c r="L39" s="66">
        <f t="shared" si="6"/>
        <v>99.999969993498595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G41+G45+G51+G61+G63</f>
        <v>523751.39</v>
      </c>
      <c r="H40" s="65">
        <f>H41+H45+H51+H61+H63</f>
        <v>519103</v>
      </c>
      <c r="I40" s="65">
        <f>I41+I45+I51+I61+I63</f>
        <v>802819</v>
      </c>
      <c r="J40" s="65">
        <f>J41+J45+J51+J61+J63</f>
        <v>792726.91</v>
      </c>
      <c r="K40" s="65">
        <f t="shared" si="5"/>
        <v>151.35557158139474</v>
      </c>
      <c r="L40" s="65">
        <f t="shared" si="6"/>
        <v>98.742918391318597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</f>
        <v>116602.54</v>
      </c>
      <c r="H41" s="65">
        <f>H42+H43+H44</f>
        <v>130665</v>
      </c>
      <c r="I41" s="65">
        <f>I42+I43+I44</f>
        <v>98665</v>
      </c>
      <c r="J41" s="65">
        <f>J42+J43+J44</f>
        <v>96959.99</v>
      </c>
      <c r="K41" s="65">
        <f t="shared" si="5"/>
        <v>83.154269195165057</v>
      </c>
      <c r="L41" s="65">
        <f t="shared" si="6"/>
        <v>98.27192013378604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2096.67</v>
      </c>
      <c r="H42" s="66">
        <v>2000</v>
      </c>
      <c r="I42" s="66">
        <v>2500</v>
      </c>
      <c r="J42" s="66">
        <v>1394.36</v>
      </c>
      <c r="K42" s="66">
        <f t="shared" si="5"/>
        <v>66.503550868758552</v>
      </c>
      <c r="L42" s="66">
        <f t="shared" si="6"/>
        <v>55.7744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114505.87</v>
      </c>
      <c r="H43" s="66">
        <v>128000</v>
      </c>
      <c r="I43" s="66">
        <v>96000</v>
      </c>
      <c r="J43" s="66">
        <v>95166.63</v>
      </c>
      <c r="K43" s="66">
        <f t="shared" si="5"/>
        <v>83.110699914336266</v>
      </c>
      <c r="L43" s="66">
        <f t="shared" si="6"/>
        <v>99.13190625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665</v>
      </c>
      <c r="I44" s="66">
        <v>165</v>
      </c>
      <c r="J44" s="66">
        <v>399</v>
      </c>
      <c r="K44" s="66" t="e">
        <f t="shared" si="5"/>
        <v>#DIV/0!</v>
      </c>
      <c r="L44" s="66">
        <f t="shared" si="6"/>
        <v>241.81818181818181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31573</v>
      </c>
      <c r="H45" s="65">
        <f>H46+H47+H48+H49+H50</f>
        <v>43475</v>
      </c>
      <c r="I45" s="65">
        <f>I46+I47+I48+I49+I50</f>
        <v>26823</v>
      </c>
      <c r="J45" s="65">
        <f>J46+J47+J48+J49+J50</f>
        <v>24056.71</v>
      </c>
      <c r="K45" s="65">
        <f t="shared" si="5"/>
        <v>76.193931523770317</v>
      </c>
      <c r="L45" s="65">
        <f t="shared" si="6"/>
        <v>89.686873205830821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26063.599999999999</v>
      </c>
      <c r="H46" s="66">
        <v>36250</v>
      </c>
      <c r="I46" s="66">
        <v>20250</v>
      </c>
      <c r="J46" s="66">
        <v>19610.349999999999</v>
      </c>
      <c r="K46" s="66">
        <f t="shared" si="5"/>
        <v>75.240373547783122</v>
      </c>
      <c r="L46" s="66">
        <f t="shared" si="6"/>
        <v>96.841234567901239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2960.14</v>
      </c>
      <c r="H47" s="66">
        <v>4100</v>
      </c>
      <c r="I47" s="66">
        <v>3450</v>
      </c>
      <c r="J47" s="66">
        <v>2159.2199999999998</v>
      </c>
      <c r="K47" s="66">
        <f t="shared" si="5"/>
        <v>72.943171606748336</v>
      </c>
      <c r="L47" s="66">
        <f t="shared" si="6"/>
        <v>62.58608695652174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728.7</v>
      </c>
      <c r="H48" s="66">
        <v>800</v>
      </c>
      <c r="I48" s="66">
        <v>800</v>
      </c>
      <c r="J48" s="66">
        <v>393.07</v>
      </c>
      <c r="K48" s="66">
        <f t="shared" si="5"/>
        <v>53.941265266913682</v>
      </c>
      <c r="L48" s="66">
        <f t="shared" si="6"/>
        <v>49.133749999999999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1297.6099999999999</v>
      </c>
      <c r="H49" s="66">
        <v>1640</v>
      </c>
      <c r="I49" s="66">
        <v>1640</v>
      </c>
      <c r="J49" s="66">
        <v>1211.57</v>
      </c>
      <c r="K49" s="66">
        <f t="shared" si="5"/>
        <v>93.369348263345699</v>
      </c>
      <c r="L49" s="66">
        <f t="shared" si="6"/>
        <v>73.876219512195121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522.95000000000005</v>
      </c>
      <c r="H50" s="66">
        <v>685</v>
      </c>
      <c r="I50" s="66">
        <v>683</v>
      </c>
      <c r="J50" s="66">
        <v>682.5</v>
      </c>
      <c r="K50" s="66">
        <f t="shared" si="5"/>
        <v>130.50960894923031</v>
      </c>
      <c r="L50" s="66">
        <f t="shared" si="6"/>
        <v>99.926793557833093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374158.99</v>
      </c>
      <c r="H51" s="65">
        <f>H52+H53+H54+H55+H56+H57+H58+H59+H60</f>
        <v>341303</v>
      </c>
      <c r="I51" s="65">
        <f>I52+I53+I54+I55+I56+I57+I58+I59+I60</f>
        <v>674058</v>
      </c>
      <c r="J51" s="65">
        <f>J52+J53+J54+J55+J56+J57+J58+J59+J60</f>
        <v>668859.15</v>
      </c>
      <c r="K51" s="65">
        <f t="shared" si="5"/>
        <v>178.76335137637614</v>
      </c>
      <c r="L51" s="65">
        <f t="shared" si="6"/>
        <v>99.228723640992314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60624.5</v>
      </c>
      <c r="H52" s="66">
        <v>68965</v>
      </c>
      <c r="I52" s="66">
        <v>78465</v>
      </c>
      <c r="J52" s="66">
        <v>71942.990000000005</v>
      </c>
      <c r="K52" s="66">
        <f t="shared" si="5"/>
        <v>118.66982820476871</v>
      </c>
      <c r="L52" s="66">
        <f t="shared" si="6"/>
        <v>91.688001019562861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2951.6</v>
      </c>
      <c r="H53" s="66">
        <v>3650</v>
      </c>
      <c r="I53" s="66">
        <v>3850</v>
      </c>
      <c r="J53" s="66">
        <v>3933.03</v>
      </c>
      <c r="K53" s="66">
        <f t="shared" si="5"/>
        <v>133.25077923837918</v>
      </c>
      <c r="L53" s="66">
        <f t="shared" si="6"/>
        <v>102.15662337662337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1601.77</v>
      </c>
      <c r="H54" s="66">
        <v>930</v>
      </c>
      <c r="I54" s="66">
        <v>1717</v>
      </c>
      <c r="J54" s="66">
        <v>1717.44</v>
      </c>
      <c r="K54" s="66">
        <f t="shared" si="5"/>
        <v>107.22138634135987</v>
      </c>
      <c r="L54" s="66">
        <f t="shared" si="6"/>
        <v>100.02562609202097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181.07</v>
      </c>
      <c r="H55" s="66">
        <v>350</v>
      </c>
      <c r="I55" s="66">
        <v>350</v>
      </c>
      <c r="J55" s="66">
        <v>328.41</v>
      </c>
      <c r="K55" s="66">
        <f t="shared" si="5"/>
        <v>181.37184514276248</v>
      </c>
      <c r="L55" s="66">
        <f t="shared" si="6"/>
        <v>93.831428571428575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5803.93</v>
      </c>
      <c r="H56" s="66">
        <v>9183</v>
      </c>
      <c r="I56" s="66">
        <v>5790</v>
      </c>
      <c r="J56" s="66">
        <v>5538.66</v>
      </c>
      <c r="K56" s="66">
        <f t="shared" si="5"/>
        <v>95.429476234206817</v>
      </c>
      <c r="L56" s="66">
        <f t="shared" si="6"/>
        <v>95.659067357512953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1591.83</v>
      </c>
      <c r="H57" s="66">
        <v>8500</v>
      </c>
      <c r="I57" s="66">
        <v>10300</v>
      </c>
      <c r="J57" s="66">
        <v>8879.49</v>
      </c>
      <c r="K57" s="66">
        <f t="shared" si="5"/>
        <v>557.81647537739582</v>
      </c>
      <c r="L57" s="66">
        <f t="shared" si="6"/>
        <v>86.208640776699028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300525.02</v>
      </c>
      <c r="H58" s="66">
        <v>246200</v>
      </c>
      <c r="I58" s="66">
        <v>570566</v>
      </c>
      <c r="J58" s="66">
        <v>573882.13</v>
      </c>
      <c r="K58" s="66">
        <f t="shared" si="5"/>
        <v>190.9598508636652</v>
      </c>
      <c r="L58" s="66">
        <f t="shared" si="6"/>
        <v>100.58120007150794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19.920000000000002</v>
      </c>
      <c r="H59" s="66">
        <v>25</v>
      </c>
      <c r="I59" s="66">
        <v>20</v>
      </c>
      <c r="J59" s="66">
        <v>19.920000000000002</v>
      </c>
      <c r="K59" s="66">
        <f t="shared" si="5"/>
        <v>99.999999999999986</v>
      </c>
      <c r="L59" s="66">
        <f t="shared" si="6"/>
        <v>99.6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859.35</v>
      </c>
      <c r="H60" s="66">
        <v>3500</v>
      </c>
      <c r="I60" s="66">
        <v>3000</v>
      </c>
      <c r="J60" s="66">
        <v>2617.08</v>
      </c>
      <c r="K60" s="66">
        <f t="shared" si="5"/>
        <v>304.54180485250481</v>
      </c>
      <c r="L60" s="66">
        <f t="shared" si="6"/>
        <v>87.236000000000004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597.71</v>
      </c>
      <c r="H61" s="65">
        <f>H62</f>
        <v>1500</v>
      </c>
      <c r="I61" s="65">
        <f>I62</f>
        <v>1500</v>
      </c>
      <c r="J61" s="65">
        <f>J62</f>
        <v>1043.33</v>
      </c>
      <c r="K61" s="65">
        <f t="shared" ref="K61:K80" si="7">(J61*100)/G61</f>
        <v>174.5545498653193</v>
      </c>
      <c r="L61" s="65">
        <f t="shared" ref="L61:L80" si="8">(J61*100)/I61</f>
        <v>69.555333333333337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597.71</v>
      </c>
      <c r="H62" s="66">
        <v>1500</v>
      </c>
      <c r="I62" s="66">
        <v>1500</v>
      </c>
      <c r="J62" s="66">
        <v>1043.33</v>
      </c>
      <c r="K62" s="66">
        <f t="shared" si="7"/>
        <v>174.5545498653193</v>
      </c>
      <c r="L62" s="66">
        <f t="shared" si="8"/>
        <v>69.555333333333337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819.15</v>
      </c>
      <c r="H63" s="65">
        <f>H64+H65+H66+H67</f>
        <v>2160</v>
      </c>
      <c r="I63" s="65">
        <f>I64+I65+I66+I67</f>
        <v>1773</v>
      </c>
      <c r="J63" s="65">
        <f>J64+J65+J66+J67</f>
        <v>1807.73</v>
      </c>
      <c r="K63" s="65">
        <f t="shared" si="7"/>
        <v>220.6836354757981</v>
      </c>
      <c r="L63" s="65">
        <f t="shared" si="8"/>
        <v>101.95882684715173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218.26</v>
      </c>
      <c r="H64" s="66">
        <v>1380</v>
      </c>
      <c r="I64" s="66">
        <v>665</v>
      </c>
      <c r="J64" s="66">
        <v>665.01</v>
      </c>
      <c r="K64" s="66">
        <f t="shared" si="7"/>
        <v>304.68707046641623</v>
      </c>
      <c r="L64" s="66">
        <f t="shared" si="8"/>
        <v>100.0015037593985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331.99</v>
      </c>
      <c r="H65" s="66">
        <v>400</v>
      </c>
      <c r="I65" s="66">
        <v>400</v>
      </c>
      <c r="J65" s="66">
        <v>360.51</v>
      </c>
      <c r="K65" s="66">
        <f t="shared" si="7"/>
        <v>108.59062019940359</v>
      </c>
      <c r="L65" s="66">
        <f t="shared" si="8"/>
        <v>90.127499999999998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0</v>
      </c>
      <c r="I66" s="66">
        <v>128</v>
      </c>
      <c r="J66" s="66">
        <v>127.44</v>
      </c>
      <c r="K66" s="66" t="e">
        <f t="shared" si="7"/>
        <v>#DIV/0!</v>
      </c>
      <c r="L66" s="66">
        <f t="shared" si="8"/>
        <v>99.5625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268.89999999999998</v>
      </c>
      <c r="H67" s="66">
        <v>380</v>
      </c>
      <c r="I67" s="66">
        <v>580</v>
      </c>
      <c r="J67" s="66">
        <v>654.77</v>
      </c>
      <c r="K67" s="66">
        <f t="shared" si="7"/>
        <v>243.4994421718111</v>
      </c>
      <c r="L67" s="66">
        <f t="shared" si="8"/>
        <v>112.89137931034483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1093</v>
      </c>
      <c r="H68" s="65">
        <f>H69+H71</f>
        <v>1800</v>
      </c>
      <c r="I68" s="65">
        <f>I69+I71</f>
        <v>2155</v>
      </c>
      <c r="J68" s="65">
        <f>J69+J71</f>
        <v>2030.4299999999998</v>
      </c>
      <c r="K68" s="65">
        <f t="shared" si="7"/>
        <v>185.76669716376944</v>
      </c>
      <c r="L68" s="65">
        <f t="shared" si="8"/>
        <v>94.219489559164728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600</v>
      </c>
      <c r="I69" s="65">
        <f>I70</f>
        <v>755</v>
      </c>
      <c r="J69" s="65">
        <f>J70</f>
        <v>755.12</v>
      </c>
      <c r="K69" s="65" t="e">
        <f t="shared" si="7"/>
        <v>#DIV/0!</v>
      </c>
      <c r="L69" s="65">
        <f t="shared" si="8"/>
        <v>100.0158940397351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600</v>
      </c>
      <c r="I70" s="66">
        <v>755</v>
      </c>
      <c r="J70" s="66">
        <v>755.12</v>
      </c>
      <c r="K70" s="66" t="e">
        <f t="shared" si="7"/>
        <v>#DIV/0!</v>
      </c>
      <c r="L70" s="66">
        <f t="shared" si="8"/>
        <v>100.0158940397351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1093</v>
      </c>
      <c r="H71" s="65">
        <f>H72+H73</f>
        <v>1200</v>
      </c>
      <c r="I71" s="65">
        <f>I72+I73</f>
        <v>1400</v>
      </c>
      <c r="J71" s="65">
        <f>J72+J73</f>
        <v>1275.31</v>
      </c>
      <c r="K71" s="65">
        <f t="shared" si="7"/>
        <v>116.67978042086001</v>
      </c>
      <c r="L71" s="65">
        <f t="shared" si="8"/>
        <v>91.093571428571423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1093</v>
      </c>
      <c r="H72" s="66">
        <v>1200</v>
      </c>
      <c r="I72" s="66">
        <v>1400</v>
      </c>
      <c r="J72" s="66">
        <v>1272.98</v>
      </c>
      <c r="K72" s="66">
        <f t="shared" si="7"/>
        <v>116.46660567246111</v>
      </c>
      <c r="L72" s="66">
        <f t="shared" si="8"/>
        <v>90.927142857142854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0</v>
      </c>
      <c r="I73" s="66">
        <v>0</v>
      </c>
      <c r="J73" s="66">
        <v>2.33</v>
      </c>
      <c r="K73" s="66" t="e">
        <f t="shared" si="7"/>
        <v>#DIV/0!</v>
      </c>
      <c r="L73" s="66" t="e">
        <f t="shared" si="8"/>
        <v>#DIV/0!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G75+G78</f>
        <v>5448.88</v>
      </c>
      <c r="H74" s="65">
        <f>H75+H78</f>
        <v>3500</v>
      </c>
      <c r="I74" s="65">
        <f>I75+I78</f>
        <v>1929</v>
      </c>
      <c r="J74" s="65">
        <f>J75+J78</f>
        <v>1928.75</v>
      </c>
      <c r="K74" s="65">
        <f t="shared" si="7"/>
        <v>35.397182540265156</v>
      </c>
      <c r="L74" s="65">
        <f t="shared" si="8"/>
        <v>99.987039917055469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 t="shared" ref="G75:J76" si="9">G76</f>
        <v>0</v>
      </c>
      <c r="H75" s="65">
        <f t="shared" si="9"/>
        <v>3500</v>
      </c>
      <c r="I75" s="65">
        <f t="shared" si="9"/>
        <v>1929</v>
      </c>
      <c r="J75" s="65">
        <f t="shared" si="9"/>
        <v>1928.75</v>
      </c>
      <c r="K75" s="65" t="e">
        <f t="shared" si="7"/>
        <v>#DIV/0!</v>
      </c>
      <c r="L75" s="65">
        <f t="shared" si="8"/>
        <v>99.987039917055469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 t="shared" si="9"/>
        <v>0</v>
      </c>
      <c r="H76" s="65">
        <f t="shared" si="9"/>
        <v>3500</v>
      </c>
      <c r="I76" s="65">
        <f t="shared" si="9"/>
        <v>1929</v>
      </c>
      <c r="J76" s="65">
        <f t="shared" si="9"/>
        <v>1928.75</v>
      </c>
      <c r="K76" s="65" t="e">
        <f t="shared" si="7"/>
        <v>#DIV/0!</v>
      </c>
      <c r="L76" s="65">
        <f t="shared" si="8"/>
        <v>99.987039917055469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3500</v>
      </c>
      <c r="I77" s="66">
        <v>1929</v>
      </c>
      <c r="J77" s="66">
        <v>1928.75</v>
      </c>
      <c r="K77" s="66" t="e">
        <f t="shared" si="7"/>
        <v>#DIV/0!</v>
      </c>
      <c r="L77" s="66">
        <f t="shared" si="8"/>
        <v>99.987039917055469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10">G79</f>
        <v>5448.88</v>
      </c>
      <c r="H78" s="65">
        <f t="shared" si="10"/>
        <v>0</v>
      </c>
      <c r="I78" s="65">
        <f t="shared" si="10"/>
        <v>0</v>
      </c>
      <c r="J78" s="65">
        <f t="shared" si="10"/>
        <v>0</v>
      </c>
      <c r="K78" s="65">
        <f t="shared" si="7"/>
        <v>0</v>
      </c>
      <c r="L78" s="65" t="e">
        <f t="shared" si="8"/>
        <v>#DIV/0!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10"/>
        <v>5448.88</v>
      </c>
      <c r="H79" s="65">
        <f t="shared" si="10"/>
        <v>0</v>
      </c>
      <c r="I79" s="65">
        <f t="shared" si="10"/>
        <v>0</v>
      </c>
      <c r="J79" s="65">
        <f t="shared" si="10"/>
        <v>0</v>
      </c>
      <c r="K79" s="65">
        <f t="shared" si="7"/>
        <v>0</v>
      </c>
      <c r="L79" s="65" t="e">
        <f t="shared" si="8"/>
        <v>#DIV/0!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5448.88</v>
      </c>
      <c r="H80" s="66">
        <v>0</v>
      </c>
      <c r="I80" s="66">
        <v>0</v>
      </c>
      <c r="J80" s="66">
        <v>0</v>
      </c>
      <c r="K80" s="66">
        <f t="shared" si="7"/>
        <v>0</v>
      </c>
      <c r="L80" s="66" t="e">
        <f t="shared" si="8"/>
        <v>#DIV/0!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2294325.6999999997</v>
      </c>
      <c r="D6" s="71">
        <f>D7+D9+D11+D13</f>
        <v>2664073</v>
      </c>
      <c r="E6" s="71">
        <f>E7+E9+E11+E13</f>
        <v>2999955</v>
      </c>
      <c r="F6" s="71">
        <f>F7+F9+F11+F13</f>
        <v>2989876.7800000003</v>
      </c>
      <c r="G6" s="72">
        <f t="shared" ref="G6:G21" si="0">(F6*100)/C6</f>
        <v>130.31614386745528</v>
      </c>
      <c r="H6" s="72">
        <f t="shared" ref="H6:H21" si="1">(F6*100)/E6</f>
        <v>99.664054294147746</v>
      </c>
    </row>
    <row r="7" spans="1:8" x14ac:dyDescent="0.25">
      <c r="A7"/>
      <c r="B7" s="8" t="s">
        <v>177</v>
      </c>
      <c r="C7" s="71">
        <f>C8</f>
        <v>2240028.8199999998</v>
      </c>
      <c r="D7" s="71">
        <f>D8</f>
        <v>2663675</v>
      </c>
      <c r="E7" s="71">
        <f>E8</f>
        <v>2999557</v>
      </c>
      <c r="F7" s="71">
        <f>F8</f>
        <v>2989780.29</v>
      </c>
      <c r="G7" s="72">
        <f t="shared" si="0"/>
        <v>133.47061713250636</v>
      </c>
      <c r="H7" s="72">
        <f t="shared" si="1"/>
        <v>99.674061536420211</v>
      </c>
    </row>
    <row r="8" spans="1:8" x14ac:dyDescent="0.25">
      <c r="A8"/>
      <c r="B8" s="16" t="s">
        <v>178</v>
      </c>
      <c r="C8" s="73">
        <v>2240028.8199999998</v>
      </c>
      <c r="D8" s="73">
        <v>2663675</v>
      </c>
      <c r="E8" s="73">
        <v>2999557</v>
      </c>
      <c r="F8" s="74">
        <v>2989780.29</v>
      </c>
      <c r="G8" s="70">
        <f t="shared" si="0"/>
        <v>133.47061713250636</v>
      </c>
      <c r="H8" s="70">
        <f t="shared" si="1"/>
        <v>99.674061536420211</v>
      </c>
    </row>
    <row r="9" spans="1:8" x14ac:dyDescent="0.25">
      <c r="A9"/>
      <c r="B9" s="8" t="s">
        <v>179</v>
      </c>
      <c r="C9" s="71">
        <f>C10</f>
        <v>328.81</v>
      </c>
      <c r="D9" s="71">
        <f>D10</f>
        <v>398</v>
      </c>
      <c r="E9" s="71">
        <f>E10</f>
        <v>398</v>
      </c>
      <c r="F9" s="71">
        <f>F10</f>
        <v>96.49</v>
      </c>
      <c r="G9" s="72">
        <f t="shared" si="0"/>
        <v>29.345214561600926</v>
      </c>
      <c r="H9" s="72">
        <f t="shared" si="1"/>
        <v>24.243718592964825</v>
      </c>
    </row>
    <row r="10" spans="1:8" x14ac:dyDescent="0.25">
      <c r="A10"/>
      <c r="B10" s="16" t="s">
        <v>180</v>
      </c>
      <c r="C10" s="73">
        <v>328.81</v>
      </c>
      <c r="D10" s="73">
        <v>398</v>
      </c>
      <c r="E10" s="73">
        <v>398</v>
      </c>
      <c r="F10" s="74">
        <v>96.49</v>
      </c>
      <c r="G10" s="70">
        <f t="shared" si="0"/>
        <v>29.345214561600926</v>
      </c>
      <c r="H10" s="70">
        <f t="shared" si="1"/>
        <v>24.243718592964825</v>
      </c>
    </row>
    <row r="11" spans="1:8" x14ac:dyDescent="0.25">
      <c r="A11"/>
      <c r="B11" s="8" t="s">
        <v>181</v>
      </c>
      <c r="C11" s="71">
        <f>C12</f>
        <v>53968.07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25">
      <c r="A12"/>
      <c r="B12" s="16" t="s">
        <v>182</v>
      </c>
      <c r="C12" s="73">
        <v>53968.07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25">
      <c r="A13"/>
      <c r="B13" s="8" t="s">
        <v>183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2294325.6999999997</v>
      </c>
      <c r="D15" s="75">
        <f>D16+D18+D20</f>
        <v>2664073</v>
      </c>
      <c r="E15" s="75">
        <f>E16+E18+E20</f>
        <v>2999955</v>
      </c>
      <c r="F15" s="75">
        <f>F16+F18+F20</f>
        <v>2989885.62</v>
      </c>
      <c r="G15" s="72">
        <f t="shared" si="0"/>
        <v>130.31652916584599</v>
      </c>
      <c r="H15" s="72">
        <f t="shared" si="1"/>
        <v>99.664348965234481</v>
      </c>
    </row>
    <row r="16" spans="1:8" x14ac:dyDescent="0.25">
      <c r="A16"/>
      <c r="B16" s="8" t="s">
        <v>177</v>
      </c>
      <c r="C16" s="75">
        <f>C17</f>
        <v>2240028.8199999998</v>
      </c>
      <c r="D16" s="75">
        <f>D17</f>
        <v>2663675</v>
      </c>
      <c r="E16" s="75">
        <f>E17</f>
        <v>2999557</v>
      </c>
      <c r="F16" s="75">
        <f>F17</f>
        <v>2989780.29</v>
      </c>
      <c r="G16" s="72">
        <f t="shared" si="0"/>
        <v>133.47061713250636</v>
      </c>
      <c r="H16" s="72">
        <f t="shared" si="1"/>
        <v>99.674061536420211</v>
      </c>
    </row>
    <row r="17" spans="1:8" x14ac:dyDescent="0.25">
      <c r="A17"/>
      <c r="B17" s="16" t="s">
        <v>178</v>
      </c>
      <c r="C17" s="73">
        <v>2240028.8199999998</v>
      </c>
      <c r="D17" s="73">
        <v>2663675</v>
      </c>
      <c r="E17" s="76">
        <v>2999557</v>
      </c>
      <c r="F17" s="74">
        <v>2989780.29</v>
      </c>
      <c r="G17" s="70">
        <f t="shared" si="0"/>
        <v>133.47061713250636</v>
      </c>
      <c r="H17" s="70">
        <f t="shared" si="1"/>
        <v>99.674061536420211</v>
      </c>
    </row>
    <row r="18" spans="1:8" x14ac:dyDescent="0.25">
      <c r="A18"/>
      <c r="B18" s="8" t="s">
        <v>179</v>
      </c>
      <c r="C18" s="75">
        <f>C19</f>
        <v>328.81</v>
      </c>
      <c r="D18" s="75">
        <f>D19</f>
        <v>398</v>
      </c>
      <c r="E18" s="75">
        <f>E19</f>
        <v>398</v>
      </c>
      <c r="F18" s="75">
        <f>F19</f>
        <v>105.33</v>
      </c>
      <c r="G18" s="72">
        <f t="shared" si="0"/>
        <v>32.033697271980778</v>
      </c>
      <c r="H18" s="72">
        <f t="shared" si="1"/>
        <v>26.464824120603016</v>
      </c>
    </row>
    <row r="19" spans="1:8" x14ac:dyDescent="0.25">
      <c r="A19"/>
      <c r="B19" s="16" t="s">
        <v>180</v>
      </c>
      <c r="C19" s="73">
        <v>328.81</v>
      </c>
      <c r="D19" s="73">
        <v>398</v>
      </c>
      <c r="E19" s="76">
        <v>398</v>
      </c>
      <c r="F19" s="74">
        <v>105.33</v>
      </c>
      <c r="G19" s="70">
        <f t="shared" si="0"/>
        <v>32.033697271980778</v>
      </c>
      <c r="H19" s="70">
        <f t="shared" si="1"/>
        <v>26.464824120603016</v>
      </c>
    </row>
    <row r="20" spans="1:8" x14ac:dyDescent="0.25">
      <c r="A20"/>
      <c r="B20" s="8" t="s">
        <v>181</v>
      </c>
      <c r="C20" s="75">
        <f>C21</f>
        <v>53968.07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182</v>
      </c>
      <c r="C21" s="73">
        <v>53968.07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2294325.7000000002</v>
      </c>
      <c r="D6" s="75">
        <f t="shared" si="0"/>
        <v>2664073</v>
      </c>
      <c r="E6" s="75">
        <f t="shared" si="0"/>
        <v>2999955</v>
      </c>
      <c r="F6" s="75">
        <f t="shared" si="0"/>
        <v>2989885.62</v>
      </c>
      <c r="G6" s="70">
        <f>(F6*100)/C6</f>
        <v>130.31652916584596</v>
      </c>
      <c r="H6" s="70">
        <f>(F6*100)/E6</f>
        <v>99.664348965234481</v>
      </c>
    </row>
    <row r="7" spans="2:8" x14ac:dyDescent="0.25">
      <c r="B7" s="8" t="s">
        <v>185</v>
      </c>
      <c r="C7" s="75">
        <f t="shared" si="0"/>
        <v>2294325.7000000002</v>
      </c>
      <c r="D7" s="75">
        <f t="shared" si="0"/>
        <v>2664073</v>
      </c>
      <c r="E7" s="75">
        <f t="shared" si="0"/>
        <v>2999955</v>
      </c>
      <c r="F7" s="75">
        <f t="shared" si="0"/>
        <v>2989885.62</v>
      </c>
      <c r="G7" s="70">
        <f>(F7*100)/C7</f>
        <v>130.31652916584596</v>
      </c>
      <c r="H7" s="70">
        <f>(F7*100)/E7</f>
        <v>99.664348965234481</v>
      </c>
    </row>
    <row r="8" spans="2:8" x14ac:dyDescent="0.25">
      <c r="B8" s="11" t="s">
        <v>186</v>
      </c>
      <c r="C8" s="73">
        <v>2294325.7000000002</v>
      </c>
      <c r="D8" s="73">
        <v>2664073</v>
      </c>
      <c r="E8" s="73">
        <v>2999955</v>
      </c>
      <c r="F8" s="74">
        <v>2989885.62</v>
      </c>
      <c r="G8" s="70">
        <f>(F8*100)/C8</f>
        <v>130.31652916584596</v>
      </c>
      <c r="H8" s="70">
        <f>(F8*100)/E8</f>
        <v>99.664348965234481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C13+C87</f>
        <v>2663675</v>
      </c>
      <c r="D7" s="77">
        <f>D13+D87</f>
        <v>2999557</v>
      </c>
      <c r="E7" s="77">
        <f>E13+E87</f>
        <v>2989780.2900000005</v>
      </c>
      <c r="F7" s="77">
        <f>(E7*100)/D7</f>
        <v>99.674061536420211</v>
      </c>
    </row>
    <row r="8" spans="1:6" x14ac:dyDescent="0.2">
      <c r="A8" s="47" t="s">
        <v>80</v>
      </c>
      <c r="B8" s="46"/>
      <c r="C8" s="77">
        <f>C67</f>
        <v>398</v>
      </c>
      <c r="D8" s="77">
        <f>D67</f>
        <v>398</v>
      </c>
      <c r="E8" s="77">
        <f>E67</f>
        <v>105.33</v>
      </c>
      <c r="F8" s="77">
        <f>(E8*100)/D8</f>
        <v>26.464824120603016</v>
      </c>
    </row>
    <row r="9" spans="1:6" x14ac:dyDescent="0.2">
      <c r="A9" s="47" t="s">
        <v>192</v>
      </c>
      <c r="B9" s="46"/>
      <c r="C9" s="77">
        <f>C76</f>
        <v>0</v>
      </c>
      <c r="D9" s="77">
        <f>D76</f>
        <v>0</v>
      </c>
      <c r="E9" s="77">
        <f>E76</f>
        <v>0</v>
      </c>
      <c r="F9" s="77" t="e">
        <f>(E9*100)/D9</f>
        <v>#DIV/0!</v>
      </c>
    </row>
    <row r="10" spans="1:6" x14ac:dyDescent="0.2">
      <c r="A10" s="47" t="s">
        <v>193</v>
      </c>
      <c r="B10" s="46"/>
      <c r="C10" s="77">
        <f>C81</f>
        <v>0</v>
      </c>
      <c r="D10" s="77">
        <f>D81</f>
        <v>0</v>
      </c>
      <c r="E10" s="77">
        <f>E81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8" t="s">
        <v>191</v>
      </c>
      <c r="B13" s="48" t="s">
        <v>199</v>
      </c>
      <c r="C13" s="78">
        <f>C14+C58</f>
        <v>2661710</v>
      </c>
      <c r="D13" s="78">
        <f>D14+D58</f>
        <v>2998092</v>
      </c>
      <c r="E13" s="78">
        <f>E14+E58</f>
        <v>2988446.5900000003</v>
      </c>
      <c r="F13" s="79">
        <f>(E13*100)/D13</f>
        <v>99.67828172050757</v>
      </c>
    </row>
    <row r="14" spans="1:6" x14ac:dyDescent="0.2">
      <c r="A14" s="49" t="s">
        <v>78</v>
      </c>
      <c r="B14" s="50" t="s">
        <v>79</v>
      </c>
      <c r="C14" s="80">
        <f>C15+C24+C52</f>
        <v>2658210</v>
      </c>
      <c r="D14" s="80">
        <f>D15+D24+D52</f>
        <v>2996163</v>
      </c>
      <c r="E14" s="80">
        <f>E15+E24+E52</f>
        <v>2986517.8400000003</v>
      </c>
      <c r="F14" s="81">
        <f>(E14*100)/D14</f>
        <v>99.678082934740203</v>
      </c>
    </row>
    <row r="15" spans="1:6" x14ac:dyDescent="0.2">
      <c r="A15" s="51" t="s">
        <v>80</v>
      </c>
      <c r="B15" s="52" t="s">
        <v>81</v>
      </c>
      <c r="C15" s="82">
        <f>C16+C19+C21</f>
        <v>2139670</v>
      </c>
      <c r="D15" s="82">
        <f>D16+D19+D21</f>
        <v>2193052</v>
      </c>
      <c r="E15" s="82">
        <f>E16+E19+E21</f>
        <v>2193199.5300000003</v>
      </c>
      <c r="F15" s="81">
        <f>(E15*100)/D15</f>
        <v>100.00672715466847</v>
      </c>
    </row>
    <row r="16" spans="1:6" x14ac:dyDescent="0.2">
      <c r="A16" s="53" t="s">
        <v>82</v>
      </c>
      <c r="B16" s="54" t="s">
        <v>83</v>
      </c>
      <c r="C16" s="83">
        <f>C17+C18</f>
        <v>1784090</v>
      </c>
      <c r="D16" s="83">
        <f>D17+D18</f>
        <v>1817795</v>
      </c>
      <c r="E16" s="83">
        <f>E17+E18</f>
        <v>1817787.6400000001</v>
      </c>
      <c r="F16" s="83">
        <f>(E16*100)/D16</f>
        <v>99.99959511386048</v>
      </c>
    </row>
    <row r="17" spans="1:6" x14ac:dyDescent="0.2">
      <c r="A17" s="55" t="s">
        <v>84</v>
      </c>
      <c r="B17" s="56" t="s">
        <v>85</v>
      </c>
      <c r="C17" s="84">
        <v>1781090</v>
      </c>
      <c r="D17" s="84">
        <v>1815090</v>
      </c>
      <c r="E17" s="84">
        <v>1815083.32</v>
      </c>
      <c r="F17" s="84"/>
    </row>
    <row r="18" spans="1:6" x14ac:dyDescent="0.2">
      <c r="A18" s="55" t="s">
        <v>86</v>
      </c>
      <c r="B18" s="56" t="s">
        <v>87</v>
      </c>
      <c r="C18" s="84">
        <v>3000</v>
      </c>
      <c r="D18" s="84">
        <v>2705</v>
      </c>
      <c r="E18" s="84">
        <v>2704.32</v>
      </c>
      <c r="F18" s="84"/>
    </row>
    <row r="19" spans="1:6" x14ac:dyDescent="0.2">
      <c r="A19" s="53" t="s">
        <v>88</v>
      </c>
      <c r="B19" s="54" t="s">
        <v>89</v>
      </c>
      <c r="C19" s="83">
        <f>C20</f>
        <v>73000</v>
      </c>
      <c r="D19" s="83">
        <f>D20</f>
        <v>75322</v>
      </c>
      <c r="E19" s="83">
        <f>E20</f>
        <v>75476.98</v>
      </c>
      <c r="F19" s="83">
        <f>(E19*100)/D19</f>
        <v>100.20575661825231</v>
      </c>
    </row>
    <row r="20" spans="1:6" x14ac:dyDescent="0.2">
      <c r="A20" s="55" t="s">
        <v>90</v>
      </c>
      <c r="B20" s="56" t="s">
        <v>89</v>
      </c>
      <c r="C20" s="84">
        <v>73000</v>
      </c>
      <c r="D20" s="84">
        <v>75322</v>
      </c>
      <c r="E20" s="84">
        <v>75476.98</v>
      </c>
      <c r="F20" s="84"/>
    </row>
    <row r="21" spans="1:6" x14ac:dyDescent="0.2">
      <c r="A21" s="53" t="s">
        <v>91</v>
      </c>
      <c r="B21" s="54" t="s">
        <v>92</v>
      </c>
      <c r="C21" s="83">
        <f>C22+C23</f>
        <v>282580</v>
      </c>
      <c r="D21" s="83">
        <f>D22+D23</f>
        <v>299935</v>
      </c>
      <c r="E21" s="83">
        <f>E22+E23</f>
        <v>299934.90999999997</v>
      </c>
      <c r="F21" s="83">
        <f>(E21*100)/D21</f>
        <v>99.999969993498595</v>
      </c>
    </row>
    <row r="22" spans="1:6" x14ac:dyDescent="0.2">
      <c r="A22" s="55" t="s">
        <v>93</v>
      </c>
      <c r="B22" s="56" t="s">
        <v>94</v>
      </c>
      <c r="C22" s="84">
        <v>0</v>
      </c>
      <c r="D22" s="84">
        <v>0</v>
      </c>
      <c r="E22" s="84">
        <v>0</v>
      </c>
      <c r="F22" s="84"/>
    </row>
    <row r="23" spans="1:6" x14ac:dyDescent="0.2">
      <c r="A23" s="55" t="s">
        <v>95</v>
      </c>
      <c r="B23" s="56" t="s">
        <v>96</v>
      </c>
      <c r="C23" s="84">
        <v>282580</v>
      </c>
      <c r="D23" s="84">
        <v>299935</v>
      </c>
      <c r="E23" s="84">
        <v>299934.90999999997</v>
      </c>
      <c r="F23" s="84"/>
    </row>
    <row r="24" spans="1:6" x14ac:dyDescent="0.2">
      <c r="A24" s="51" t="s">
        <v>97</v>
      </c>
      <c r="B24" s="52" t="s">
        <v>98</v>
      </c>
      <c r="C24" s="82">
        <f>C25+C29+C35+C45+C47</f>
        <v>516740</v>
      </c>
      <c r="D24" s="82">
        <f>D25+D29+D35+D45+D47</f>
        <v>800956</v>
      </c>
      <c r="E24" s="82">
        <f>E25+E29+E35+E45+E47</f>
        <v>791287.88</v>
      </c>
      <c r="F24" s="81">
        <f>(E24*100)/D24</f>
        <v>98.79292745169522</v>
      </c>
    </row>
    <row r="25" spans="1:6" x14ac:dyDescent="0.2">
      <c r="A25" s="53" t="s">
        <v>99</v>
      </c>
      <c r="B25" s="54" t="s">
        <v>100</v>
      </c>
      <c r="C25" s="83">
        <f>C26+C27+C28</f>
        <v>130665</v>
      </c>
      <c r="D25" s="83">
        <f>D26+D27+D28</f>
        <v>98665</v>
      </c>
      <c r="E25" s="83">
        <f>E26+E27+E28</f>
        <v>96959.99</v>
      </c>
      <c r="F25" s="83">
        <f>(E25*100)/D25</f>
        <v>98.27192013378604</v>
      </c>
    </row>
    <row r="26" spans="1:6" x14ac:dyDescent="0.2">
      <c r="A26" s="55" t="s">
        <v>101</v>
      </c>
      <c r="B26" s="56" t="s">
        <v>102</v>
      </c>
      <c r="C26" s="84">
        <v>2000</v>
      </c>
      <c r="D26" s="84">
        <v>2500</v>
      </c>
      <c r="E26" s="84">
        <v>1394.36</v>
      </c>
      <c r="F26" s="84"/>
    </row>
    <row r="27" spans="1:6" ht="25.5" x14ac:dyDescent="0.2">
      <c r="A27" s="55" t="s">
        <v>103</v>
      </c>
      <c r="B27" s="56" t="s">
        <v>104</v>
      </c>
      <c r="C27" s="84">
        <v>128000</v>
      </c>
      <c r="D27" s="84">
        <v>96000</v>
      </c>
      <c r="E27" s="84">
        <v>95166.63</v>
      </c>
      <c r="F27" s="84"/>
    </row>
    <row r="28" spans="1:6" x14ac:dyDescent="0.2">
      <c r="A28" s="55" t="s">
        <v>105</v>
      </c>
      <c r="B28" s="56" t="s">
        <v>106</v>
      </c>
      <c r="C28" s="84">
        <v>665</v>
      </c>
      <c r="D28" s="84">
        <v>165</v>
      </c>
      <c r="E28" s="84">
        <v>399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43475</v>
      </c>
      <c r="D29" s="83">
        <f>D30+D31+D32+D33+D34</f>
        <v>26823</v>
      </c>
      <c r="E29" s="83">
        <f>E30+E31+E32+E33+E34</f>
        <v>24056.71</v>
      </c>
      <c r="F29" s="83">
        <f>(E29*100)/D29</f>
        <v>89.686873205830821</v>
      </c>
    </row>
    <row r="30" spans="1:6" x14ac:dyDescent="0.2">
      <c r="A30" s="55" t="s">
        <v>109</v>
      </c>
      <c r="B30" s="56" t="s">
        <v>110</v>
      </c>
      <c r="C30" s="84">
        <v>36250</v>
      </c>
      <c r="D30" s="84">
        <v>20250</v>
      </c>
      <c r="E30" s="84">
        <v>19610.349999999999</v>
      </c>
      <c r="F30" s="84"/>
    </row>
    <row r="31" spans="1:6" x14ac:dyDescent="0.2">
      <c r="A31" s="55" t="s">
        <v>111</v>
      </c>
      <c r="B31" s="56" t="s">
        <v>112</v>
      </c>
      <c r="C31" s="84">
        <v>4100</v>
      </c>
      <c r="D31" s="84">
        <v>3450</v>
      </c>
      <c r="E31" s="84">
        <v>2159.2199999999998</v>
      </c>
      <c r="F31" s="84"/>
    </row>
    <row r="32" spans="1:6" x14ac:dyDescent="0.2">
      <c r="A32" s="55" t="s">
        <v>113</v>
      </c>
      <c r="B32" s="56" t="s">
        <v>114</v>
      </c>
      <c r="C32" s="84">
        <v>800</v>
      </c>
      <c r="D32" s="84">
        <v>800</v>
      </c>
      <c r="E32" s="84">
        <v>393.07</v>
      </c>
      <c r="F32" s="84"/>
    </row>
    <row r="33" spans="1:6" x14ac:dyDescent="0.2">
      <c r="A33" s="55" t="s">
        <v>115</v>
      </c>
      <c r="B33" s="56" t="s">
        <v>116</v>
      </c>
      <c r="C33" s="84">
        <v>1640</v>
      </c>
      <c r="D33" s="84">
        <v>1640</v>
      </c>
      <c r="E33" s="84">
        <v>1211.57</v>
      </c>
      <c r="F33" s="84"/>
    </row>
    <row r="34" spans="1:6" x14ac:dyDescent="0.2">
      <c r="A34" s="55" t="s">
        <v>117</v>
      </c>
      <c r="B34" s="56" t="s">
        <v>118</v>
      </c>
      <c r="C34" s="84">
        <v>685</v>
      </c>
      <c r="D34" s="84">
        <v>683</v>
      </c>
      <c r="E34" s="84">
        <v>682.5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338940</v>
      </c>
      <c r="D35" s="83">
        <f>D36+D37+D38+D39+D40+D41+D42+D43+D44</f>
        <v>672195</v>
      </c>
      <c r="E35" s="83">
        <f>E36+E37+E38+E39+E40+E41+E42+E43+E44</f>
        <v>667420.12</v>
      </c>
      <c r="F35" s="83">
        <f>(E35*100)/D35</f>
        <v>99.289658506832097</v>
      </c>
    </row>
    <row r="36" spans="1:6" x14ac:dyDescent="0.2">
      <c r="A36" s="55" t="s">
        <v>121</v>
      </c>
      <c r="B36" s="56" t="s">
        <v>122</v>
      </c>
      <c r="C36" s="84">
        <v>67000</v>
      </c>
      <c r="D36" s="84">
        <v>77000</v>
      </c>
      <c r="E36" s="84">
        <v>70609.289999999994</v>
      </c>
      <c r="F36" s="84"/>
    </row>
    <row r="37" spans="1:6" x14ac:dyDescent="0.2">
      <c r="A37" s="55" t="s">
        <v>123</v>
      </c>
      <c r="B37" s="56" t="s">
        <v>124</v>
      </c>
      <c r="C37" s="84">
        <v>3650</v>
      </c>
      <c r="D37" s="84">
        <v>3850</v>
      </c>
      <c r="E37" s="84">
        <v>3933.03</v>
      </c>
      <c r="F37" s="84"/>
    </row>
    <row r="38" spans="1:6" x14ac:dyDescent="0.2">
      <c r="A38" s="55" t="s">
        <v>125</v>
      </c>
      <c r="B38" s="56" t="s">
        <v>126</v>
      </c>
      <c r="C38" s="84">
        <v>930</v>
      </c>
      <c r="D38" s="84">
        <v>1717</v>
      </c>
      <c r="E38" s="84">
        <v>1717.44</v>
      </c>
      <c r="F38" s="84"/>
    </row>
    <row r="39" spans="1:6" x14ac:dyDescent="0.2">
      <c r="A39" s="55" t="s">
        <v>127</v>
      </c>
      <c r="B39" s="56" t="s">
        <v>128</v>
      </c>
      <c r="C39" s="84">
        <v>350</v>
      </c>
      <c r="D39" s="84">
        <v>350</v>
      </c>
      <c r="E39" s="84">
        <v>328.41</v>
      </c>
      <c r="F39" s="84"/>
    </row>
    <row r="40" spans="1:6" x14ac:dyDescent="0.2">
      <c r="A40" s="55" t="s">
        <v>129</v>
      </c>
      <c r="B40" s="56" t="s">
        <v>130</v>
      </c>
      <c r="C40" s="84">
        <v>8785</v>
      </c>
      <c r="D40" s="84">
        <v>5392</v>
      </c>
      <c r="E40" s="84">
        <v>5433.33</v>
      </c>
      <c r="F40" s="84"/>
    </row>
    <row r="41" spans="1:6" x14ac:dyDescent="0.2">
      <c r="A41" s="55" t="s">
        <v>131</v>
      </c>
      <c r="B41" s="56" t="s">
        <v>132</v>
      </c>
      <c r="C41" s="84">
        <v>8500</v>
      </c>
      <c r="D41" s="84">
        <v>10300</v>
      </c>
      <c r="E41" s="84">
        <v>8879.49</v>
      </c>
      <c r="F41" s="84"/>
    </row>
    <row r="42" spans="1:6" x14ac:dyDescent="0.2">
      <c r="A42" s="55" t="s">
        <v>133</v>
      </c>
      <c r="B42" s="56" t="s">
        <v>134</v>
      </c>
      <c r="C42" s="84">
        <v>246200</v>
      </c>
      <c r="D42" s="84">
        <v>570566</v>
      </c>
      <c r="E42" s="84">
        <v>573882.13</v>
      </c>
      <c r="F42" s="84"/>
    </row>
    <row r="43" spans="1:6" x14ac:dyDescent="0.2">
      <c r="A43" s="55" t="s">
        <v>135</v>
      </c>
      <c r="B43" s="56" t="s">
        <v>136</v>
      </c>
      <c r="C43" s="84">
        <v>25</v>
      </c>
      <c r="D43" s="84">
        <v>20</v>
      </c>
      <c r="E43" s="84">
        <v>19.920000000000002</v>
      </c>
      <c r="F43" s="84"/>
    </row>
    <row r="44" spans="1:6" x14ac:dyDescent="0.2">
      <c r="A44" s="55" t="s">
        <v>137</v>
      </c>
      <c r="B44" s="56" t="s">
        <v>138</v>
      </c>
      <c r="C44" s="84">
        <v>3500</v>
      </c>
      <c r="D44" s="84">
        <v>3000</v>
      </c>
      <c r="E44" s="84">
        <v>2617.08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1500</v>
      </c>
      <c r="D45" s="83">
        <f>D46</f>
        <v>1500</v>
      </c>
      <c r="E45" s="83">
        <f>E46</f>
        <v>1043.33</v>
      </c>
      <c r="F45" s="83">
        <f>(E45*100)/D45</f>
        <v>69.555333333333337</v>
      </c>
    </row>
    <row r="46" spans="1:6" ht="25.5" x14ac:dyDescent="0.2">
      <c r="A46" s="55" t="s">
        <v>141</v>
      </c>
      <c r="B46" s="56" t="s">
        <v>142</v>
      </c>
      <c r="C46" s="84">
        <v>1500</v>
      </c>
      <c r="D46" s="84">
        <v>1500</v>
      </c>
      <c r="E46" s="84">
        <v>1043.33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2160</v>
      </c>
      <c r="D47" s="83">
        <f>D48+D49+D50+D51</f>
        <v>1773</v>
      </c>
      <c r="E47" s="83">
        <f>E48+E49+E50+E51</f>
        <v>1807.73</v>
      </c>
      <c r="F47" s="83">
        <f>(E47*100)/D47</f>
        <v>101.95882684715173</v>
      </c>
    </row>
    <row r="48" spans="1:6" x14ac:dyDescent="0.2">
      <c r="A48" s="55" t="s">
        <v>145</v>
      </c>
      <c r="B48" s="56" t="s">
        <v>146</v>
      </c>
      <c r="C48" s="84">
        <v>1380</v>
      </c>
      <c r="D48" s="84">
        <v>665</v>
      </c>
      <c r="E48" s="84">
        <v>665.01</v>
      </c>
      <c r="F48" s="84"/>
    </row>
    <row r="49" spans="1:6" x14ac:dyDescent="0.2">
      <c r="A49" s="55" t="s">
        <v>147</v>
      </c>
      <c r="B49" s="56" t="s">
        <v>148</v>
      </c>
      <c r="C49" s="84">
        <v>400</v>
      </c>
      <c r="D49" s="84">
        <v>400</v>
      </c>
      <c r="E49" s="84">
        <v>360.51</v>
      </c>
      <c r="F49" s="84"/>
    </row>
    <row r="50" spans="1:6" x14ac:dyDescent="0.2">
      <c r="A50" s="55" t="s">
        <v>149</v>
      </c>
      <c r="B50" s="56" t="s">
        <v>150</v>
      </c>
      <c r="C50" s="84">
        <v>0</v>
      </c>
      <c r="D50" s="84">
        <v>128</v>
      </c>
      <c r="E50" s="84">
        <v>127.44</v>
      </c>
      <c r="F50" s="84"/>
    </row>
    <row r="51" spans="1:6" x14ac:dyDescent="0.2">
      <c r="A51" s="55" t="s">
        <v>151</v>
      </c>
      <c r="B51" s="56" t="s">
        <v>144</v>
      </c>
      <c r="C51" s="84">
        <v>380</v>
      </c>
      <c r="D51" s="84">
        <v>580</v>
      </c>
      <c r="E51" s="84">
        <v>654.77</v>
      </c>
      <c r="F51" s="84"/>
    </row>
    <row r="52" spans="1:6" x14ac:dyDescent="0.2">
      <c r="A52" s="51" t="s">
        <v>152</v>
      </c>
      <c r="B52" s="52" t="s">
        <v>153</v>
      </c>
      <c r="C52" s="82">
        <f>C53+C55</f>
        <v>1800</v>
      </c>
      <c r="D52" s="82">
        <f>D53+D55</f>
        <v>2155</v>
      </c>
      <c r="E52" s="82">
        <f>E53+E55</f>
        <v>2030.4299999999998</v>
      </c>
      <c r="F52" s="81">
        <f>(E52*100)/D52</f>
        <v>94.219489559164728</v>
      </c>
    </row>
    <row r="53" spans="1:6" x14ac:dyDescent="0.2">
      <c r="A53" s="53" t="s">
        <v>154</v>
      </c>
      <c r="B53" s="54" t="s">
        <v>155</v>
      </c>
      <c r="C53" s="83">
        <f>C54</f>
        <v>600</v>
      </c>
      <c r="D53" s="83">
        <f>D54</f>
        <v>755</v>
      </c>
      <c r="E53" s="83">
        <f>E54</f>
        <v>755.12</v>
      </c>
      <c r="F53" s="83">
        <f>(E53*100)/D53</f>
        <v>100.0158940397351</v>
      </c>
    </row>
    <row r="54" spans="1:6" ht="25.5" x14ac:dyDescent="0.2">
      <c r="A54" s="55" t="s">
        <v>156</v>
      </c>
      <c r="B54" s="56" t="s">
        <v>157</v>
      </c>
      <c r="C54" s="84">
        <v>600</v>
      </c>
      <c r="D54" s="84">
        <v>755</v>
      </c>
      <c r="E54" s="84">
        <v>755.12</v>
      </c>
      <c r="F54" s="84"/>
    </row>
    <row r="55" spans="1:6" x14ac:dyDescent="0.2">
      <c r="A55" s="53" t="s">
        <v>158</v>
      </c>
      <c r="B55" s="54" t="s">
        <v>159</v>
      </c>
      <c r="C55" s="83">
        <f>C56+C57</f>
        <v>1200</v>
      </c>
      <c r="D55" s="83">
        <f>D56+D57</f>
        <v>1400</v>
      </c>
      <c r="E55" s="83">
        <f>E56+E57</f>
        <v>1275.31</v>
      </c>
      <c r="F55" s="83">
        <f>(E55*100)/D55</f>
        <v>91.093571428571423</v>
      </c>
    </row>
    <row r="56" spans="1:6" x14ac:dyDescent="0.2">
      <c r="A56" s="55" t="s">
        <v>160</v>
      </c>
      <c r="B56" s="56" t="s">
        <v>161</v>
      </c>
      <c r="C56" s="84">
        <v>1200</v>
      </c>
      <c r="D56" s="84">
        <v>1400</v>
      </c>
      <c r="E56" s="84">
        <v>1272.98</v>
      </c>
      <c r="F56" s="84"/>
    </row>
    <row r="57" spans="1:6" x14ac:dyDescent="0.2">
      <c r="A57" s="55" t="s">
        <v>162</v>
      </c>
      <c r="B57" s="56" t="s">
        <v>163</v>
      </c>
      <c r="C57" s="84">
        <v>0</v>
      </c>
      <c r="D57" s="84">
        <v>0</v>
      </c>
      <c r="E57" s="84">
        <v>2.33</v>
      </c>
      <c r="F57" s="84"/>
    </row>
    <row r="58" spans="1:6" x14ac:dyDescent="0.2">
      <c r="A58" s="49" t="s">
        <v>164</v>
      </c>
      <c r="B58" s="50" t="s">
        <v>165</v>
      </c>
      <c r="C58" s="80">
        <f t="shared" ref="C58:E60" si="0">C59</f>
        <v>3500</v>
      </c>
      <c r="D58" s="80">
        <f t="shared" si="0"/>
        <v>1929</v>
      </c>
      <c r="E58" s="80">
        <f t="shared" si="0"/>
        <v>1928.75</v>
      </c>
      <c r="F58" s="81">
        <f>(E58*100)/D58</f>
        <v>99.987039917055469</v>
      </c>
    </row>
    <row r="59" spans="1:6" x14ac:dyDescent="0.2">
      <c r="A59" s="51" t="s">
        <v>166</v>
      </c>
      <c r="B59" s="52" t="s">
        <v>167</v>
      </c>
      <c r="C59" s="82">
        <f t="shared" si="0"/>
        <v>3500</v>
      </c>
      <c r="D59" s="82">
        <f t="shared" si="0"/>
        <v>1929</v>
      </c>
      <c r="E59" s="82">
        <f t="shared" si="0"/>
        <v>1928.75</v>
      </c>
      <c r="F59" s="81">
        <f>(E59*100)/D59</f>
        <v>99.987039917055469</v>
      </c>
    </row>
    <row r="60" spans="1:6" x14ac:dyDescent="0.2">
      <c r="A60" s="53" t="s">
        <v>168</v>
      </c>
      <c r="B60" s="54" t="s">
        <v>169</v>
      </c>
      <c r="C60" s="83">
        <f t="shared" si="0"/>
        <v>3500</v>
      </c>
      <c r="D60" s="83">
        <f t="shared" si="0"/>
        <v>1929</v>
      </c>
      <c r="E60" s="83">
        <f t="shared" si="0"/>
        <v>1928.75</v>
      </c>
      <c r="F60" s="83">
        <f>(E60*100)/D60</f>
        <v>99.987039917055469</v>
      </c>
    </row>
    <row r="61" spans="1:6" x14ac:dyDescent="0.2">
      <c r="A61" s="55" t="s">
        <v>170</v>
      </c>
      <c r="B61" s="56" t="s">
        <v>171</v>
      </c>
      <c r="C61" s="84">
        <v>3500</v>
      </c>
      <c r="D61" s="84">
        <v>1929</v>
      </c>
      <c r="E61" s="84">
        <v>1928.75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2661710</v>
      </c>
      <c r="D62" s="80">
        <f t="shared" si="1"/>
        <v>2998092</v>
      </c>
      <c r="E62" s="80">
        <f t="shared" si="1"/>
        <v>2988446.59</v>
      </c>
      <c r="F62" s="81">
        <f>(E62*100)/D62</f>
        <v>99.67828172050757</v>
      </c>
    </row>
    <row r="63" spans="1:6" x14ac:dyDescent="0.2">
      <c r="A63" s="51" t="s">
        <v>70</v>
      </c>
      <c r="B63" s="52" t="s">
        <v>71</v>
      </c>
      <c r="C63" s="82">
        <f t="shared" si="1"/>
        <v>2661710</v>
      </c>
      <c r="D63" s="82">
        <f t="shared" si="1"/>
        <v>2998092</v>
      </c>
      <c r="E63" s="82">
        <f t="shared" si="1"/>
        <v>2988446.59</v>
      </c>
      <c r="F63" s="81">
        <f>(E63*100)/D63</f>
        <v>99.67828172050757</v>
      </c>
    </row>
    <row r="64" spans="1:6" ht="25.5" x14ac:dyDescent="0.2">
      <c r="A64" s="53" t="s">
        <v>72</v>
      </c>
      <c r="B64" s="54" t="s">
        <v>73</v>
      </c>
      <c r="C64" s="83">
        <f>C65+C66</f>
        <v>2661710</v>
      </c>
      <c r="D64" s="83">
        <f>D65+D66</f>
        <v>2998092</v>
      </c>
      <c r="E64" s="83">
        <f>E65+E66</f>
        <v>2988446.59</v>
      </c>
      <c r="F64" s="83">
        <f>(E64*100)/D64</f>
        <v>99.67828172050757</v>
      </c>
    </row>
    <row r="65" spans="1:6" x14ac:dyDescent="0.2">
      <c r="A65" s="55" t="s">
        <v>74</v>
      </c>
      <c r="B65" s="56" t="s">
        <v>75</v>
      </c>
      <c r="C65" s="84">
        <v>2658210</v>
      </c>
      <c r="D65" s="84">
        <v>2996163</v>
      </c>
      <c r="E65" s="84">
        <v>2986517.84</v>
      </c>
      <c r="F65" s="84"/>
    </row>
    <row r="66" spans="1:6" ht="25.5" x14ac:dyDescent="0.2">
      <c r="A66" s="55" t="s">
        <v>76</v>
      </c>
      <c r="B66" s="56" t="s">
        <v>77</v>
      </c>
      <c r="C66" s="84">
        <v>3500</v>
      </c>
      <c r="D66" s="84">
        <v>1929</v>
      </c>
      <c r="E66" s="84">
        <v>1928.75</v>
      </c>
      <c r="F66" s="84"/>
    </row>
    <row r="67" spans="1:6" x14ac:dyDescent="0.2">
      <c r="A67" s="48" t="s">
        <v>80</v>
      </c>
      <c r="B67" s="48" t="s">
        <v>200</v>
      </c>
      <c r="C67" s="78">
        <f t="shared" ref="C67:E70" si="2">C68</f>
        <v>398</v>
      </c>
      <c r="D67" s="78">
        <f t="shared" si="2"/>
        <v>398</v>
      </c>
      <c r="E67" s="78">
        <f t="shared" si="2"/>
        <v>105.33</v>
      </c>
      <c r="F67" s="79">
        <f>(E67*100)/D67</f>
        <v>26.464824120603016</v>
      </c>
    </row>
    <row r="68" spans="1:6" x14ac:dyDescent="0.2">
      <c r="A68" s="49" t="s">
        <v>78</v>
      </c>
      <c r="B68" s="50" t="s">
        <v>79</v>
      </c>
      <c r="C68" s="80">
        <f t="shared" si="2"/>
        <v>398</v>
      </c>
      <c r="D68" s="80">
        <f t="shared" si="2"/>
        <v>398</v>
      </c>
      <c r="E68" s="80">
        <f t="shared" si="2"/>
        <v>105.33</v>
      </c>
      <c r="F68" s="81">
        <f>(E68*100)/D68</f>
        <v>26.464824120603016</v>
      </c>
    </row>
    <row r="69" spans="1:6" x14ac:dyDescent="0.2">
      <c r="A69" s="51" t="s">
        <v>97</v>
      </c>
      <c r="B69" s="52" t="s">
        <v>98</v>
      </c>
      <c r="C69" s="82">
        <f t="shared" si="2"/>
        <v>398</v>
      </c>
      <c r="D69" s="82">
        <f t="shared" si="2"/>
        <v>398</v>
      </c>
      <c r="E69" s="82">
        <f t="shared" si="2"/>
        <v>105.33</v>
      </c>
      <c r="F69" s="81">
        <f>(E69*100)/D69</f>
        <v>26.464824120603016</v>
      </c>
    </row>
    <row r="70" spans="1:6" x14ac:dyDescent="0.2">
      <c r="A70" s="53" t="s">
        <v>119</v>
      </c>
      <c r="B70" s="54" t="s">
        <v>120</v>
      </c>
      <c r="C70" s="83">
        <f t="shared" si="2"/>
        <v>398</v>
      </c>
      <c r="D70" s="83">
        <f t="shared" si="2"/>
        <v>398</v>
      </c>
      <c r="E70" s="83">
        <f t="shared" si="2"/>
        <v>105.33</v>
      </c>
      <c r="F70" s="83">
        <f>(E70*100)/D70</f>
        <v>26.464824120603016</v>
      </c>
    </row>
    <row r="71" spans="1:6" x14ac:dyDescent="0.2">
      <c r="A71" s="55" t="s">
        <v>129</v>
      </c>
      <c r="B71" s="56" t="s">
        <v>130</v>
      </c>
      <c r="C71" s="84">
        <v>398</v>
      </c>
      <c r="D71" s="84">
        <v>398</v>
      </c>
      <c r="E71" s="84">
        <v>105.33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398</v>
      </c>
      <c r="D72" s="80">
        <f t="shared" si="3"/>
        <v>398</v>
      </c>
      <c r="E72" s="80">
        <f t="shared" si="3"/>
        <v>96.49</v>
      </c>
      <c r="F72" s="81">
        <f>(E72*100)/D72</f>
        <v>24.243718592964825</v>
      </c>
    </row>
    <row r="73" spans="1:6" x14ac:dyDescent="0.2">
      <c r="A73" s="51" t="s">
        <v>64</v>
      </c>
      <c r="B73" s="52" t="s">
        <v>65</v>
      </c>
      <c r="C73" s="82">
        <f t="shared" si="3"/>
        <v>398</v>
      </c>
      <c r="D73" s="82">
        <f t="shared" si="3"/>
        <v>398</v>
      </c>
      <c r="E73" s="82">
        <f t="shared" si="3"/>
        <v>96.49</v>
      </c>
      <c r="F73" s="81">
        <f>(E73*100)/D73</f>
        <v>24.243718592964825</v>
      </c>
    </row>
    <row r="74" spans="1:6" x14ac:dyDescent="0.2">
      <c r="A74" s="53" t="s">
        <v>66</v>
      </c>
      <c r="B74" s="54" t="s">
        <v>67</v>
      </c>
      <c r="C74" s="83">
        <f t="shared" si="3"/>
        <v>398</v>
      </c>
      <c r="D74" s="83">
        <f t="shared" si="3"/>
        <v>398</v>
      </c>
      <c r="E74" s="83">
        <f t="shared" si="3"/>
        <v>96.49</v>
      </c>
      <c r="F74" s="83">
        <f>(E74*100)/D74</f>
        <v>24.243718592964825</v>
      </c>
    </row>
    <row r="75" spans="1:6" x14ac:dyDescent="0.2">
      <c r="A75" s="55" t="s">
        <v>68</v>
      </c>
      <c r="B75" s="56" t="s">
        <v>69</v>
      </c>
      <c r="C75" s="84">
        <v>398</v>
      </c>
      <c r="D75" s="84">
        <v>398</v>
      </c>
      <c r="E75" s="84">
        <v>96.49</v>
      </c>
      <c r="F75" s="84"/>
    </row>
    <row r="76" spans="1:6" x14ac:dyDescent="0.2">
      <c r="A76" s="48" t="s">
        <v>192</v>
      </c>
      <c r="B76" s="48" t="s">
        <v>201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50</v>
      </c>
      <c r="B77" s="50" t="s">
        <v>51</v>
      </c>
      <c r="C77" s="80">
        <f t="shared" ref="C77:E79" si="4">C78</f>
        <v>0</v>
      </c>
      <c r="D77" s="80">
        <f t="shared" si="4"/>
        <v>0</v>
      </c>
      <c r="E77" s="80">
        <f t="shared" si="4"/>
        <v>0</v>
      </c>
      <c r="F77" s="81" t="e">
        <f>(E77*100)/D77</f>
        <v>#DIV/0!</v>
      </c>
    </row>
    <row r="78" spans="1:6" x14ac:dyDescent="0.2">
      <c r="A78" s="51" t="s">
        <v>58</v>
      </c>
      <c r="B78" s="52" t="s">
        <v>59</v>
      </c>
      <c r="C78" s="82">
        <f t="shared" si="4"/>
        <v>0</v>
      </c>
      <c r="D78" s="82">
        <f t="shared" si="4"/>
        <v>0</v>
      </c>
      <c r="E78" s="82">
        <f t="shared" si="4"/>
        <v>0</v>
      </c>
      <c r="F78" s="81" t="e">
        <f>(E78*100)/D78</f>
        <v>#DIV/0!</v>
      </c>
    </row>
    <row r="79" spans="1:6" x14ac:dyDescent="0.2">
      <c r="A79" s="53" t="s">
        <v>60</v>
      </c>
      <c r="B79" s="54" t="s">
        <v>61</v>
      </c>
      <c r="C79" s="83">
        <f t="shared" si="4"/>
        <v>0</v>
      </c>
      <c r="D79" s="83">
        <f t="shared" si="4"/>
        <v>0</v>
      </c>
      <c r="E79" s="83">
        <f t="shared" si="4"/>
        <v>0</v>
      </c>
      <c r="F79" s="83" t="e">
        <f>(E79*100)/D79</f>
        <v>#DIV/0!</v>
      </c>
    </row>
    <row r="80" spans="1:6" x14ac:dyDescent="0.2">
      <c r="A80" s="55" t="s">
        <v>62</v>
      </c>
      <c r="B80" s="56" t="s">
        <v>63</v>
      </c>
      <c r="C80" s="84">
        <v>0</v>
      </c>
      <c r="D80" s="84">
        <v>0</v>
      </c>
      <c r="E80" s="84">
        <v>0</v>
      </c>
      <c r="F80" s="84"/>
    </row>
    <row r="81" spans="1:6" x14ac:dyDescent="0.2">
      <c r="A81" s="48" t="s">
        <v>193</v>
      </c>
      <c r="B81" s="48" t="s">
        <v>202</v>
      </c>
      <c r="C81" s="78"/>
      <c r="D81" s="78"/>
      <c r="E81" s="78"/>
      <c r="F81" s="79" t="e">
        <f>(E81*100)/D81</f>
        <v>#DIV/0!</v>
      </c>
    </row>
    <row r="82" spans="1:6" x14ac:dyDescent="0.2">
      <c r="A82" s="49" t="s">
        <v>50</v>
      </c>
      <c r="B82" s="50" t="s">
        <v>51</v>
      </c>
      <c r="C82" s="80">
        <f t="shared" ref="C82:E84" si="5">C83</f>
        <v>0</v>
      </c>
      <c r="D82" s="80">
        <f t="shared" si="5"/>
        <v>0</v>
      </c>
      <c r="E82" s="80">
        <f t="shared" si="5"/>
        <v>0</v>
      </c>
      <c r="F82" s="81" t="e">
        <f>(E82*100)/D82</f>
        <v>#DIV/0!</v>
      </c>
    </row>
    <row r="83" spans="1:6" x14ac:dyDescent="0.2">
      <c r="A83" s="51" t="s">
        <v>52</v>
      </c>
      <c r="B83" s="52" t="s">
        <v>53</v>
      </c>
      <c r="C83" s="82">
        <f t="shared" si="5"/>
        <v>0</v>
      </c>
      <c r="D83" s="82">
        <f t="shared" si="5"/>
        <v>0</v>
      </c>
      <c r="E83" s="82">
        <f t="shared" si="5"/>
        <v>0</v>
      </c>
      <c r="F83" s="81" t="e">
        <f>(E83*100)/D83</f>
        <v>#DIV/0!</v>
      </c>
    </row>
    <row r="84" spans="1:6" ht="25.5" x14ac:dyDescent="0.2">
      <c r="A84" s="53" t="s">
        <v>54</v>
      </c>
      <c r="B84" s="54" t="s">
        <v>55</v>
      </c>
      <c r="C84" s="83">
        <f t="shared" si="5"/>
        <v>0</v>
      </c>
      <c r="D84" s="83">
        <f t="shared" si="5"/>
        <v>0</v>
      </c>
      <c r="E84" s="83">
        <f t="shared" si="5"/>
        <v>0</v>
      </c>
      <c r="F84" s="83" t="e">
        <f>(E84*100)/D84</f>
        <v>#DIV/0!</v>
      </c>
    </row>
    <row r="85" spans="1:6" ht="25.5" x14ac:dyDescent="0.2">
      <c r="A85" s="55" t="s">
        <v>56</v>
      </c>
      <c r="B85" s="56" t="s">
        <v>57</v>
      </c>
      <c r="C85" s="84">
        <v>0</v>
      </c>
      <c r="D85" s="84">
        <v>0</v>
      </c>
      <c r="E85" s="84">
        <v>0</v>
      </c>
      <c r="F85" s="84"/>
    </row>
    <row r="86" spans="1:6" ht="38.25" x14ac:dyDescent="0.2">
      <c r="A86" s="47" t="s">
        <v>203</v>
      </c>
      <c r="B86" s="47" t="s">
        <v>204</v>
      </c>
      <c r="C86" s="47" t="s">
        <v>43</v>
      </c>
      <c r="D86" s="47" t="s">
        <v>196</v>
      </c>
      <c r="E86" s="47" t="s">
        <v>197</v>
      </c>
      <c r="F86" s="47" t="s">
        <v>198</v>
      </c>
    </row>
    <row r="87" spans="1:6" x14ac:dyDescent="0.2">
      <c r="A87" s="48" t="s">
        <v>191</v>
      </c>
      <c r="B87" s="48" t="s">
        <v>199</v>
      </c>
      <c r="C87" s="78">
        <f t="shared" ref="C87:E90" si="6">C88</f>
        <v>1965</v>
      </c>
      <c r="D87" s="78">
        <f t="shared" si="6"/>
        <v>1465</v>
      </c>
      <c r="E87" s="78">
        <f t="shared" si="6"/>
        <v>1333.7</v>
      </c>
      <c r="F87" s="79">
        <f>(E87*100)/D87</f>
        <v>91.037542662116039</v>
      </c>
    </row>
    <row r="88" spans="1:6" x14ac:dyDescent="0.2">
      <c r="A88" s="49" t="s">
        <v>78</v>
      </c>
      <c r="B88" s="50" t="s">
        <v>79</v>
      </c>
      <c r="C88" s="80">
        <f t="shared" si="6"/>
        <v>1965</v>
      </c>
      <c r="D88" s="80">
        <f t="shared" si="6"/>
        <v>1465</v>
      </c>
      <c r="E88" s="80">
        <f t="shared" si="6"/>
        <v>1333.7</v>
      </c>
      <c r="F88" s="81">
        <f>(E88*100)/D88</f>
        <v>91.037542662116039</v>
      </c>
    </row>
    <row r="89" spans="1:6" x14ac:dyDescent="0.2">
      <c r="A89" s="51" t="s">
        <v>97</v>
      </c>
      <c r="B89" s="52" t="s">
        <v>98</v>
      </c>
      <c r="C89" s="82">
        <f t="shared" si="6"/>
        <v>1965</v>
      </c>
      <c r="D89" s="82">
        <f t="shared" si="6"/>
        <v>1465</v>
      </c>
      <c r="E89" s="82">
        <f t="shared" si="6"/>
        <v>1333.7</v>
      </c>
      <c r="F89" s="81">
        <f>(E89*100)/D89</f>
        <v>91.037542662116039</v>
      </c>
    </row>
    <row r="90" spans="1:6" x14ac:dyDescent="0.2">
      <c r="A90" s="53" t="s">
        <v>119</v>
      </c>
      <c r="B90" s="54" t="s">
        <v>120</v>
      </c>
      <c r="C90" s="83">
        <f t="shared" si="6"/>
        <v>1965</v>
      </c>
      <c r="D90" s="83">
        <f t="shared" si="6"/>
        <v>1465</v>
      </c>
      <c r="E90" s="83">
        <f t="shared" si="6"/>
        <v>1333.7</v>
      </c>
      <c r="F90" s="83">
        <f>(E90*100)/D90</f>
        <v>91.037542662116039</v>
      </c>
    </row>
    <row r="91" spans="1:6" x14ac:dyDescent="0.2">
      <c r="A91" s="55" t="s">
        <v>121</v>
      </c>
      <c r="B91" s="56" t="s">
        <v>122</v>
      </c>
      <c r="C91" s="84">
        <v>1965</v>
      </c>
      <c r="D91" s="84">
        <v>1465</v>
      </c>
      <c r="E91" s="84">
        <v>1333.7</v>
      </c>
      <c r="F91" s="84"/>
    </row>
    <row r="92" spans="1:6" x14ac:dyDescent="0.2">
      <c r="A92" s="49" t="s">
        <v>50</v>
      </c>
      <c r="B92" s="50" t="s">
        <v>51</v>
      </c>
      <c r="C92" s="80">
        <f t="shared" ref="C92:E94" si="7">C93</f>
        <v>1965</v>
      </c>
      <c r="D92" s="80">
        <f t="shared" si="7"/>
        <v>1465</v>
      </c>
      <c r="E92" s="80">
        <f t="shared" si="7"/>
        <v>1333.7</v>
      </c>
      <c r="F92" s="81">
        <f>(E92*100)/D92</f>
        <v>91.037542662116039</v>
      </c>
    </row>
    <row r="93" spans="1:6" x14ac:dyDescent="0.2">
      <c r="A93" s="51" t="s">
        <v>70</v>
      </c>
      <c r="B93" s="52" t="s">
        <v>71</v>
      </c>
      <c r="C93" s="82">
        <f t="shared" si="7"/>
        <v>1965</v>
      </c>
      <c r="D93" s="82">
        <f t="shared" si="7"/>
        <v>1465</v>
      </c>
      <c r="E93" s="82">
        <f t="shared" si="7"/>
        <v>1333.7</v>
      </c>
      <c r="F93" s="81">
        <f>(E93*100)/D93</f>
        <v>91.037542662116039</v>
      </c>
    </row>
    <row r="94" spans="1:6" ht="25.5" x14ac:dyDescent="0.2">
      <c r="A94" s="53" t="s">
        <v>72</v>
      </c>
      <c r="B94" s="54" t="s">
        <v>73</v>
      </c>
      <c r="C94" s="83">
        <f t="shared" si="7"/>
        <v>1965</v>
      </c>
      <c r="D94" s="83">
        <f t="shared" si="7"/>
        <v>1465</v>
      </c>
      <c r="E94" s="83">
        <f t="shared" si="7"/>
        <v>1333.7</v>
      </c>
      <c r="F94" s="83">
        <f>(E94*100)/D94</f>
        <v>91.037542662116039</v>
      </c>
    </row>
    <row r="95" spans="1:6" x14ac:dyDescent="0.2">
      <c r="A95" s="55" t="s">
        <v>74</v>
      </c>
      <c r="B95" s="56" t="s">
        <v>75</v>
      </c>
      <c r="C95" s="84">
        <v>1965</v>
      </c>
      <c r="D95" s="84">
        <v>1465</v>
      </c>
      <c r="E95" s="84">
        <v>1333.7</v>
      </c>
      <c r="F95" s="84"/>
    </row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Jasna Salaj</cp:lastModifiedBy>
  <cp:lastPrinted>2023-07-24T12:33:14Z</cp:lastPrinted>
  <dcterms:created xsi:type="dcterms:W3CDTF">2022-08-12T12:51:27Z</dcterms:created>
  <dcterms:modified xsi:type="dcterms:W3CDTF">2025-03-26T09:35:23Z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