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5" l="1"/>
  <c r="D9" i="5"/>
  <c r="H10" i="3"/>
  <c r="O24" i="3"/>
  <c r="H15" i="3"/>
  <c r="H12" i="3"/>
  <c r="H13" i="3"/>
  <c r="C73" i="15"/>
  <c r="C74" i="15"/>
  <c r="C75" i="15"/>
  <c r="H11" i="3" l="1"/>
  <c r="C72" i="15" l="1"/>
  <c r="D72" i="15"/>
  <c r="G12" i="1"/>
  <c r="H16" i="1"/>
  <c r="I12" i="1"/>
  <c r="I16" i="1" s="1"/>
  <c r="J12" i="1"/>
  <c r="L12" i="1"/>
  <c r="G15" i="1"/>
  <c r="I15" i="1"/>
  <c r="J15" i="1"/>
  <c r="J16" i="1" l="1"/>
  <c r="L16" i="1" s="1"/>
  <c r="H27" i="1"/>
  <c r="K12" i="1"/>
  <c r="G16" i="1"/>
  <c r="L15" i="1"/>
  <c r="K15" i="1"/>
  <c r="H26" i="1"/>
  <c r="I26" i="1"/>
  <c r="I27" i="1" s="1"/>
  <c r="J26" i="1"/>
  <c r="G26" i="1"/>
  <c r="H23" i="1"/>
  <c r="I23" i="1"/>
  <c r="J23" i="1"/>
  <c r="G23" i="1"/>
  <c r="J27" i="1" l="1"/>
  <c r="L27" i="1" s="1"/>
  <c r="G27" i="1"/>
  <c r="E75" i="15"/>
  <c r="E74" i="15" s="1"/>
  <c r="D75" i="15"/>
  <c r="D74" i="15" s="1"/>
  <c r="D73" i="15" s="1"/>
  <c r="E70" i="15"/>
  <c r="F70" i="15" s="1"/>
  <c r="D70" i="15"/>
  <c r="D69" i="15" s="1"/>
  <c r="D68" i="15" s="1"/>
  <c r="C70" i="15"/>
  <c r="C69" i="15" s="1"/>
  <c r="C68" i="15" s="1"/>
  <c r="E69" i="15"/>
  <c r="E66" i="15"/>
  <c r="D66" i="15"/>
  <c r="C66" i="15"/>
  <c r="E65" i="15"/>
  <c r="E64" i="15" s="1"/>
  <c r="D65" i="15"/>
  <c r="D64" i="15" s="1"/>
  <c r="C65" i="15"/>
  <c r="C64" i="15" s="1"/>
  <c r="E62" i="15"/>
  <c r="F62" i="15" s="1"/>
  <c r="D62" i="15"/>
  <c r="C62" i="15"/>
  <c r="E61" i="15"/>
  <c r="E60" i="15" s="1"/>
  <c r="D61" i="15"/>
  <c r="D60" i="15" s="1"/>
  <c r="D59" i="15" s="1"/>
  <c r="D8" i="15" s="1"/>
  <c r="C61" i="15"/>
  <c r="C60" i="15" s="1"/>
  <c r="E56" i="15"/>
  <c r="E55" i="15" s="1"/>
  <c r="D56" i="15"/>
  <c r="D55" i="15" s="1"/>
  <c r="D54" i="15" s="1"/>
  <c r="C56" i="15"/>
  <c r="C55" i="15" s="1"/>
  <c r="C54" i="15" s="1"/>
  <c r="E52" i="15"/>
  <c r="F52" i="15" s="1"/>
  <c r="D52" i="15"/>
  <c r="C52" i="15"/>
  <c r="C51" i="15" s="1"/>
  <c r="C50" i="15" s="1"/>
  <c r="E51" i="15"/>
  <c r="E50" i="15" s="1"/>
  <c r="F50" i="15" s="1"/>
  <c r="D51" i="15"/>
  <c r="D50" i="15" s="1"/>
  <c r="E48" i="15"/>
  <c r="F48" i="15" s="1"/>
  <c r="D48" i="15"/>
  <c r="C48" i="15"/>
  <c r="C47" i="15" s="1"/>
  <c r="E47" i="15"/>
  <c r="F47" i="15" s="1"/>
  <c r="D47" i="15"/>
  <c r="F44" i="15"/>
  <c r="E44" i="15"/>
  <c r="D44" i="15"/>
  <c r="C44" i="15"/>
  <c r="E42" i="15"/>
  <c r="F42" i="15" s="1"/>
  <c r="D42" i="15"/>
  <c r="C42" i="15"/>
  <c r="E32" i="15"/>
  <c r="F32" i="15" s="1"/>
  <c r="D32" i="15"/>
  <c r="C32" i="15"/>
  <c r="F27" i="15"/>
  <c r="E27" i="15"/>
  <c r="D27" i="15"/>
  <c r="C27" i="15"/>
  <c r="E22" i="15"/>
  <c r="F22" i="15" s="1"/>
  <c r="D22" i="15"/>
  <c r="C22" i="15"/>
  <c r="C21" i="15" s="1"/>
  <c r="D21" i="15"/>
  <c r="F19" i="15"/>
  <c r="E19" i="15"/>
  <c r="D19" i="15"/>
  <c r="C19" i="15"/>
  <c r="E17" i="15"/>
  <c r="F17" i="15" s="1"/>
  <c r="D17" i="15"/>
  <c r="C17" i="15"/>
  <c r="E15" i="15"/>
  <c r="E14" i="15" s="1"/>
  <c r="D15" i="15"/>
  <c r="D14" i="15" s="1"/>
  <c r="D13" i="15" s="1"/>
  <c r="D12" i="15" s="1"/>
  <c r="D7" i="15" s="1"/>
  <c r="C15" i="15"/>
  <c r="C14" i="15" s="1"/>
  <c r="E9" i="15"/>
  <c r="D9" i="15"/>
  <c r="C9" i="15"/>
  <c r="H8" i="8"/>
  <c r="G8" i="8"/>
  <c r="F7" i="8"/>
  <c r="H7" i="8" s="1"/>
  <c r="E7" i="8"/>
  <c r="D7" i="8"/>
  <c r="D6" i="8" s="1"/>
  <c r="C7" i="8"/>
  <c r="G7" i="8" s="1"/>
  <c r="F6" i="8"/>
  <c r="H6" i="8" s="1"/>
  <c r="E6" i="8"/>
  <c r="H17" i="5"/>
  <c r="H16" i="5"/>
  <c r="G16" i="5"/>
  <c r="F16" i="5"/>
  <c r="E16" i="5"/>
  <c r="D16" i="5"/>
  <c r="H15" i="5"/>
  <c r="G15" i="5"/>
  <c r="F14" i="5"/>
  <c r="F13" i="5" s="1"/>
  <c r="E14" i="5"/>
  <c r="E13" i="5" s="1"/>
  <c r="D14" i="5"/>
  <c r="D13" i="5" s="1"/>
  <c r="C14" i="5"/>
  <c r="H12" i="5"/>
  <c r="F11" i="5"/>
  <c r="H11" i="5" s="1"/>
  <c r="E11" i="5"/>
  <c r="D11" i="5"/>
  <c r="C11" i="5"/>
  <c r="H10" i="5"/>
  <c r="G10" i="5"/>
  <c r="H9" i="5"/>
  <c r="F9" i="5"/>
  <c r="E9" i="5"/>
  <c r="C9" i="5"/>
  <c r="H8" i="5"/>
  <c r="F7" i="5"/>
  <c r="H7" i="5" s="1"/>
  <c r="E7" i="5"/>
  <c r="E6" i="5" s="1"/>
  <c r="H6" i="5" s="1"/>
  <c r="D7" i="5"/>
  <c r="C7" i="5"/>
  <c r="F6" i="5"/>
  <c r="G6" i="5" s="1"/>
  <c r="L67" i="3"/>
  <c r="J66" i="3"/>
  <c r="L66" i="3" s="1"/>
  <c r="I66" i="3"/>
  <c r="H66" i="3"/>
  <c r="H65" i="3" s="1"/>
  <c r="H64" i="3" s="1"/>
  <c r="G66" i="3"/>
  <c r="G65" i="3" s="1"/>
  <c r="G64" i="3" s="1"/>
  <c r="J65" i="3"/>
  <c r="J64" i="3" s="1"/>
  <c r="L64" i="3" s="1"/>
  <c r="I65" i="3"/>
  <c r="I64" i="3" s="1"/>
  <c r="L63" i="3"/>
  <c r="K63" i="3"/>
  <c r="J62" i="3"/>
  <c r="K62" i="3" s="1"/>
  <c r="I62" i="3"/>
  <c r="I61" i="3" s="1"/>
  <c r="H62" i="3"/>
  <c r="H61" i="3" s="1"/>
  <c r="L60" i="3"/>
  <c r="K60" i="3"/>
  <c r="L59" i="3"/>
  <c r="K59" i="3"/>
  <c r="L58" i="3"/>
  <c r="J58" i="3"/>
  <c r="K58" i="3" s="1"/>
  <c r="I58" i="3"/>
  <c r="H58" i="3"/>
  <c r="L57" i="3"/>
  <c r="J56" i="3"/>
  <c r="L56" i="3" s="1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6" i="3"/>
  <c r="L46" i="3" s="1"/>
  <c r="I46" i="3"/>
  <c r="H46" i="3"/>
  <c r="K45" i="3"/>
  <c r="L44" i="3"/>
  <c r="K44" i="3"/>
  <c r="L43" i="3"/>
  <c r="K43" i="3"/>
  <c r="L42" i="3"/>
  <c r="K42" i="3"/>
  <c r="J41" i="3"/>
  <c r="L41" i="3" s="1"/>
  <c r="I41" i="3"/>
  <c r="H41" i="3"/>
  <c r="L40" i="3"/>
  <c r="K40" i="3"/>
  <c r="L39" i="3"/>
  <c r="K39" i="3"/>
  <c r="L38" i="3"/>
  <c r="K38" i="3"/>
  <c r="L37" i="3"/>
  <c r="K37" i="3"/>
  <c r="J36" i="3"/>
  <c r="J35" i="3" s="1"/>
  <c r="I36" i="3"/>
  <c r="H36" i="3"/>
  <c r="H35" i="3" s="1"/>
  <c r="I35" i="3"/>
  <c r="L34" i="3"/>
  <c r="K34" i="3"/>
  <c r="J33" i="3"/>
  <c r="L33" i="3" s="1"/>
  <c r="I33" i="3"/>
  <c r="H33" i="3"/>
  <c r="L32" i="3"/>
  <c r="K32" i="3"/>
  <c r="K31" i="3"/>
  <c r="J31" i="3"/>
  <c r="L31" i="3" s="1"/>
  <c r="I31" i="3"/>
  <c r="H31" i="3"/>
  <c r="L30" i="3"/>
  <c r="K30" i="3"/>
  <c r="J29" i="3"/>
  <c r="L29" i="3" s="1"/>
  <c r="I29" i="3"/>
  <c r="I28" i="3" s="1"/>
  <c r="I27" i="3" s="1"/>
  <c r="I26" i="3" s="1"/>
  <c r="H29" i="3"/>
  <c r="H28" i="3" s="1"/>
  <c r="H27" i="3" s="1"/>
  <c r="G29" i="3"/>
  <c r="K28" i="3" s="1"/>
  <c r="J28" i="3"/>
  <c r="L21" i="3"/>
  <c r="L20" i="3"/>
  <c r="K20" i="3"/>
  <c r="J19" i="3"/>
  <c r="L19" i="3" s="1"/>
  <c r="I19" i="3"/>
  <c r="H19" i="3"/>
  <c r="H18" i="3" s="1"/>
  <c r="J18" i="3"/>
  <c r="L18" i="3" s="1"/>
  <c r="I18" i="3"/>
  <c r="L17" i="3"/>
  <c r="K17" i="3"/>
  <c r="J16" i="3"/>
  <c r="L16" i="3" s="1"/>
  <c r="I16" i="3"/>
  <c r="H16" i="3"/>
  <c r="J15" i="3"/>
  <c r="L15" i="3" s="1"/>
  <c r="I15" i="3"/>
  <c r="L14" i="3"/>
  <c r="L13" i="3"/>
  <c r="J13" i="3"/>
  <c r="I13" i="3"/>
  <c r="G13" i="3"/>
  <c r="J12" i="3"/>
  <c r="L12" i="3" s="1"/>
  <c r="I12" i="3"/>
  <c r="G12" i="3"/>
  <c r="J11" i="3"/>
  <c r="K11" i="3" s="1"/>
  <c r="I11" i="3"/>
  <c r="I10" i="3" s="1"/>
  <c r="L35" i="3" l="1"/>
  <c r="K35" i="3"/>
  <c r="E54" i="15"/>
  <c r="F54" i="15" s="1"/>
  <c r="F55" i="15"/>
  <c r="H13" i="5"/>
  <c r="L28" i="3"/>
  <c r="C59" i="15"/>
  <c r="C8" i="15" s="1"/>
  <c r="F69" i="15"/>
  <c r="F14" i="15"/>
  <c r="E13" i="15"/>
  <c r="H26" i="3"/>
  <c r="E59" i="15"/>
  <c r="F60" i="15"/>
  <c r="F74" i="15"/>
  <c r="E73" i="15"/>
  <c r="F73" i="15" s="1"/>
  <c r="C13" i="15"/>
  <c r="C12" i="15" s="1"/>
  <c r="C7" i="15" s="1"/>
  <c r="E21" i="15"/>
  <c r="F21" i="15" s="1"/>
  <c r="F61" i="15"/>
  <c r="K33" i="3"/>
  <c r="K36" i="3"/>
  <c r="L11" i="3"/>
  <c r="F15" i="15"/>
  <c r="K19" i="3"/>
  <c r="J27" i="3"/>
  <c r="L36" i="3"/>
  <c r="K41" i="3"/>
  <c r="K46" i="3"/>
  <c r="K15" i="3"/>
  <c r="F51" i="15"/>
  <c r="G6" i="8"/>
  <c r="K16" i="3"/>
  <c r="J61" i="3"/>
  <c r="G9" i="5"/>
  <c r="L65" i="3"/>
  <c r="E68" i="15"/>
  <c r="F68" i="15" s="1"/>
  <c r="L62" i="3"/>
  <c r="F75" i="15"/>
  <c r="H14" i="5"/>
  <c r="F56" i="15"/>
  <c r="J10" i="3"/>
  <c r="G14" i="5"/>
  <c r="K29" i="3"/>
  <c r="K18" i="3"/>
  <c r="F59" i="15" l="1"/>
  <c r="E8" i="15"/>
  <c r="F8" i="15" s="1"/>
  <c r="L61" i="3"/>
  <c r="K61" i="3"/>
  <c r="L10" i="3"/>
  <c r="K10" i="3"/>
  <c r="E12" i="15"/>
  <c r="F13" i="15"/>
  <c r="J26" i="3"/>
  <c r="L27" i="3"/>
  <c r="K27" i="3"/>
  <c r="K26" i="3" l="1"/>
  <c r="L26" i="3"/>
  <c r="F12" i="15"/>
  <c r="E7" i="15"/>
  <c r="F7" i="15" s="1"/>
</calcChain>
</file>

<file path=xl/sharedStrings.xml><?xml version="1.0" encoding="utf-8"?>
<sst xmlns="http://schemas.openxmlformats.org/spreadsheetml/2006/main" count="375" uniqueCount="179">
  <si>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</si>
  <si>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</si>
  <si>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</si>
  <si>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</si>
  <si>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</si>
  <si>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</si>
  <si>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</si>
  <si>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</si>
  <si>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</si>
  <si>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</si>
  <si>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</si>
  <si>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</si>
  <si>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</si>
  <si>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</si>
  <si>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</si>
  <si>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</si>
  <si>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</si>
  <si>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</si>
  <si>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</si>
  <si>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</si>
  <si>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</si>
  <si>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</si>
  <si>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</si>
  <si>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</si>
  <si>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</si>
  <si>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</si>
  <si>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</si>
  <si>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</si>
  <si>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</si>
  <si>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</si>
  <si>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</si>
  <si>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</si>
  <si>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</si>
  <si>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</si>
  <si>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</si>
  <si>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</si>
  <si>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</si>
  <si>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</si>
  <si>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</si>
  <si>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Napomena:  Iznosi u stupcu "OSTVARENJE/IZVRŠENJE 1.-12.2022." preračunavaju se iz kuna u eure prema fiksnom tečaju konverzije (1 EUR=7,53450 kuna) i po pravilima za preračunavanje i zaokruživanje.</t>
  </si>
  <si>
    <t>Napomena : Iznosi u stupcima "OSTVARENJE/IZVRŠENJE 1.-12.2022." i "OSTVARENJE/IZVRŠENJE 1.-12. 2023." iskazuju se na dvije decimale.</t>
  </si>
  <si>
    <t xml:space="preserve">** AKO Opći i Posebni dio polugodišnjeg izvještaja ne sadrži "TEKUĆI PLAN 2023.", "INDEKS"("OSTVARENJE/IZVRŠENJE 1.-12.2023."/"TEKUĆI PLAN 2023.") iskazuje se kao "OSTVARENJE/IZVRŠENJE 1.-12.2023."/"IZVORNI PLAN 2023." ODNOSNO "REBALANS 2023." </t>
  </si>
  <si>
    <t>UKUPNI PRIHODI</t>
  </si>
  <si>
    <t>UKUPNO PRIHODI</t>
  </si>
  <si>
    <t>UKUPNO IZDACI</t>
  </si>
  <si>
    <t>IZVRŠENJE FINANCIJSKOG PLANA PRORAČUNSKOG KORISNIKA DRŽAVNOG PRORAČUNA
ZA  2023. GODINU</t>
  </si>
  <si>
    <t xml:space="preserve">OSTVARENJE/IZVRŠENJE 
1.-12.2022. </t>
  </si>
  <si>
    <t>IZVORNI PLAN ILI REBALANS 2023.*</t>
  </si>
  <si>
    <t>TEKUĆI PLAN 2023.*</t>
  </si>
  <si>
    <t xml:space="preserve">OSTVARENJE/IZVRŠENJE 
1.-12.2023. </t>
  </si>
  <si>
    <t xml:space="preserve">OSTVARENJE/ IZVRŠENJE 
1.-12.2022. </t>
  </si>
  <si>
    <t xml:space="preserve">OSTVARENJE/ IZVRŠENJE 
1.-12.2023. </t>
  </si>
  <si>
    <t xml:space="preserve"> IZVRŠENJE 
1.-12.2022. </t>
  </si>
  <si>
    <t xml:space="preserve"> IZVRŠENJE 
1.-12.2023. </t>
  </si>
  <si>
    <t>TEKUĆI PLAN2023.*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</si>
  <si>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</si>
  <si>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</si>
  <si>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</si>
  <si>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</si>
  <si>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</si>
  <si>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</si>
  <si>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</si>
  <si>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</si>
  <si>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</si>
  <si>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</si>
  <si>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</si>
  <si>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</si>
  <si>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</si>
  <si>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</si>
  <si>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</si>
  <si>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</si>
  <si>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</si>
  <si>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</si>
  <si>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</si>
  <si>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</si>
  <si>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</si>
  <si>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</si>
  <si>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</si>
  <si>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</si>
  <si>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</si>
  <si>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</si>
  <si>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</si>
  <si>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</si>
  <si>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</si>
  <si>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</si>
  <si>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</si>
  <si>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</si>
  <si>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</si>
  <si>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</si>
  <si>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</si>
  <si>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</si>
  <si>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</si>
  <si>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</si>
  <si>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</si>
  <si>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</si>
  <si>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</si>
  <si>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</si>
  <si>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</si>
  <si>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</si>
  <si>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</si>
  <si>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</si>
  <si>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</si>
  <si>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</si>
  <si>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</si>
  <si>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</si>
  <si>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</si>
  <si>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</si>
  <si>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</si>
  <si>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</si>
  <si>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</si>
  <si>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</si>
  <si>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</si>
  <si>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</si>
  <si>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</si>
  <si>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</si>
  <si>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</si>
  <si>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</si>
  <si>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</si>
  <si>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</si>
  <si>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</si>
  <si>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</si>
  <si>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</si>
  <si>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</si>
  <si>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</si>
  <si>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</si>
  <si>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</si>
  <si>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</si>
  <si>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</si>
  <si>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</si>
  <si>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</si>
  <si>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</si>
  <si>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</si>
  <si>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</si>
  <si>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</si>
  <si>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</si>
  <si>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</si>
  <si>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</si>
  <si>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</si>
  <si>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</si>
  <si>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</si>
  <si>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3293</t>
  </si>
  <si>
    <t>REPREZENTACIJA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</si>
  <si>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</si>
  <si>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</si>
  <si>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</si>
  <si>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</si>
  <si>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</si>
  <si>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</si>
  <si>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</si>
  <si>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</si>
  <si>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</si>
  <si>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</si>
  <si>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</si>
  <si>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</si>
  <si>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</si>
  <si>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</si>
  <si>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</si>
  <si>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</si>
  <si>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</si>
  <si>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</si>
  <si>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</si>
  <si>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</si>
  <si>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</si>
  <si>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</si>
  <si>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</si>
  <si>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70</t>
  </si>
  <si>
    <t>11</t>
  </si>
  <si>
    <t>43</t>
  </si>
  <si>
    <t>A639000</t>
  </si>
  <si>
    <t>Vođenje sudskih postupaka iz nadležnosti trgovačkih sudova</t>
  </si>
  <si>
    <t>TEKUĆI PLAN  2023.*</t>
  </si>
  <si>
    <t>IZVRŠENJE 1.-12.2023.*</t>
  </si>
  <si>
    <t xml:space="preserve">INDEKS**
</t>
  </si>
  <si>
    <t>Opći prihodi i primici</t>
  </si>
  <si>
    <t>Vlastiti prihodi</t>
  </si>
  <si>
    <t>Ostali prihodi za posebne namjene</t>
  </si>
  <si>
    <t>3574 TRGOVAČKI SUD U VARAŽDINU</t>
  </si>
  <si>
    <t>VOĐENJE SUDSKIH POSTUPAKA</t>
  </si>
  <si>
    <t>109 MINISTARSTVO PRAVOSUĐA I UPRAVE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</si>
</sst>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;[Red]0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7" fillId="0" borderId="0"/>
    <xf numFmtId="0" fontId="7" fillId="0" borderId="0"/>
  </cellStyleXfs>
  <cellXfs count="125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64" fontId="17" fillId="0" borderId="3" xfId="2" applyFont="1" applyBorder="1" applyAlignment="1">
      <alignment horizontal="left"/>
    </xf>
    <xf numFmtId="164" fontId="17" fillId="0" borderId="3" xfId="0" applyNumberFormat="1" applyFont="1" applyBorder="1" applyAlignment="1" applyProtection="1"/>
    <xf numFmtId="164" fontId="18" fillId="0" borderId="0" xfId="2" applyFont="1" applyBorder="1"/>
    <xf numFmtId="164" fontId="18" fillId="0" borderId="0" xfId="2" applyFont="1"/>
    <xf numFmtId="0" fontId="17" fillId="0" borderId="3" xfId="2" applyNumberFormat="1" applyFont="1" applyBorder="1" applyAlignment="1">
      <alignment horizontal="left"/>
    </xf>
    <xf numFmtId="164" fontId="9" fillId="0" borderId="3" xfId="2" applyFont="1" applyBorder="1"/>
    <xf numFmtId="164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164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5" fontId="17" fillId="5" borderId="6" xfId="2" applyNumberFormat="1" applyFont="1" applyFill="1" applyBorder="1" applyAlignment="1"/>
    <xf numFmtId="165" fontId="17" fillId="0" borderId="7" xfId="2" applyNumberFormat="1" applyFont="1" applyBorder="1" applyAlignment="1">
      <alignment horizontal="center"/>
    </xf>
    <xf numFmtId="165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164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164" fontId="20" fillId="8" borderId="13" xfId="2" applyFont="1" applyFill="1" applyBorder="1" applyAlignment="1">
      <alignment horizontal="left" wrapText="1"/>
    </xf>
    <xf numFmtId="0" fontId="18" fillId="0" borderId="0" xfId="3" applyFont="1"/>
    <xf numFmtId="164" fontId="18" fillId="0" borderId="3" xfId="2" applyFont="1" applyBorder="1" applyAlignment="1">
      <alignment horizontal="center"/>
    </xf>
    <xf numFmtId="164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4" fontId="0" fillId="0" borderId="0" xfId="0" applyNumberForma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topLeftCell="B1" workbookViewId="0">
      <selection activeCell="H13" sqref="H13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45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0"/>
    </row>
    <row r="2" spans="2:13" ht="18" customHeight="1" x14ac:dyDescent="0.55000000000000004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7" t="s">
        <v>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9"/>
    </row>
    <row r="4" spans="2:13" ht="17.649999999999999" x14ac:dyDescent="0.55000000000000004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7" t="s">
        <v>24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8"/>
    </row>
    <row r="6" spans="2:13" ht="18" customHeight="1" x14ac:dyDescent="0.6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97" t="s">
        <v>32</v>
      </c>
      <c r="C7" s="97"/>
      <c r="D7" s="97"/>
      <c r="E7" s="97"/>
      <c r="F7" s="97"/>
      <c r="G7" s="5"/>
      <c r="H7" s="6"/>
      <c r="I7" s="6"/>
      <c r="J7" s="6"/>
      <c r="K7" s="22"/>
      <c r="L7" s="22"/>
    </row>
    <row r="8" spans="2:13" ht="25.5" x14ac:dyDescent="0.25">
      <c r="B8" s="100" t="s">
        <v>3</v>
      </c>
      <c r="C8" s="100"/>
      <c r="D8" s="100"/>
      <c r="E8" s="100"/>
      <c r="F8" s="100"/>
      <c r="G8" s="21" t="s">
        <v>46</v>
      </c>
      <c r="H8" s="21" t="s">
        <v>47</v>
      </c>
      <c r="I8" s="21" t="s">
        <v>48</v>
      </c>
      <c r="J8" s="21" t="s">
        <v>49</v>
      </c>
      <c r="K8" s="21" t="s">
        <v>6</v>
      </c>
      <c r="L8" s="21" t="s">
        <v>22</v>
      </c>
    </row>
    <row r="9" spans="2:13" ht="14.45" x14ac:dyDescent="0.55000000000000004">
      <c r="B9" s="114">
        <v>1</v>
      </c>
      <c r="C9" s="114"/>
      <c r="D9" s="114"/>
      <c r="E9" s="114"/>
      <c r="F9" s="11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ht="20.25" customHeight="1" x14ac:dyDescent="0.55000000000000004">
      <c r="B10" s="98" t="s">
        <v>8</v>
      </c>
      <c r="C10" s="99"/>
      <c r="D10" s="99"/>
      <c r="E10" s="99"/>
      <c r="F10" s="112"/>
      <c r="G10" s="85">
        <v>691009.31</v>
      </c>
      <c r="H10" s="86">
        <v>848180</v>
      </c>
      <c r="I10" s="86">
        <v>824647.01</v>
      </c>
      <c r="J10" s="86">
        <v>823971.27</v>
      </c>
      <c r="K10" s="86"/>
      <c r="L10" s="86"/>
    </row>
    <row r="11" spans="2:13" ht="14.45" x14ac:dyDescent="0.55000000000000004">
      <c r="B11" s="113" t="s">
        <v>7</v>
      </c>
      <c r="C11" s="112"/>
      <c r="D11" s="112"/>
      <c r="E11" s="112"/>
      <c r="F11" s="11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ht="14.45" x14ac:dyDescent="0.55000000000000004">
      <c r="B12" s="109" t="s">
        <v>0</v>
      </c>
      <c r="C12" s="110"/>
      <c r="D12" s="110"/>
      <c r="E12" s="110"/>
      <c r="F12" s="111"/>
      <c r="G12" s="87">
        <f>G10+G11</f>
        <v>691009.31</v>
      </c>
      <c r="H12" s="87">
        <v>847384</v>
      </c>
      <c r="I12" s="87">
        <f t="shared" ref="I12:J12" si="0">I10+I11</f>
        <v>824647.01</v>
      </c>
      <c r="J12" s="87">
        <f t="shared" si="0"/>
        <v>823971.27</v>
      </c>
      <c r="K12" s="88">
        <f>J12/G12*100</f>
        <v>119.24170312553386</v>
      </c>
      <c r="L12" s="88">
        <f>J12/I12*100</f>
        <v>99.918057060559761</v>
      </c>
    </row>
    <row r="13" spans="2:13" x14ac:dyDescent="0.25">
      <c r="B13" s="118" t="s">
        <v>9</v>
      </c>
      <c r="C13" s="99"/>
      <c r="D13" s="99"/>
      <c r="E13" s="99"/>
      <c r="F13" s="99"/>
      <c r="G13" s="89">
        <v>691009.31</v>
      </c>
      <c r="H13" s="86">
        <v>847119</v>
      </c>
      <c r="I13" s="86">
        <v>824495</v>
      </c>
      <c r="J13" s="86">
        <v>823971.27</v>
      </c>
      <c r="K13" s="86"/>
      <c r="L13" s="86"/>
    </row>
    <row r="14" spans="2:13" ht="22.5" customHeight="1" x14ac:dyDescent="0.55000000000000004">
      <c r="B14" s="113" t="s">
        <v>10</v>
      </c>
      <c r="C14" s="112"/>
      <c r="D14" s="112"/>
      <c r="E14" s="112"/>
      <c r="F14" s="112"/>
      <c r="G14" s="85">
        <v>0</v>
      </c>
      <c r="H14" s="86">
        <v>265</v>
      </c>
      <c r="I14" s="86">
        <v>152</v>
      </c>
      <c r="J14" s="86">
        <v>0</v>
      </c>
      <c r="K14" s="86"/>
      <c r="L14" s="86"/>
    </row>
    <row r="15" spans="2:13" ht="14.45" x14ac:dyDescent="0.55000000000000004">
      <c r="B15" s="14" t="s">
        <v>1</v>
      </c>
      <c r="C15" s="15"/>
      <c r="D15" s="15"/>
      <c r="E15" s="15"/>
      <c r="F15" s="15"/>
      <c r="G15" s="87">
        <f>G13+G14</f>
        <v>691009.31</v>
      </c>
      <c r="H15" s="87">
        <v>847384</v>
      </c>
      <c r="I15" s="87">
        <f t="shared" ref="I15:J15" si="1">I13+I14</f>
        <v>824647</v>
      </c>
      <c r="J15" s="87">
        <f t="shared" si="1"/>
        <v>823971.27</v>
      </c>
      <c r="K15" s="88">
        <f>J15/G15*100</f>
        <v>119.24170312553386</v>
      </c>
      <c r="L15" s="88">
        <f>J15/I15*100</f>
        <v>99.918058272206167</v>
      </c>
    </row>
    <row r="16" spans="2:13" x14ac:dyDescent="0.25">
      <c r="B16" s="117" t="s">
        <v>2</v>
      </c>
      <c r="C16" s="110"/>
      <c r="D16" s="110"/>
      <c r="E16" s="110"/>
      <c r="F16" s="110"/>
      <c r="G16" s="90">
        <f>G12-G15</f>
        <v>0</v>
      </c>
      <c r="H16" s="90">
        <f t="shared" ref="H16:J16" si="2">H12-H15</f>
        <v>0</v>
      </c>
      <c r="I16" s="90">
        <f t="shared" si="2"/>
        <v>1.0000000009313226E-2</v>
      </c>
      <c r="J16" s="90">
        <f t="shared" si="2"/>
        <v>0</v>
      </c>
      <c r="K16" s="88">
        <v>0</v>
      </c>
      <c r="L16" s="88">
        <f>J16/I16*100</f>
        <v>0</v>
      </c>
    </row>
    <row r="17" spans="1:49" ht="17.649999999999999" x14ac:dyDescent="0.55000000000000004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97" t="s">
        <v>29</v>
      </c>
      <c r="C18" s="97"/>
      <c r="D18" s="97"/>
      <c r="E18" s="97"/>
      <c r="F18" s="97"/>
      <c r="G18" s="7"/>
      <c r="H18" s="7"/>
      <c r="I18" s="7"/>
      <c r="J18" s="7"/>
      <c r="K18" s="1"/>
      <c r="L18" s="1"/>
      <c r="M18" s="1"/>
    </row>
    <row r="19" spans="1:49" ht="25.5" x14ac:dyDescent="0.25">
      <c r="B19" s="100" t="s">
        <v>3</v>
      </c>
      <c r="C19" s="100"/>
      <c r="D19" s="100"/>
      <c r="E19" s="100"/>
      <c r="F19" s="100"/>
      <c r="G19" s="21" t="s">
        <v>46</v>
      </c>
      <c r="H19" s="2" t="s">
        <v>47</v>
      </c>
      <c r="I19" s="2" t="s">
        <v>48</v>
      </c>
      <c r="J19" s="2" t="s">
        <v>49</v>
      </c>
      <c r="K19" s="2" t="s">
        <v>6</v>
      </c>
      <c r="L19" s="2" t="s">
        <v>22</v>
      </c>
    </row>
    <row r="20" spans="1:49" x14ac:dyDescent="0.25">
      <c r="B20" s="101">
        <v>1</v>
      </c>
      <c r="C20" s="102"/>
      <c r="D20" s="102"/>
      <c r="E20" s="102"/>
      <c r="F20" s="102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8" t="s">
        <v>11</v>
      </c>
      <c r="C21" s="103"/>
      <c r="D21" s="103"/>
      <c r="E21" s="103"/>
      <c r="F21" s="103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98" t="s">
        <v>12</v>
      </c>
      <c r="C22" s="99"/>
      <c r="D22" s="99"/>
      <c r="E22" s="99"/>
      <c r="F22" s="99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4" t="s">
        <v>23</v>
      </c>
      <c r="C23" s="105"/>
      <c r="D23" s="105"/>
      <c r="E23" s="105"/>
      <c r="F23" s="10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>
        <v>0</v>
      </c>
      <c r="L23" s="93">
        <v>0</v>
      </c>
    </row>
    <row r="24" spans="1:49" s="29" customFormat="1" ht="15" customHeight="1" x14ac:dyDescent="0.25">
      <c r="A24"/>
      <c r="B24" s="98" t="s">
        <v>5</v>
      </c>
      <c r="C24" s="99"/>
      <c r="D24" s="99"/>
      <c r="E24" s="99"/>
      <c r="F24" s="99"/>
      <c r="G24" s="89">
        <v>20.84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8" t="s">
        <v>28</v>
      </c>
      <c r="C25" s="99"/>
      <c r="D25" s="99"/>
      <c r="E25" s="99"/>
      <c r="F25" s="99"/>
      <c r="G25" s="89">
        <v>1.95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4" t="s">
        <v>30</v>
      </c>
      <c r="C26" s="105"/>
      <c r="D26" s="105"/>
      <c r="E26" s="105"/>
      <c r="F26" s="106"/>
      <c r="G26" s="94">
        <f>G24+G25</f>
        <v>22.79</v>
      </c>
      <c r="H26" s="94">
        <f t="shared" ref="H26:J26" si="4">H24+H25</f>
        <v>0</v>
      </c>
      <c r="I26" s="94">
        <f t="shared" si="4"/>
        <v>0</v>
      </c>
      <c r="J26" s="94">
        <f t="shared" si="4"/>
        <v>0</v>
      </c>
      <c r="K26" s="93">
        <v>0</v>
      </c>
      <c r="L26" s="93">
        <v>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6" t="s">
        <v>31</v>
      </c>
      <c r="C27" s="116"/>
      <c r="D27" s="116"/>
      <c r="E27" s="116"/>
      <c r="F27" s="116"/>
      <c r="G27" s="94">
        <f>G16+G26</f>
        <v>22.79</v>
      </c>
      <c r="H27" s="94">
        <f t="shared" ref="H27:J27" si="5">H16+H26</f>
        <v>0</v>
      </c>
      <c r="I27" s="94">
        <f t="shared" si="5"/>
        <v>1.0000000009313226E-2</v>
      </c>
      <c r="J27" s="94">
        <f t="shared" si="5"/>
        <v>0</v>
      </c>
      <c r="K27" s="93">
        <v>0</v>
      </c>
      <c r="L27" s="93">
        <f>J27/I27*100</f>
        <v>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spans="1:49" x14ac:dyDescent="0.25">
      <c r="B30" s="96" t="s">
        <v>39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</row>
    <row r="31" spans="1:49" ht="15" customHeight="1" x14ac:dyDescent="0.25">
      <c r="B31" s="96" t="s">
        <v>40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</row>
    <row r="32" spans="1:49" ht="15" customHeight="1" x14ac:dyDescent="0.25">
      <c r="B32" s="96" t="s">
        <v>27</v>
      </c>
      <c r="C32" s="96"/>
      <c r="D32" s="96"/>
      <c r="E32" s="96"/>
      <c r="F32" s="96"/>
      <c r="G32" s="96"/>
      <c r="H32" s="96"/>
      <c r="I32" s="96"/>
      <c r="J32" s="96"/>
      <c r="K32" s="96"/>
      <c r="L32" s="96"/>
    </row>
    <row r="33" spans="2:12" ht="36.75" customHeight="1" x14ac:dyDescent="0.25">
      <c r="B33" s="96"/>
      <c r="C33" s="96"/>
      <c r="D33" s="96"/>
      <c r="E33" s="96"/>
      <c r="F33" s="96"/>
      <c r="G33" s="96"/>
      <c r="H33" s="96"/>
      <c r="I33" s="96"/>
      <c r="J33" s="96"/>
      <c r="K33" s="96"/>
      <c r="L33" s="96"/>
    </row>
    <row r="34" spans="2:12" ht="15" customHeight="1" x14ac:dyDescent="0.25">
      <c r="B34" s="108" t="s">
        <v>41</v>
      </c>
      <c r="C34" s="108"/>
      <c r="D34" s="108"/>
      <c r="E34" s="108"/>
      <c r="F34" s="108"/>
      <c r="G34" s="108"/>
      <c r="H34" s="108"/>
      <c r="I34" s="108"/>
      <c r="J34" s="108"/>
      <c r="K34" s="108"/>
      <c r="L34" s="108"/>
    </row>
    <row r="35" spans="2:12" x14ac:dyDescent="0.25"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O68"/>
  <sheetViews>
    <sheetView zoomScale="90" zoomScaleNormal="90" workbookViewId="0">
      <selection activeCell="H18" sqref="H18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  <col min="15" max="15" width="10.855468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7" t="s">
        <v>26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7" t="s">
        <v>15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9" t="s">
        <v>3</v>
      </c>
      <c r="C8" s="120"/>
      <c r="D8" s="120"/>
      <c r="E8" s="120"/>
      <c r="F8" s="121"/>
      <c r="G8" s="28" t="s">
        <v>50</v>
      </c>
      <c r="H8" s="28" t="s">
        <v>47</v>
      </c>
      <c r="I8" s="28" t="s">
        <v>48</v>
      </c>
      <c r="J8" s="28" t="s">
        <v>51</v>
      </c>
      <c r="K8" s="28" t="s">
        <v>6</v>
      </c>
      <c r="L8" s="28" t="s">
        <v>22</v>
      </c>
    </row>
    <row r="9" spans="2:12" x14ac:dyDescent="0.25">
      <c r="B9" s="122">
        <v>1</v>
      </c>
      <c r="C9" s="123"/>
      <c r="D9" s="123"/>
      <c r="E9" s="123"/>
      <c r="F9" s="124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42</v>
      </c>
      <c r="G10" s="65">
        <v>690768.95</v>
      </c>
      <c r="H10" s="65">
        <f>H11</f>
        <v>859986.5</v>
      </c>
      <c r="I10" s="65">
        <f>I11</f>
        <v>824647.01</v>
      </c>
      <c r="J10" s="65">
        <f>J11</f>
        <v>823971.2699999999</v>
      </c>
      <c r="K10" s="69">
        <f t="shared" ref="K10:K20" si="0">(J10*100)/G10</f>
        <v>119.28319447479507</v>
      </c>
      <c r="L10" s="69">
        <f t="shared" ref="L10:L21" si="1">(J10*100)/I10</f>
        <v>99.918057060559747</v>
      </c>
    </row>
    <row r="11" spans="2:12" x14ac:dyDescent="0.25">
      <c r="B11" s="65" t="s">
        <v>55</v>
      </c>
      <c r="C11" s="65"/>
      <c r="D11" s="65"/>
      <c r="E11" s="65"/>
      <c r="F11" s="65" t="s">
        <v>56</v>
      </c>
      <c r="G11" s="65">
        <v>690768.95</v>
      </c>
      <c r="H11" s="65">
        <f>H12+H15+H18</f>
        <v>859986.5</v>
      </c>
      <c r="I11" s="65">
        <f>I12+I15+I18</f>
        <v>824647.01</v>
      </c>
      <c r="J11" s="65">
        <f>J12+J15+J18</f>
        <v>823971.2699999999</v>
      </c>
      <c r="K11" s="65">
        <f t="shared" si="0"/>
        <v>119.28319447479507</v>
      </c>
      <c r="L11" s="65">
        <f t="shared" si="1"/>
        <v>99.918057060559747</v>
      </c>
    </row>
    <row r="12" spans="2:12" x14ac:dyDescent="0.25">
      <c r="B12" s="65"/>
      <c r="C12" s="65" t="s">
        <v>57</v>
      </c>
      <c r="D12" s="65"/>
      <c r="E12" s="65"/>
      <c r="F12" s="65" t="s">
        <v>58</v>
      </c>
      <c r="G12" s="65">
        <f t="shared" ref="G12:J13" si="2">G13</f>
        <v>0</v>
      </c>
      <c r="H12" s="65">
        <f>H13</f>
        <v>12112.22</v>
      </c>
      <c r="I12" s="65">
        <f t="shared" si="2"/>
        <v>0.01</v>
      </c>
      <c r="J12" s="65">
        <f t="shared" si="2"/>
        <v>0</v>
      </c>
      <c r="K12" s="65">
        <v>0</v>
      </c>
      <c r="L12" s="65">
        <f t="shared" si="1"/>
        <v>0</v>
      </c>
    </row>
    <row r="13" spans="2:12" x14ac:dyDescent="0.25">
      <c r="B13" s="65"/>
      <c r="C13" s="65"/>
      <c r="D13" s="65" t="s">
        <v>59</v>
      </c>
      <c r="E13" s="65"/>
      <c r="F13" s="65" t="s">
        <v>60</v>
      </c>
      <c r="G13" s="65">
        <f t="shared" si="2"/>
        <v>0</v>
      </c>
      <c r="H13" s="65">
        <f>H14</f>
        <v>12112.22</v>
      </c>
      <c r="I13" s="65">
        <f t="shared" si="2"/>
        <v>0.01</v>
      </c>
      <c r="J13" s="65">
        <f t="shared" si="2"/>
        <v>0</v>
      </c>
      <c r="K13" s="65">
        <v>0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61</v>
      </c>
      <c r="F14" s="66" t="s">
        <v>62</v>
      </c>
      <c r="G14" s="66">
        <v>0</v>
      </c>
      <c r="H14" s="66">
        <v>12112.22</v>
      </c>
      <c r="I14" s="66">
        <v>0.01</v>
      </c>
      <c r="J14" s="66">
        <v>0</v>
      </c>
      <c r="K14" s="66">
        <v>0</v>
      </c>
      <c r="L14" s="66">
        <f t="shared" si="1"/>
        <v>0</v>
      </c>
    </row>
    <row r="15" spans="2:12" x14ac:dyDescent="0.25">
      <c r="B15" s="65"/>
      <c r="C15" s="65" t="s">
        <v>63</v>
      </c>
      <c r="D15" s="65"/>
      <c r="E15" s="65"/>
      <c r="F15" s="65" t="s">
        <v>64</v>
      </c>
      <c r="G15" s="65">
        <v>240.36</v>
      </c>
      <c r="H15" s="65">
        <f>H16</f>
        <v>490.28</v>
      </c>
      <c r="I15" s="65">
        <f t="shared" ref="H15:J16" si="3">I16</f>
        <v>584</v>
      </c>
      <c r="J15" s="65">
        <f t="shared" si="3"/>
        <v>566.44000000000005</v>
      </c>
      <c r="K15" s="65">
        <f t="shared" si="0"/>
        <v>235.66317190880349</v>
      </c>
      <c r="L15" s="65">
        <f t="shared" si="1"/>
        <v>96.993150684931521</v>
      </c>
    </row>
    <row r="16" spans="2:12" x14ac:dyDescent="0.25">
      <c r="B16" s="65"/>
      <c r="C16" s="65"/>
      <c r="D16" s="65" t="s">
        <v>65</v>
      </c>
      <c r="E16" s="65"/>
      <c r="F16" s="65" t="s">
        <v>66</v>
      </c>
      <c r="G16" s="65">
        <v>240.36</v>
      </c>
      <c r="H16" s="65">
        <f t="shared" si="3"/>
        <v>490.28</v>
      </c>
      <c r="I16" s="65">
        <f t="shared" si="3"/>
        <v>584</v>
      </c>
      <c r="J16" s="65">
        <f t="shared" si="3"/>
        <v>566.44000000000005</v>
      </c>
      <c r="K16" s="65">
        <f t="shared" si="0"/>
        <v>235.66317190880349</v>
      </c>
      <c r="L16" s="65">
        <f t="shared" si="1"/>
        <v>96.993150684931521</v>
      </c>
    </row>
    <row r="17" spans="2:15" x14ac:dyDescent="0.25">
      <c r="B17" s="66"/>
      <c r="C17" s="66"/>
      <c r="D17" s="66"/>
      <c r="E17" s="66" t="s">
        <v>67</v>
      </c>
      <c r="F17" s="66" t="s">
        <v>68</v>
      </c>
      <c r="G17" s="66">
        <v>240.36</v>
      </c>
      <c r="H17" s="66">
        <v>490.28</v>
      </c>
      <c r="I17" s="66">
        <v>584</v>
      </c>
      <c r="J17" s="66">
        <v>566.44000000000005</v>
      </c>
      <c r="K17" s="66">
        <f t="shared" si="0"/>
        <v>235.66317190880349</v>
      </c>
      <c r="L17" s="66">
        <f t="shared" si="1"/>
        <v>96.993150684931521</v>
      </c>
    </row>
    <row r="18" spans="2:15" x14ac:dyDescent="0.25">
      <c r="B18" s="65"/>
      <c r="C18" s="65" t="s">
        <v>69</v>
      </c>
      <c r="D18" s="65"/>
      <c r="E18" s="65"/>
      <c r="F18" s="65" t="s">
        <v>70</v>
      </c>
      <c r="G18" s="65">
        <v>691009.31</v>
      </c>
      <c r="H18" s="65">
        <f>H19</f>
        <v>847384</v>
      </c>
      <c r="I18" s="65">
        <f>I19</f>
        <v>824063</v>
      </c>
      <c r="J18" s="65">
        <f>J19</f>
        <v>823404.83</v>
      </c>
      <c r="K18" s="65">
        <f t="shared" si="0"/>
        <v>119.15973027917669</v>
      </c>
      <c r="L18" s="65">
        <f t="shared" si="1"/>
        <v>99.920131106480937</v>
      </c>
    </row>
    <row r="19" spans="2:15" x14ac:dyDescent="0.25">
      <c r="B19" s="65"/>
      <c r="C19" s="65"/>
      <c r="D19" s="65" t="s">
        <v>71</v>
      </c>
      <c r="E19" s="65"/>
      <c r="F19" s="65" t="s">
        <v>72</v>
      </c>
      <c r="G19" s="65">
        <v>691009.31</v>
      </c>
      <c r="H19" s="65">
        <f>H20+H21</f>
        <v>847384</v>
      </c>
      <c r="I19" s="65">
        <f>I20+I21</f>
        <v>824063</v>
      </c>
      <c r="J19" s="65">
        <f>J20+J21</f>
        <v>823404.83</v>
      </c>
      <c r="K19" s="65">
        <f t="shared" si="0"/>
        <v>119.15973027917669</v>
      </c>
      <c r="L19" s="65">
        <f t="shared" si="1"/>
        <v>99.920131106480937</v>
      </c>
    </row>
    <row r="20" spans="2:15" x14ac:dyDescent="0.25">
      <c r="B20" s="66"/>
      <c r="C20" s="66"/>
      <c r="D20" s="66"/>
      <c r="E20" s="66" t="s">
        <v>73</v>
      </c>
      <c r="F20" s="66" t="s">
        <v>74</v>
      </c>
      <c r="G20" s="66">
        <v>691009.31</v>
      </c>
      <c r="H20" s="66">
        <v>847119</v>
      </c>
      <c r="I20" s="66">
        <v>823911</v>
      </c>
      <c r="J20" s="66">
        <v>823404.83</v>
      </c>
      <c r="K20" s="66">
        <f t="shared" si="0"/>
        <v>119.15973027917669</v>
      </c>
      <c r="L20" s="66">
        <f t="shared" si="1"/>
        <v>99.938564966361653</v>
      </c>
    </row>
    <row r="21" spans="2:15" x14ac:dyDescent="0.25">
      <c r="B21" s="66"/>
      <c r="C21" s="66"/>
      <c r="D21" s="66"/>
      <c r="E21" s="66" t="s">
        <v>75</v>
      </c>
      <c r="F21" s="66" t="s">
        <v>76</v>
      </c>
      <c r="G21" s="66">
        <v>0</v>
      </c>
      <c r="H21" s="66">
        <v>265</v>
      </c>
      <c r="I21" s="66">
        <v>152</v>
      </c>
      <c r="J21" s="66">
        <v>0</v>
      </c>
      <c r="K21" s="66">
        <v>0</v>
      </c>
      <c r="L21" s="66">
        <f t="shared" si="1"/>
        <v>0</v>
      </c>
    </row>
    <row r="22" spans="2:15" x14ac:dyDescent="0.25">
      <c r="F22" s="35"/>
    </row>
    <row r="23" spans="2:15" x14ac:dyDescent="0.25">
      <c r="F23" s="35"/>
    </row>
    <row r="24" spans="2:15" ht="36.75" customHeight="1" x14ac:dyDescent="0.25">
      <c r="B24" s="119" t="s">
        <v>3</v>
      </c>
      <c r="C24" s="120"/>
      <c r="D24" s="120"/>
      <c r="E24" s="120"/>
      <c r="F24" s="121"/>
      <c r="G24" s="28" t="s">
        <v>50</v>
      </c>
      <c r="H24" s="28" t="s">
        <v>47</v>
      </c>
      <c r="I24" s="28" t="s">
        <v>48</v>
      </c>
      <c r="J24" s="28" t="s">
        <v>51</v>
      </c>
      <c r="K24" s="28" t="s">
        <v>6</v>
      </c>
      <c r="L24" s="28" t="s">
        <v>22</v>
      </c>
      <c r="O24" s="95">
        <f>H11-H26</f>
        <v>11806.5</v>
      </c>
    </row>
    <row r="25" spans="2:15" x14ac:dyDescent="0.25">
      <c r="B25" s="122">
        <v>1</v>
      </c>
      <c r="C25" s="123"/>
      <c r="D25" s="123"/>
      <c r="E25" s="123"/>
      <c r="F25" s="124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5" x14ac:dyDescent="0.25">
      <c r="B26" s="65"/>
      <c r="C26" s="66"/>
      <c r="D26" s="67"/>
      <c r="E26" s="68"/>
      <c r="F26" s="8" t="s">
        <v>21</v>
      </c>
      <c r="G26" s="65">
        <v>691009.31</v>
      </c>
      <c r="H26" s="65">
        <f>H27+H64</f>
        <v>848180</v>
      </c>
      <c r="I26" s="65">
        <f>I27+I64</f>
        <v>824647</v>
      </c>
      <c r="J26" s="65">
        <f>J27+J64</f>
        <v>823971.2699999999</v>
      </c>
      <c r="K26" s="70">
        <f t="shared" ref="K26:K63" si="4">(J26*100)/G26</f>
        <v>119.24170312553383</v>
      </c>
      <c r="L26" s="70">
        <f t="shared" ref="L26:L67" si="5">(J26*100)/I26</f>
        <v>99.918058272206153</v>
      </c>
    </row>
    <row r="27" spans="2:15" x14ac:dyDescent="0.25">
      <c r="B27" s="65" t="s">
        <v>77</v>
      </c>
      <c r="C27" s="65"/>
      <c r="D27" s="65"/>
      <c r="E27" s="65"/>
      <c r="F27" s="65" t="s">
        <v>78</v>
      </c>
      <c r="G27" s="65">
        <v>691009.31</v>
      </c>
      <c r="H27" s="65">
        <f>H28+H35+H61</f>
        <v>847650</v>
      </c>
      <c r="I27" s="65">
        <f>I28+I35+I61</f>
        <v>824495</v>
      </c>
      <c r="J27" s="65">
        <f>J28+J35+J61</f>
        <v>823971.2699999999</v>
      </c>
      <c r="K27" s="65">
        <f t="shared" si="4"/>
        <v>119.24170312553383</v>
      </c>
      <c r="L27" s="65">
        <f t="shared" si="5"/>
        <v>99.936478693018131</v>
      </c>
    </row>
    <row r="28" spans="2:15" x14ac:dyDescent="0.25">
      <c r="B28" s="65"/>
      <c r="C28" s="65" t="s">
        <v>79</v>
      </c>
      <c r="D28" s="65"/>
      <c r="E28" s="65"/>
      <c r="F28" s="65" t="s">
        <v>80</v>
      </c>
      <c r="G28" s="65">
        <v>614430.71</v>
      </c>
      <c r="H28" s="65">
        <f>H29+H31+H33</f>
        <v>755427</v>
      </c>
      <c r="I28" s="65">
        <f>I29+I31+I33</f>
        <v>749506</v>
      </c>
      <c r="J28" s="65">
        <f>J29+J31+J33</f>
        <v>749487.72</v>
      </c>
      <c r="K28" s="65">
        <f t="shared" si="4"/>
        <v>121.98083653728833</v>
      </c>
      <c r="L28" s="65">
        <f t="shared" si="5"/>
        <v>99.997561060218331</v>
      </c>
    </row>
    <row r="29" spans="2:15" x14ac:dyDescent="0.25">
      <c r="B29" s="65"/>
      <c r="C29" s="65"/>
      <c r="D29" s="65" t="s">
        <v>81</v>
      </c>
      <c r="E29" s="65"/>
      <c r="F29" s="65" t="s">
        <v>82</v>
      </c>
      <c r="G29" s="65">
        <f>G30</f>
        <v>518803.55</v>
      </c>
      <c r="H29" s="65">
        <f>H30</f>
        <v>635537</v>
      </c>
      <c r="I29" s="65">
        <f>I30</f>
        <v>632537</v>
      </c>
      <c r="J29" s="65">
        <f>J30</f>
        <v>632534.13</v>
      </c>
      <c r="K29" s="65">
        <f t="shared" si="4"/>
        <v>121.92170427515386</v>
      </c>
      <c r="L29" s="65">
        <f t="shared" si="5"/>
        <v>99.999546271601503</v>
      </c>
    </row>
    <row r="30" spans="2:15" x14ac:dyDescent="0.25">
      <c r="B30" s="66"/>
      <c r="C30" s="66"/>
      <c r="D30" s="66"/>
      <c r="E30" s="66" t="s">
        <v>83</v>
      </c>
      <c r="F30" s="66" t="s">
        <v>84</v>
      </c>
      <c r="G30" s="66">
        <v>518803.55</v>
      </c>
      <c r="H30" s="66">
        <v>635537</v>
      </c>
      <c r="I30" s="66">
        <v>632537</v>
      </c>
      <c r="J30" s="66">
        <v>632534.13</v>
      </c>
      <c r="K30" s="66">
        <f t="shared" si="4"/>
        <v>121.92170427515386</v>
      </c>
      <c r="L30" s="66">
        <f t="shared" si="5"/>
        <v>99.999546271601503</v>
      </c>
    </row>
    <row r="31" spans="2:15" x14ac:dyDescent="0.25">
      <c r="B31" s="65"/>
      <c r="C31" s="65"/>
      <c r="D31" s="65" t="s">
        <v>85</v>
      </c>
      <c r="E31" s="65"/>
      <c r="F31" s="65" t="s">
        <v>86</v>
      </c>
      <c r="G31" s="65">
        <v>18397.150000000001</v>
      </c>
      <c r="H31" s="65">
        <f>H32</f>
        <v>19510</v>
      </c>
      <c r="I31" s="65">
        <f>I32</f>
        <v>19289</v>
      </c>
      <c r="J31" s="65">
        <f>J32</f>
        <v>19288.12</v>
      </c>
      <c r="K31" s="65">
        <f t="shared" si="4"/>
        <v>104.84297839611025</v>
      </c>
      <c r="L31" s="65">
        <f t="shared" si="5"/>
        <v>99.995437814298299</v>
      </c>
    </row>
    <row r="32" spans="2:15" x14ac:dyDescent="0.25">
      <c r="B32" s="66"/>
      <c r="C32" s="66"/>
      <c r="D32" s="66"/>
      <c r="E32" s="66" t="s">
        <v>87</v>
      </c>
      <c r="F32" s="66" t="s">
        <v>86</v>
      </c>
      <c r="G32" s="66">
        <v>18397.150000000001</v>
      </c>
      <c r="H32" s="66">
        <v>19510</v>
      </c>
      <c r="I32" s="66">
        <v>19289</v>
      </c>
      <c r="J32" s="66">
        <v>19288.12</v>
      </c>
      <c r="K32" s="66">
        <f t="shared" si="4"/>
        <v>104.84297839611025</v>
      </c>
      <c r="L32" s="66">
        <f t="shared" si="5"/>
        <v>99.995437814298299</v>
      </c>
    </row>
    <row r="33" spans="2:12" x14ac:dyDescent="0.25">
      <c r="B33" s="65"/>
      <c r="C33" s="65"/>
      <c r="D33" s="65" t="s">
        <v>88</v>
      </c>
      <c r="E33" s="65"/>
      <c r="F33" s="65" t="s">
        <v>89</v>
      </c>
      <c r="G33" s="65">
        <v>77230.009999999995</v>
      </c>
      <c r="H33" s="65">
        <f>H34</f>
        <v>100380</v>
      </c>
      <c r="I33" s="65">
        <f>I34</f>
        <v>97680</v>
      </c>
      <c r="J33" s="65">
        <f>J34</f>
        <v>97665.47</v>
      </c>
      <c r="K33" s="65">
        <f t="shared" si="4"/>
        <v>126.46051709691609</v>
      </c>
      <c r="L33" s="65">
        <f t="shared" si="5"/>
        <v>99.9851248976249</v>
      </c>
    </row>
    <row r="34" spans="2:12" x14ac:dyDescent="0.25">
      <c r="B34" s="66"/>
      <c r="C34" s="66"/>
      <c r="D34" s="66"/>
      <c r="E34" s="66" t="s">
        <v>90</v>
      </c>
      <c r="F34" s="66" t="s">
        <v>91</v>
      </c>
      <c r="G34" s="66">
        <v>77230.009999999995</v>
      </c>
      <c r="H34" s="66">
        <v>100380</v>
      </c>
      <c r="I34" s="66">
        <v>97680</v>
      </c>
      <c r="J34" s="66">
        <v>97665.47</v>
      </c>
      <c r="K34" s="66">
        <f t="shared" si="4"/>
        <v>126.46051709691609</v>
      </c>
      <c r="L34" s="66">
        <f t="shared" si="5"/>
        <v>99.9851248976249</v>
      </c>
    </row>
    <row r="35" spans="2:12" x14ac:dyDescent="0.25">
      <c r="B35" s="65"/>
      <c r="C35" s="65" t="s">
        <v>92</v>
      </c>
      <c r="D35" s="65"/>
      <c r="E35" s="65"/>
      <c r="F35" s="65" t="s">
        <v>93</v>
      </c>
      <c r="G35" s="65">
        <v>75277.13</v>
      </c>
      <c r="H35" s="65">
        <f>H36+H41+H46+H56+H58</f>
        <v>90928</v>
      </c>
      <c r="I35" s="65">
        <f>I36+I41+I46+I56+I58</f>
        <v>73694</v>
      </c>
      <c r="J35" s="65">
        <f>J36+J41+J46+J56+J58</f>
        <v>73216.23</v>
      </c>
      <c r="K35" s="65">
        <f t="shared" si="4"/>
        <v>97.262249503932992</v>
      </c>
      <c r="L35" s="65">
        <f t="shared" si="5"/>
        <v>99.351683990555543</v>
      </c>
    </row>
    <row r="36" spans="2:12" x14ac:dyDescent="0.25">
      <c r="B36" s="65"/>
      <c r="C36" s="65"/>
      <c r="D36" s="65" t="s">
        <v>94</v>
      </c>
      <c r="E36" s="65"/>
      <c r="F36" s="65" t="s">
        <v>95</v>
      </c>
      <c r="G36" s="65">
        <v>29027.05</v>
      </c>
      <c r="H36" s="65">
        <f>H37+H38+H39+H40</f>
        <v>34845</v>
      </c>
      <c r="I36" s="65">
        <f>I37+I38+I39+I40</f>
        <v>35845</v>
      </c>
      <c r="J36" s="65">
        <f>J37+J38+J39+J40</f>
        <v>35825.199999999997</v>
      </c>
      <c r="K36" s="65">
        <f t="shared" si="4"/>
        <v>123.42005129697988</v>
      </c>
      <c r="L36" s="65">
        <f t="shared" si="5"/>
        <v>99.944762170456116</v>
      </c>
    </row>
    <row r="37" spans="2:12" x14ac:dyDescent="0.25">
      <c r="B37" s="66"/>
      <c r="C37" s="66"/>
      <c r="D37" s="66"/>
      <c r="E37" s="66" t="s">
        <v>96</v>
      </c>
      <c r="F37" s="66" t="s">
        <v>97</v>
      </c>
      <c r="G37" s="66">
        <v>1990.84</v>
      </c>
      <c r="H37" s="66">
        <v>2991</v>
      </c>
      <c r="I37" s="66">
        <v>4878</v>
      </c>
      <c r="J37" s="66">
        <v>4877.6400000000003</v>
      </c>
      <c r="K37" s="66">
        <f t="shared" si="4"/>
        <v>245.00411886439898</v>
      </c>
      <c r="L37" s="66">
        <f t="shared" si="5"/>
        <v>99.992619926199268</v>
      </c>
    </row>
    <row r="38" spans="2:12" x14ac:dyDescent="0.25">
      <c r="B38" s="66"/>
      <c r="C38" s="66"/>
      <c r="D38" s="66"/>
      <c r="E38" s="66" t="s">
        <v>98</v>
      </c>
      <c r="F38" s="66" t="s">
        <v>99</v>
      </c>
      <c r="G38" s="66">
        <v>23937.13</v>
      </c>
      <c r="H38" s="66">
        <v>26390</v>
      </c>
      <c r="I38" s="66">
        <v>27325</v>
      </c>
      <c r="J38" s="66">
        <v>27305.57</v>
      </c>
      <c r="K38" s="66">
        <f t="shared" si="4"/>
        <v>114.07202952066517</v>
      </c>
      <c r="L38" s="66">
        <f t="shared" si="5"/>
        <v>99.92889295516926</v>
      </c>
    </row>
    <row r="39" spans="2:12" x14ac:dyDescent="0.25">
      <c r="B39" s="66"/>
      <c r="C39" s="66"/>
      <c r="D39" s="66"/>
      <c r="E39" s="66" t="s">
        <v>100</v>
      </c>
      <c r="F39" s="66" t="s">
        <v>101</v>
      </c>
      <c r="G39" s="66">
        <v>1771.85</v>
      </c>
      <c r="H39" s="66">
        <v>2991</v>
      </c>
      <c r="I39" s="66">
        <v>1169</v>
      </c>
      <c r="J39" s="66">
        <v>1168.99</v>
      </c>
      <c r="K39" s="66">
        <f t="shared" si="4"/>
        <v>65.975675141800949</v>
      </c>
      <c r="L39" s="66">
        <f t="shared" si="5"/>
        <v>99.999144568006841</v>
      </c>
    </row>
    <row r="40" spans="2:12" x14ac:dyDescent="0.25">
      <c r="B40" s="66"/>
      <c r="C40" s="66"/>
      <c r="D40" s="66"/>
      <c r="E40" s="66" t="s">
        <v>102</v>
      </c>
      <c r="F40" s="66" t="s">
        <v>103</v>
      </c>
      <c r="G40" s="66">
        <v>1327.23</v>
      </c>
      <c r="H40" s="66">
        <v>2473</v>
      </c>
      <c r="I40" s="66">
        <v>2473</v>
      </c>
      <c r="J40" s="66">
        <v>2473</v>
      </c>
      <c r="K40" s="66">
        <f t="shared" si="4"/>
        <v>186.3279160356532</v>
      </c>
      <c r="L40" s="66">
        <f t="shared" si="5"/>
        <v>100</v>
      </c>
    </row>
    <row r="41" spans="2:12" x14ac:dyDescent="0.25">
      <c r="B41" s="65"/>
      <c r="C41" s="65"/>
      <c r="D41" s="65" t="s">
        <v>104</v>
      </c>
      <c r="E41" s="65"/>
      <c r="F41" s="65" t="s">
        <v>105</v>
      </c>
      <c r="G41" s="65">
        <v>15721.78</v>
      </c>
      <c r="H41" s="65">
        <f>H42+H43+H44+H45</f>
        <v>18183</v>
      </c>
      <c r="I41" s="65">
        <f>I42+I43+I44+I45</f>
        <v>12449</v>
      </c>
      <c r="J41" s="65">
        <f>J42+J43+J44+J45</f>
        <v>12430.2</v>
      </c>
      <c r="K41" s="65">
        <f t="shared" si="4"/>
        <v>79.063566593604534</v>
      </c>
      <c r="L41" s="65">
        <f t="shared" si="5"/>
        <v>99.848983854124825</v>
      </c>
    </row>
    <row r="42" spans="2:12" x14ac:dyDescent="0.25">
      <c r="B42" s="66"/>
      <c r="C42" s="66"/>
      <c r="D42" s="66"/>
      <c r="E42" s="66" t="s">
        <v>106</v>
      </c>
      <c r="F42" s="66" t="s">
        <v>107</v>
      </c>
      <c r="G42" s="66">
        <v>13892.43</v>
      </c>
      <c r="H42" s="66">
        <v>15927</v>
      </c>
      <c r="I42" s="66">
        <v>10966</v>
      </c>
      <c r="J42" s="66">
        <v>10948.18</v>
      </c>
      <c r="K42" s="66">
        <f t="shared" si="4"/>
        <v>78.806803417400701</v>
      </c>
      <c r="L42" s="66">
        <f t="shared" si="5"/>
        <v>99.837497720226153</v>
      </c>
    </row>
    <row r="43" spans="2:12" x14ac:dyDescent="0.25">
      <c r="B43" s="66"/>
      <c r="C43" s="66"/>
      <c r="D43" s="66"/>
      <c r="E43" s="66" t="s">
        <v>108</v>
      </c>
      <c r="F43" s="66" t="s">
        <v>109</v>
      </c>
      <c r="G43" s="66">
        <v>663.61</v>
      </c>
      <c r="H43" s="66">
        <v>796</v>
      </c>
      <c r="I43" s="66">
        <v>156</v>
      </c>
      <c r="J43" s="66">
        <v>155.02000000000001</v>
      </c>
      <c r="K43" s="66">
        <f t="shared" si="4"/>
        <v>23.360106086406173</v>
      </c>
      <c r="L43" s="66">
        <f t="shared" si="5"/>
        <v>99.37179487179489</v>
      </c>
    </row>
    <row r="44" spans="2:12" x14ac:dyDescent="0.25">
      <c r="B44" s="66"/>
      <c r="C44" s="66"/>
      <c r="D44" s="66"/>
      <c r="E44" s="66" t="s">
        <v>110</v>
      </c>
      <c r="F44" s="66" t="s">
        <v>111</v>
      </c>
      <c r="G44" s="66">
        <v>1061.78</v>
      </c>
      <c r="H44" s="66">
        <v>1327</v>
      </c>
      <c r="I44" s="66">
        <v>1327</v>
      </c>
      <c r="J44" s="66">
        <v>1327</v>
      </c>
      <c r="K44" s="66">
        <f t="shared" si="4"/>
        <v>124.97880916950781</v>
      </c>
      <c r="L44" s="66">
        <f t="shared" si="5"/>
        <v>100</v>
      </c>
    </row>
    <row r="45" spans="2:12" x14ac:dyDescent="0.25">
      <c r="B45" s="66"/>
      <c r="C45" s="66"/>
      <c r="D45" s="66"/>
      <c r="E45" s="66" t="s">
        <v>112</v>
      </c>
      <c r="F45" s="66" t="s">
        <v>113</v>
      </c>
      <c r="G45" s="66">
        <v>103.96</v>
      </c>
      <c r="H45" s="66">
        <v>133</v>
      </c>
      <c r="I45" s="66">
        <v>0</v>
      </c>
      <c r="J45" s="66">
        <v>0</v>
      </c>
      <c r="K45" s="66">
        <f t="shared" si="4"/>
        <v>0</v>
      </c>
      <c r="L45" s="66">
        <v>0</v>
      </c>
    </row>
    <row r="46" spans="2:12" x14ac:dyDescent="0.25">
      <c r="B46" s="65"/>
      <c r="C46" s="65"/>
      <c r="D46" s="65" t="s">
        <v>114</v>
      </c>
      <c r="E46" s="65"/>
      <c r="F46" s="65" t="s">
        <v>115</v>
      </c>
      <c r="G46" s="65">
        <v>30124.62</v>
      </c>
      <c r="H46" s="65">
        <f>H47+H48+H49+H50+H51+H52+H53+H54+H55</f>
        <v>37119</v>
      </c>
      <c r="I46" s="65">
        <f>I47+I48+I49+I50+I51+I52+I53+I54+I55</f>
        <v>24619</v>
      </c>
      <c r="J46" s="65">
        <f>J47+J48+J49+J50+J51+J52+J53+J54+J55</f>
        <v>24444.83</v>
      </c>
      <c r="K46" s="65">
        <f t="shared" si="4"/>
        <v>81.145687480871132</v>
      </c>
      <c r="L46" s="65">
        <f t="shared" si="5"/>
        <v>99.292538283439626</v>
      </c>
    </row>
    <row r="47" spans="2:12" x14ac:dyDescent="0.25">
      <c r="B47" s="66"/>
      <c r="C47" s="66"/>
      <c r="D47" s="66"/>
      <c r="E47" s="66" t="s">
        <v>116</v>
      </c>
      <c r="F47" s="66" t="s">
        <v>117</v>
      </c>
      <c r="G47" s="66">
        <v>17329.509999999998</v>
      </c>
      <c r="H47" s="66">
        <v>22188</v>
      </c>
      <c r="I47" s="66">
        <v>13188</v>
      </c>
      <c r="J47" s="66">
        <v>13116.73</v>
      </c>
      <c r="K47" s="66">
        <f t="shared" si="4"/>
        <v>75.690137805396702</v>
      </c>
      <c r="L47" s="66">
        <f t="shared" si="5"/>
        <v>99.459584470730974</v>
      </c>
    </row>
    <row r="48" spans="2:12" x14ac:dyDescent="0.25">
      <c r="B48" s="66"/>
      <c r="C48" s="66"/>
      <c r="D48" s="66"/>
      <c r="E48" s="66" t="s">
        <v>118</v>
      </c>
      <c r="F48" s="66" t="s">
        <v>119</v>
      </c>
      <c r="G48" s="66">
        <v>3387.16</v>
      </c>
      <c r="H48" s="66">
        <v>1692</v>
      </c>
      <c r="I48" s="66">
        <v>900</v>
      </c>
      <c r="J48" s="66">
        <v>899.03</v>
      </c>
      <c r="K48" s="66">
        <f t="shared" si="4"/>
        <v>26.54229502001677</v>
      </c>
      <c r="L48" s="66">
        <f t="shared" si="5"/>
        <v>99.892222222222216</v>
      </c>
    </row>
    <row r="49" spans="2:12" x14ac:dyDescent="0.25">
      <c r="B49" s="66"/>
      <c r="C49" s="66"/>
      <c r="D49" s="66"/>
      <c r="E49" s="66" t="s">
        <v>120</v>
      </c>
      <c r="F49" s="66" t="s">
        <v>121</v>
      </c>
      <c r="G49" s="66">
        <v>1327.89</v>
      </c>
      <c r="H49" s="66">
        <v>1991</v>
      </c>
      <c r="I49" s="66">
        <v>2615</v>
      </c>
      <c r="J49" s="66">
        <v>2614.7399999999998</v>
      </c>
      <c r="K49" s="66">
        <f t="shared" si="4"/>
        <v>196.90938255427781</v>
      </c>
      <c r="L49" s="66">
        <f t="shared" si="5"/>
        <v>99.990057361376657</v>
      </c>
    </row>
    <row r="50" spans="2:12" x14ac:dyDescent="0.25">
      <c r="B50" s="66"/>
      <c r="C50" s="66"/>
      <c r="D50" s="66"/>
      <c r="E50" s="66" t="s">
        <v>122</v>
      </c>
      <c r="F50" s="66" t="s">
        <v>123</v>
      </c>
      <c r="G50" s="66">
        <v>1053.2</v>
      </c>
      <c r="H50" s="66">
        <v>1162</v>
      </c>
      <c r="I50" s="66">
        <v>1075</v>
      </c>
      <c r="J50" s="66">
        <v>1074.43</v>
      </c>
      <c r="K50" s="66">
        <f t="shared" si="4"/>
        <v>102.01576148879604</v>
      </c>
      <c r="L50" s="66">
        <f t="shared" si="5"/>
        <v>99.946976744186045</v>
      </c>
    </row>
    <row r="51" spans="2:12" x14ac:dyDescent="0.25">
      <c r="B51" s="66"/>
      <c r="C51" s="66"/>
      <c r="D51" s="66"/>
      <c r="E51" s="66" t="s">
        <v>124</v>
      </c>
      <c r="F51" s="66" t="s">
        <v>125</v>
      </c>
      <c r="G51" s="66">
        <v>5837.44</v>
      </c>
      <c r="H51" s="66">
        <v>6636</v>
      </c>
      <c r="I51" s="66">
        <v>5291</v>
      </c>
      <c r="J51" s="66">
        <v>5290.4</v>
      </c>
      <c r="K51" s="66">
        <f t="shared" si="4"/>
        <v>90.628768775353592</v>
      </c>
      <c r="L51" s="66">
        <f t="shared" si="5"/>
        <v>99.98865998865999</v>
      </c>
    </row>
    <row r="52" spans="2:12" x14ac:dyDescent="0.25">
      <c r="B52" s="66"/>
      <c r="C52" s="66"/>
      <c r="D52" s="66"/>
      <c r="E52" s="66" t="s">
        <v>126</v>
      </c>
      <c r="F52" s="66" t="s">
        <v>127</v>
      </c>
      <c r="G52" s="66">
        <v>243.47</v>
      </c>
      <c r="H52" s="66">
        <v>811</v>
      </c>
      <c r="I52" s="66">
        <v>11</v>
      </c>
      <c r="J52" s="66">
        <v>0</v>
      </c>
      <c r="K52" s="66">
        <f t="shared" si="4"/>
        <v>0</v>
      </c>
      <c r="L52" s="66">
        <f t="shared" si="5"/>
        <v>0</v>
      </c>
    </row>
    <row r="53" spans="2:12" x14ac:dyDescent="0.25">
      <c r="B53" s="66"/>
      <c r="C53" s="66"/>
      <c r="D53" s="66"/>
      <c r="E53" s="66" t="s">
        <v>128</v>
      </c>
      <c r="F53" s="66" t="s">
        <v>129</v>
      </c>
      <c r="G53" s="66">
        <v>550.65</v>
      </c>
      <c r="H53" s="66">
        <v>1531</v>
      </c>
      <c r="I53" s="66">
        <v>1290</v>
      </c>
      <c r="J53" s="66">
        <v>1239.02</v>
      </c>
      <c r="K53" s="66">
        <f t="shared" si="4"/>
        <v>225.01044220466721</v>
      </c>
      <c r="L53" s="66">
        <f t="shared" si="5"/>
        <v>96.048062015503874</v>
      </c>
    </row>
    <row r="54" spans="2:12" x14ac:dyDescent="0.25">
      <c r="B54" s="66"/>
      <c r="C54" s="66"/>
      <c r="D54" s="66"/>
      <c r="E54" s="66" t="s">
        <v>130</v>
      </c>
      <c r="F54" s="66" t="s">
        <v>131</v>
      </c>
      <c r="G54" s="66">
        <v>127.75</v>
      </c>
      <c r="H54" s="66">
        <v>179</v>
      </c>
      <c r="I54" s="66">
        <v>20</v>
      </c>
      <c r="J54" s="66">
        <v>19.920000000000002</v>
      </c>
      <c r="K54" s="66">
        <f t="shared" si="4"/>
        <v>15.592954990215265</v>
      </c>
      <c r="L54" s="66">
        <f t="shared" si="5"/>
        <v>99.600000000000009</v>
      </c>
    </row>
    <row r="55" spans="2:12" x14ac:dyDescent="0.25">
      <c r="B55" s="66"/>
      <c r="C55" s="66"/>
      <c r="D55" s="66"/>
      <c r="E55" s="66" t="s">
        <v>132</v>
      </c>
      <c r="F55" s="66" t="s">
        <v>133</v>
      </c>
      <c r="G55" s="66">
        <v>267.55</v>
      </c>
      <c r="H55" s="66">
        <v>929</v>
      </c>
      <c r="I55" s="66">
        <v>229</v>
      </c>
      <c r="J55" s="66">
        <v>190.56</v>
      </c>
      <c r="K55" s="66">
        <f t="shared" si="4"/>
        <v>71.224070267239767</v>
      </c>
      <c r="L55" s="66">
        <f t="shared" si="5"/>
        <v>83.213973799126634</v>
      </c>
    </row>
    <row r="56" spans="2:12" x14ac:dyDescent="0.25">
      <c r="B56" s="65"/>
      <c r="C56" s="65"/>
      <c r="D56" s="65" t="s">
        <v>134</v>
      </c>
      <c r="E56" s="65"/>
      <c r="F56" s="65" t="s">
        <v>135</v>
      </c>
      <c r="G56" s="65">
        <f>G57</f>
        <v>0</v>
      </c>
      <c r="H56" s="65">
        <f>H57</f>
        <v>265</v>
      </c>
      <c r="I56" s="65">
        <f>I57</f>
        <v>265</v>
      </c>
      <c r="J56" s="65">
        <f>J57</f>
        <v>0</v>
      </c>
      <c r="K56" s="65">
        <v>0</v>
      </c>
      <c r="L56" s="65">
        <f t="shared" si="5"/>
        <v>0</v>
      </c>
    </row>
    <row r="57" spans="2:12" x14ac:dyDescent="0.25">
      <c r="B57" s="66"/>
      <c r="C57" s="66"/>
      <c r="D57" s="66"/>
      <c r="E57" s="66" t="s">
        <v>136</v>
      </c>
      <c r="F57" s="66" t="s">
        <v>137</v>
      </c>
      <c r="G57" s="66">
        <v>0</v>
      </c>
      <c r="H57" s="66">
        <v>265</v>
      </c>
      <c r="I57" s="66">
        <v>265</v>
      </c>
      <c r="J57" s="66">
        <v>0</v>
      </c>
      <c r="K57" s="66">
        <v>0</v>
      </c>
      <c r="L57" s="66">
        <f t="shared" si="5"/>
        <v>0</v>
      </c>
    </row>
    <row r="58" spans="2:12" x14ac:dyDescent="0.25">
      <c r="B58" s="65"/>
      <c r="C58" s="65"/>
      <c r="D58" s="65" t="s">
        <v>138</v>
      </c>
      <c r="E58" s="65"/>
      <c r="F58" s="65" t="s">
        <v>139</v>
      </c>
      <c r="G58" s="65">
        <v>403.68</v>
      </c>
      <c r="H58" s="65">
        <f>H59+H60</f>
        <v>516</v>
      </c>
      <c r="I58" s="65">
        <f>I59+I60</f>
        <v>516</v>
      </c>
      <c r="J58" s="65">
        <f>J59+J60</f>
        <v>516</v>
      </c>
      <c r="K58" s="65">
        <f t="shared" si="4"/>
        <v>127.82401902497027</v>
      </c>
      <c r="L58" s="65">
        <f t="shared" si="5"/>
        <v>100</v>
      </c>
    </row>
    <row r="59" spans="2:12" x14ac:dyDescent="0.25">
      <c r="B59" s="66"/>
      <c r="C59" s="66"/>
      <c r="D59" s="66"/>
      <c r="E59" s="66" t="s">
        <v>140</v>
      </c>
      <c r="F59" s="66" t="s">
        <v>141</v>
      </c>
      <c r="G59" s="66">
        <v>138.22999999999999</v>
      </c>
      <c r="H59" s="66">
        <v>333</v>
      </c>
      <c r="I59" s="66">
        <v>333</v>
      </c>
      <c r="J59" s="66">
        <v>333</v>
      </c>
      <c r="K59" s="66">
        <f t="shared" si="4"/>
        <v>240.90284308760764</v>
      </c>
      <c r="L59" s="66">
        <f t="shared" si="5"/>
        <v>100</v>
      </c>
    </row>
    <row r="60" spans="2:12" x14ac:dyDescent="0.25">
      <c r="B60" s="66"/>
      <c r="C60" s="66"/>
      <c r="D60" s="66"/>
      <c r="E60" s="66" t="s">
        <v>142</v>
      </c>
      <c r="F60" s="66" t="s">
        <v>139</v>
      </c>
      <c r="G60" s="66">
        <v>265.45</v>
      </c>
      <c r="H60" s="66">
        <v>183</v>
      </c>
      <c r="I60" s="66">
        <v>183</v>
      </c>
      <c r="J60" s="66">
        <v>183</v>
      </c>
      <c r="K60" s="66">
        <f t="shared" si="4"/>
        <v>68.939536635901305</v>
      </c>
      <c r="L60" s="66">
        <f t="shared" si="5"/>
        <v>100</v>
      </c>
    </row>
    <row r="61" spans="2:12" x14ac:dyDescent="0.25">
      <c r="B61" s="65"/>
      <c r="C61" s="65" t="s">
        <v>143</v>
      </c>
      <c r="D61" s="65"/>
      <c r="E61" s="65"/>
      <c r="F61" s="65" t="s">
        <v>144</v>
      </c>
      <c r="G61" s="65">
        <v>1301.47</v>
      </c>
      <c r="H61" s="65">
        <f t="shared" ref="H61:J62" si="6">H62</f>
        <v>1295</v>
      </c>
      <c r="I61" s="65">
        <f t="shared" si="6"/>
        <v>1295</v>
      </c>
      <c r="J61" s="65">
        <f t="shared" si="6"/>
        <v>1267.32</v>
      </c>
      <c r="K61" s="65">
        <f t="shared" si="4"/>
        <v>97.376044011771299</v>
      </c>
      <c r="L61" s="65">
        <f t="shared" si="5"/>
        <v>97.862548262548259</v>
      </c>
    </row>
    <row r="62" spans="2:12" x14ac:dyDescent="0.25">
      <c r="B62" s="65"/>
      <c r="C62" s="65"/>
      <c r="D62" s="65" t="s">
        <v>145</v>
      </c>
      <c r="E62" s="65"/>
      <c r="F62" s="65" t="s">
        <v>146</v>
      </c>
      <c r="G62" s="65">
        <v>1301.47</v>
      </c>
      <c r="H62" s="65">
        <f t="shared" si="6"/>
        <v>1295</v>
      </c>
      <c r="I62" s="65">
        <f t="shared" si="6"/>
        <v>1295</v>
      </c>
      <c r="J62" s="65">
        <f t="shared" si="6"/>
        <v>1267.32</v>
      </c>
      <c r="K62" s="65">
        <f t="shared" si="4"/>
        <v>97.376044011771299</v>
      </c>
      <c r="L62" s="65">
        <f t="shared" si="5"/>
        <v>97.862548262548259</v>
      </c>
    </row>
    <row r="63" spans="2:12" x14ac:dyDescent="0.25">
      <c r="B63" s="66"/>
      <c r="C63" s="66"/>
      <c r="D63" s="66"/>
      <c r="E63" s="66" t="s">
        <v>147</v>
      </c>
      <c r="F63" s="66" t="s">
        <v>148</v>
      </c>
      <c r="G63" s="66">
        <v>1301.47</v>
      </c>
      <c r="H63" s="66">
        <v>1295</v>
      </c>
      <c r="I63" s="66">
        <v>1295</v>
      </c>
      <c r="J63" s="66">
        <v>1267.32</v>
      </c>
      <c r="K63" s="66">
        <f t="shared" si="4"/>
        <v>97.376044011771299</v>
      </c>
      <c r="L63" s="66">
        <f t="shared" si="5"/>
        <v>97.862548262548259</v>
      </c>
    </row>
    <row r="64" spans="2:12" x14ac:dyDescent="0.25">
      <c r="B64" s="65" t="s">
        <v>149</v>
      </c>
      <c r="C64" s="65"/>
      <c r="D64" s="65"/>
      <c r="E64" s="65"/>
      <c r="F64" s="65" t="s">
        <v>150</v>
      </c>
      <c r="G64" s="65">
        <f t="shared" ref="G64:J66" si="7">G65</f>
        <v>0</v>
      </c>
      <c r="H64" s="65">
        <f t="shared" si="7"/>
        <v>530</v>
      </c>
      <c r="I64" s="65">
        <f t="shared" si="7"/>
        <v>152</v>
      </c>
      <c r="J64" s="65">
        <f t="shared" si="7"/>
        <v>0</v>
      </c>
      <c r="K64" s="65">
        <v>0</v>
      </c>
      <c r="L64" s="65">
        <f t="shared" si="5"/>
        <v>0</v>
      </c>
    </row>
    <row r="65" spans="2:12" x14ac:dyDescent="0.25">
      <c r="B65" s="65"/>
      <c r="C65" s="65" t="s">
        <v>151</v>
      </c>
      <c r="D65" s="65"/>
      <c r="E65" s="65"/>
      <c r="F65" s="65" t="s">
        <v>152</v>
      </c>
      <c r="G65" s="65">
        <f t="shared" si="7"/>
        <v>0</v>
      </c>
      <c r="H65" s="65">
        <f t="shared" si="7"/>
        <v>530</v>
      </c>
      <c r="I65" s="65">
        <f t="shared" si="7"/>
        <v>152</v>
      </c>
      <c r="J65" s="65">
        <f t="shared" si="7"/>
        <v>0</v>
      </c>
      <c r="K65" s="65">
        <v>0</v>
      </c>
      <c r="L65" s="65">
        <f t="shared" si="5"/>
        <v>0</v>
      </c>
    </row>
    <row r="66" spans="2:12" x14ac:dyDescent="0.25">
      <c r="B66" s="65"/>
      <c r="C66" s="65"/>
      <c r="D66" s="65" t="s">
        <v>153</v>
      </c>
      <c r="E66" s="65"/>
      <c r="F66" s="65" t="s">
        <v>154</v>
      </c>
      <c r="G66" s="65">
        <f t="shared" si="7"/>
        <v>0</v>
      </c>
      <c r="H66" s="65">
        <f t="shared" si="7"/>
        <v>530</v>
      </c>
      <c r="I66" s="65">
        <f t="shared" si="7"/>
        <v>152</v>
      </c>
      <c r="J66" s="65">
        <f t="shared" si="7"/>
        <v>0</v>
      </c>
      <c r="K66" s="65">
        <v>0</v>
      </c>
      <c r="L66" s="65">
        <f t="shared" si="5"/>
        <v>0</v>
      </c>
    </row>
    <row r="67" spans="2:12" x14ac:dyDescent="0.25">
      <c r="B67" s="66"/>
      <c r="C67" s="66"/>
      <c r="D67" s="66"/>
      <c r="E67" s="66" t="s">
        <v>155</v>
      </c>
      <c r="F67" s="66" t="s">
        <v>156</v>
      </c>
      <c r="G67" s="66">
        <v>0</v>
      </c>
      <c r="H67" s="66">
        <v>530</v>
      </c>
      <c r="I67" s="66">
        <v>152</v>
      </c>
      <c r="J67" s="66">
        <v>0</v>
      </c>
      <c r="K67" s="66">
        <v>0</v>
      </c>
      <c r="L67" s="66">
        <f t="shared" si="5"/>
        <v>0</v>
      </c>
    </row>
    <row r="68" spans="2:12" x14ac:dyDescent="0.25">
      <c r="B68" s="65"/>
      <c r="C68" s="66"/>
      <c r="D68" s="67"/>
      <c r="E68" s="68"/>
      <c r="F68" s="8"/>
      <c r="G68" s="65"/>
      <c r="H68" s="65"/>
      <c r="I68" s="65"/>
      <c r="J68" s="65"/>
      <c r="K68" s="70"/>
      <c r="L68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17"/>
  <sheetViews>
    <sheetView workbookViewId="0">
      <selection activeCell="D6" sqref="D6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7" t="s">
        <v>16</v>
      </c>
      <c r="C2" s="107"/>
      <c r="D2" s="107"/>
      <c r="E2" s="107"/>
      <c r="F2" s="107"/>
      <c r="G2" s="107"/>
      <c r="H2" s="107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50</v>
      </c>
      <c r="D4" s="28" t="s">
        <v>47</v>
      </c>
      <c r="E4" s="28" t="s">
        <v>48</v>
      </c>
      <c r="F4" s="28" t="s">
        <v>51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43</v>
      </c>
      <c r="C6" s="71">
        <v>691009.31</v>
      </c>
      <c r="D6" s="71">
        <f>D7+D9+D11</f>
        <v>859986.5</v>
      </c>
      <c r="E6" s="71">
        <f>E7+E9+E11</f>
        <v>824647.01</v>
      </c>
      <c r="F6" s="71">
        <f>F7+F9+F11</f>
        <v>823971.2699999999</v>
      </c>
      <c r="G6" s="72">
        <f t="shared" ref="G6:G16" si="0">(F6*100)/C6</f>
        <v>119.24170312553383</v>
      </c>
      <c r="H6" s="72">
        <f t="shared" ref="H6:H17" si="1">(F6*100)/E6</f>
        <v>99.918057060559747</v>
      </c>
    </row>
    <row r="7" spans="1:8" x14ac:dyDescent="0.25">
      <c r="A7"/>
      <c r="B7" s="8" t="s">
        <v>157</v>
      </c>
      <c r="C7" s="71">
        <f>C8</f>
        <v>0</v>
      </c>
      <c r="D7" s="71">
        <f>D8</f>
        <v>847384</v>
      </c>
      <c r="E7" s="71">
        <f>E8</f>
        <v>824063</v>
      </c>
      <c r="F7" s="71">
        <f>F8</f>
        <v>823404.83</v>
      </c>
      <c r="G7" s="72">
        <v>0</v>
      </c>
      <c r="H7" s="72">
        <f t="shared" si="1"/>
        <v>99.920131106480937</v>
      </c>
    </row>
    <row r="8" spans="1:8" x14ac:dyDescent="0.25">
      <c r="A8"/>
      <c r="B8" s="16" t="s">
        <v>158</v>
      </c>
      <c r="C8" s="73">
        <v>0</v>
      </c>
      <c r="D8" s="73">
        <v>847384</v>
      </c>
      <c r="E8" s="73">
        <v>824063</v>
      </c>
      <c r="F8" s="74">
        <v>823404.83</v>
      </c>
      <c r="G8" s="70">
        <v>0</v>
      </c>
      <c r="H8" s="70">
        <f t="shared" si="1"/>
        <v>99.920131106480937</v>
      </c>
    </row>
    <row r="9" spans="1:8" x14ac:dyDescent="0.25">
      <c r="A9"/>
      <c r="B9" s="8" t="s">
        <v>159</v>
      </c>
      <c r="C9" s="71">
        <f>C10</f>
        <v>240.36</v>
      </c>
      <c r="D9" s="71">
        <f>D10</f>
        <v>490.28</v>
      </c>
      <c r="E9" s="71">
        <f>E10</f>
        <v>584</v>
      </c>
      <c r="F9" s="71">
        <f>F10</f>
        <v>566.44000000000005</v>
      </c>
      <c r="G9" s="72">
        <f t="shared" si="0"/>
        <v>235.66317190880349</v>
      </c>
      <c r="H9" s="72">
        <f t="shared" si="1"/>
        <v>96.993150684931521</v>
      </c>
    </row>
    <row r="10" spans="1:8" x14ac:dyDescent="0.25">
      <c r="A10"/>
      <c r="B10" s="16" t="s">
        <v>160</v>
      </c>
      <c r="C10" s="73">
        <v>240.36</v>
      </c>
      <c r="D10" s="73">
        <v>490.28</v>
      </c>
      <c r="E10" s="73">
        <v>584</v>
      </c>
      <c r="F10" s="74">
        <v>566.44000000000005</v>
      </c>
      <c r="G10" s="70">
        <f t="shared" si="0"/>
        <v>235.66317190880349</v>
      </c>
      <c r="H10" s="70">
        <f t="shared" si="1"/>
        <v>96.993150684931521</v>
      </c>
    </row>
    <row r="11" spans="1:8" x14ac:dyDescent="0.25">
      <c r="A11"/>
      <c r="B11" s="8" t="s">
        <v>161</v>
      </c>
      <c r="C11" s="71">
        <f>C12</f>
        <v>0</v>
      </c>
      <c r="D11" s="71">
        <f>D12</f>
        <v>12112.22</v>
      </c>
      <c r="E11" s="71">
        <f>E12</f>
        <v>0.01</v>
      </c>
      <c r="F11" s="71">
        <f>F12</f>
        <v>0</v>
      </c>
      <c r="G11" s="72">
        <v>0</v>
      </c>
      <c r="H11" s="72">
        <f t="shared" si="1"/>
        <v>0</v>
      </c>
    </row>
    <row r="12" spans="1:8" x14ac:dyDescent="0.25">
      <c r="A12"/>
      <c r="B12" s="16" t="s">
        <v>162</v>
      </c>
      <c r="C12" s="73">
        <v>0</v>
      </c>
      <c r="D12" s="73">
        <v>12112.22</v>
      </c>
      <c r="E12" s="73">
        <v>0.01</v>
      </c>
      <c r="F12" s="74">
        <v>0</v>
      </c>
      <c r="G12" s="70">
        <v>0</v>
      </c>
      <c r="H12" s="70">
        <f t="shared" si="1"/>
        <v>0</v>
      </c>
    </row>
    <row r="13" spans="1:8" x14ac:dyDescent="0.25">
      <c r="B13" s="8" t="s">
        <v>33</v>
      </c>
      <c r="C13" s="75">
        <v>691009.31</v>
      </c>
      <c r="D13" s="75">
        <f>D14+D16</f>
        <v>848180</v>
      </c>
      <c r="E13" s="75">
        <f>E14+E16</f>
        <v>824647</v>
      </c>
      <c r="F13" s="75">
        <f>F14+F16</f>
        <v>823971.2699999999</v>
      </c>
      <c r="G13" s="72">
        <v>0</v>
      </c>
      <c r="H13" s="72">
        <f t="shared" si="1"/>
        <v>99.918058272206153</v>
      </c>
    </row>
    <row r="14" spans="1:8" x14ac:dyDescent="0.25">
      <c r="A14"/>
      <c r="B14" s="8" t="s">
        <v>157</v>
      </c>
      <c r="C14" s="75">
        <f>C15</f>
        <v>690768.95</v>
      </c>
      <c r="D14" s="75">
        <f>D15</f>
        <v>847384</v>
      </c>
      <c r="E14" s="75">
        <f>E15</f>
        <v>824063</v>
      </c>
      <c r="F14" s="75">
        <f>F15</f>
        <v>823404.83</v>
      </c>
      <c r="G14" s="72">
        <f t="shared" si="0"/>
        <v>119.20119310516202</v>
      </c>
      <c r="H14" s="72">
        <f t="shared" si="1"/>
        <v>99.920131106480937</v>
      </c>
    </row>
    <row r="15" spans="1:8" x14ac:dyDescent="0.25">
      <c r="A15"/>
      <c r="B15" s="16" t="s">
        <v>158</v>
      </c>
      <c r="C15" s="73">
        <v>690768.95</v>
      </c>
      <c r="D15" s="73">
        <v>847384</v>
      </c>
      <c r="E15" s="76">
        <v>824063</v>
      </c>
      <c r="F15" s="74">
        <v>823404.83</v>
      </c>
      <c r="G15" s="70">
        <f t="shared" si="0"/>
        <v>119.20119310516202</v>
      </c>
      <c r="H15" s="70">
        <f t="shared" si="1"/>
        <v>99.920131106480937</v>
      </c>
    </row>
    <row r="16" spans="1:8" x14ac:dyDescent="0.25">
      <c r="A16"/>
      <c r="B16" s="8" t="s">
        <v>159</v>
      </c>
      <c r="C16" s="75">
        <v>240.36</v>
      </c>
      <c r="D16" s="75">
        <f>D17</f>
        <v>796</v>
      </c>
      <c r="E16" s="75">
        <f>E17</f>
        <v>584</v>
      </c>
      <c r="F16" s="75">
        <f>F17</f>
        <v>566.44000000000005</v>
      </c>
      <c r="G16" s="72">
        <f t="shared" si="0"/>
        <v>235.66317190880349</v>
      </c>
      <c r="H16" s="72">
        <f t="shared" si="1"/>
        <v>96.993150684931521</v>
      </c>
    </row>
    <row r="17" spans="1:8" x14ac:dyDescent="0.25">
      <c r="A17"/>
      <c r="B17" s="16" t="s">
        <v>160</v>
      </c>
      <c r="C17" s="73">
        <v>0</v>
      </c>
      <c r="D17" s="73">
        <v>796</v>
      </c>
      <c r="E17" s="76">
        <v>584</v>
      </c>
      <c r="F17" s="74">
        <v>566.44000000000005</v>
      </c>
      <c r="G17" s="70">
        <v>0</v>
      </c>
      <c r="H17" s="70">
        <f t="shared" si="1"/>
        <v>96.993150684931521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D8" sqref="D8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17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52</v>
      </c>
      <c r="D4" s="28" t="s">
        <v>47</v>
      </c>
      <c r="E4" s="28" t="s">
        <v>48</v>
      </c>
      <c r="F4" s="28" t="s">
        <v>53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33</v>
      </c>
      <c r="C6" s="75">
        <v>691009.31</v>
      </c>
      <c r="D6" s="75">
        <f t="shared" ref="C6:F7" si="0">D7</f>
        <v>859986.5</v>
      </c>
      <c r="E6" s="75">
        <f t="shared" si="0"/>
        <v>824647</v>
      </c>
      <c r="F6" s="75">
        <f t="shared" si="0"/>
        <v>823971.27</v>
      </c>
      <c r="G6" s="70">
        <f>(F6*100)/C6</f>
        <v>119.24170312553386</v>
      </c>
      <c r="H6" s="70">
        <f>(F6*100)/E6</f>
        <v>99.918058272206167</v>
      </c>
    </row>
    <row r="7" spans="2:8" x14ac:dyDescent="0.25">
      <c r="B7" s="8" t="s">
        <v>163</v>
      </c>
      <c r="C7" s="75">
        <f t="shared" si="0"/>
        <v>691009.31</v>
      </c>
      <c r="D7" s="75">
        <f t="shared" si="0"/>
        <v>859986.5</v>
      </c>
      <c r="E7" s="75">
        <f t="shared" si="0"/>
        <v>824647</v>
      </c>
      <c r="F7" s="75">
        <f t="shared" si="0"/>
        <v>823971.27</v>
      </c>
      <c r="G7" s="70">
        <f>(F7*100)/C7</f>
        <v>119.24170312553386</v>
      </c>
      <c r="H7" s="70">
        <f>(F7*100)/E7</f>
        <v>99.918058272206167</v>
      </c>
    </row>
    <row r="8" spans="2:8" x14ac:dyDescent="0.25">
      <c r="B8" s="11" t="s">
        <v>164</v>
      </c>
      <c r="C8" s="73">
        <v>691009.31</v>
      </c>
      <c r="D8" s="73">
        <v>859986.5</v>
      </c>
      <c r="E8" s="73">
        <v>824647</v>
      </c>
      <c r="F8" s="74">
        <v>823971.27</v>
      </c>
      <c r="G8" s="70">
        <f>(F8*100)/C8</f>
        <v>119.24170312553386</v>
      </c>
      <c r="H8" s="70">
        <f>(F8*100)/E8</f>
        <v>99.918058272206167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I24" sqref="I2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7" t="s">
        <v>4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7" t="s">
        <v>25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</row>
    <row r="5" spans="2:12" ht="15.75" customHeight="1" x14ac:dyDescent="0.25">
      <c r="B5" s="107" t="s">
        <v>18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9" t="s">
        <v>3</v>
      </c>
      <c r="C7" s="120"/>
      <c r="D7" s="120"/>
      <c r="E7" s="120"/>
      <c r="F7" s="121"/>
      <c r="G7" s="31" t="s">
        <v>50</v>
      </c>
      <c r="H7" s="31" t="s">
        <v>47</v>
      </c>
      <c r="I7" s="31" t="s">
        <v>54</v>
      </c>
      <c r="J7" s="31" t="s">
        <v>51</v>
      </c>
      <c r="K7" s="31" t="s">
        <v>6</v>
      </c>
      <c r="L7" s="31" t="s">
        <v>22</v>
      </c>
    </row>
    <row r="8" spans="2:12" x14ac:dyDescent="0.25">
      <c r="B8" s="119">
        <v>1</v>
      </c>
      <c r="C8" s="120"/>
      <c r="D8" s="120"/>
      <c r="E8" s="120"/>
      <c r="F8" s="121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C6" sqref="C6:H12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7" t="s">
        <v>19</v>
      </c>
      <c r="C2" s="107"/>
      <c r="D2" s="107"/>
      <c r="E2" s="107"/>
      <c r="F2" s="107"/>
      <c r="G2" s="107"/>
      <c r="H2" s="107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46</v>
      </c>
      <c r="D4" s="28" t="s">
        <v>47</v>
      </c>
      <c r="E4" s="28" t="s">
        <v>48</v>
      </c>
      <c r="F4" s="28" t="s">
        <v>49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44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32"/>
  <sheetViews>
    <sheetView zoomScaleNormal="100" workbookViewId="0">
      <selection activeCell="C5" sqref="C5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34</v>
      </c>
      <c r="B1" s="38" t="s">
        <v>178</v>
      </c>
      <c r="C1" s="39"/>
    </row>
    <row r="2" spans="1:6" ht="15" customHeight="1" x14ac:dyDescent="0.2">
      <c r="A2" s="41" t="s">
        <v>35</v>
      </c>
      <c r="B2" s="42" t="s">
        <v>165</v>
      </c>
      <c r="C2" s="39"/>
    </row>
    <row r="3" spans="1:6" s="39" customFormat="1" ht="43.5" customHeight="1" x14ac:dyDescent="0.2">
      <c r="A3" s="43" t="s">
        <v>36</v>
      </c>
      <c r="B3" s="37" t="s">
        <v>176</v>
      </c>
    </row>
    <row r="4" spans="1:6" s="39" customFormat="1" x14ac:dyDescent="0.2">
      <c r="A4" s="43" t="s">
        <v>37</v>
      </c>
      <c r="B4" s="44" t="s">
        <v>177</v>
      </c>
    </row>
    <row r="5" spans="1:6" s="39" customFormat="1" x14ac:dyDescent="0.2">
      <c r="A5" s="45"/>
      <c r="B5" s="46"/>
    </row>
    <row r="6" spans="1:6" s="39" customFormat="1" x14ac:dyDescent="0.2">
      <c r="A6" s="45" t="s">
        <v>38</v>
      </c>
      <c r="B6" s="46"/>
    </row>
    <row r="7" spans="1:6" x14ac:dyDescent="0.2">
      <c r="A7" s="47" t="s">
        <v>166</v>
      </c>
      <c r="B7" s="46"/>
      <c r="C7" s="77">
        <f>C12</f>
        <v>847384</v>
      </c>
      <c r="D7" s="77">
        <f>D12</f>
        <v>824063</v>
      </c>
      <c r="E7" s="77">
        <f>E12</f>
        <v>823404.83</v>
      </c>
      <c r="F7" s="77">
        <f>(E7*100)/D7</f>
        <v>99.920131106480937</v>
      </c>
    </row>
    <row r="8" spans="1:6" x14ac:dyDescent="0.2">
      <c r="A8" s="47" t="s">
        <v>79</v>
      </c>
      <c r="B8" s="46"/>
      <c r="C8" s="77">
        <f>C59</f>
        <v>796</v>
      </c>
      <c r="D8" s="77">
        <f>D59</f>
        <v>584</v>
      </c>
      <c r="E8" s="77">
        <f>E59</f>
        <v>566.44000000000005</v>
      </c>
      <c r="F8" s="77">
        <f>(E8*100)/D8</f>
        <v>96.993150684931521</v>
      </c>
    </row>
    <row r="9" spans="1:6" x14ac:dyDescent="0.2">
      <c r="A9" s="47" t="s">
        <v>167</v>
      </c>
      <c r="B9" s="46"/>
      <c r="C9" s="77">
        <f>C72</f>
        <v>12112.22</v>
      </c>
      <c r="D9" s="77">
        <f>D72</f>
        <v>0.01</v>
      </c>
      <c r="E9" s="77">
        <f>E72</f>
        <v>0</v>
      </c>
      <c r="F9" s="77">
        <v>0</v>
      </c>
    </row>
    <row r="10" spans="1:6" s="57" customFormat="1" x14ac:dyDescent="0.2"/>
    <row r="11" spans="1:6" ht="38.25" x14ac:dyDescent="0.2">
      <c r="A11" s="47" t="s">
        <v>168</v>
      </c>
      <c r="B11" s="47" t="s">
        <v>169</v>
      </c>
      <c r="C11" s="47" t="s">
        <v>47</v>
      </c>
      <c r="D11" s="47" t="s">
        <v>170</v>
      </c>
      <c r="E11" s="47" t="s">
        <v>171</v>
      </c>
      <c r="F11" s="47" t="s">
        <v>172</v>
      </c>
    </row>
    <row r="12" spans="1:6" x14ac:dyDescent="0.2">
      <c r="A12" s="48" t="s">
        <v>166</v>
      </c>
      <c r="B12" s="48" t="s">
        <v>173</v>
      </c>
      <c r="C12" s="78">
        <f>C13+C50</f>
        <v>847384</v>
      </c>
      <c r="D12" s="78">
        <f>D13+D50</f>
        <v>824063</v>
      </c>
      <c r="E12" s="78">
        <f>E13+E50</f>
        <v>823404.83</v>
      </c>
      <c r="F12" s="79">
        <f>(E12*100)/D12</f>
        <v>99.920131106480937</v>
      </c>
    </row>
    <row r="13" spans="1:6" x14ac:dyDescent="0.2">
      <c r="A13" s="49" t="s">
        <v>77</v>
      </c>
      <c r="B13" s="50" t="s">
        <v>78</v>
      </c>
      <c r="C13" s="80">
        <f>C14+C21+C47</f>
        <v>847119</v>
      </c>
      <c r="D13" s="80">
        <f>D14+D21+D47</f>
        <v>823911</v>
      </c>
      <c r="E13" s="80">
        <f>E14+E21+E47</f>
        <v>823404.83</v>
      </c>
      <c r="F13" s="81">
        <f>(E13*100)/D13</f>
        <v>99.938564966361653</v>
      </c>
    </row>
    <row r="14" spans="1:6" x14ac:dyDescent="0.2">
      <c r="A14" s="51" t="s">
        <v>79</v>
      </c>
      <c r="B14" s="52" t="s">
        <v>80</v>
      </c>
      <c r="C14" s="82">
        <f>C15+C17+C19</f>
        <v>755427</v>
      </c>
      <c r="D14" s="82">
        <f>D15+D17+D19</f>
        <v>749506</v>
      </c>
      <c r="E14" s="82">
        <f>E15+E17+E19</f>
        <v>749487.72</v>
      </c>
      <c r="F14" s="81">
        <f>(E14*100)/D14</f>
        <v>99.997561060218331</v>
      </c>
    </row>
    <row r="15" spans="1:6" x14ac:dyDescent="0.2">
      <c r="A15" s="53" t="s">
        <v>81</v>
      </c>
      <c r="B15" s="54" t="s">
        <v>82</v>
      </c>
      <c r="C15" s="83">
        <f>C16</f>
        <v>635537</v>
      </c>
      <c r="D15" s="83">
        <f>D16</f>
        <v>632537</v>
      </c>
      <c r="E15" s="83">
        <f>E16</f>
        <v>632534.13</v>
      </c>
      <c r="F15" s="83">
        <f>(E15*100)/D15</f>
        <v>99.999546271601503</v>
      </c>
    </row>
    <row r="16" spans="1:6" x14ac:dyDescent="0.2">
      <c r="A16" s="55" t="s">
        <v>83</v>
      </c>
      <c r="B16" s="56" t="s">
        <v>84</v>
      </c>
      <c r="C16" s="84">
        <v>635537</v>
      </c>
      <c r="D16" s="84">
        <v>632537</v>
      </c>
      <c r="E16" s="84">
        <v>632534.13</v>
      </c>
      <c r="F16" s="84"/>
    </row>
    <row r="17" spans="1:6" x14ac:dyDescent="0.2">
      <c r="A17" s="53" t="s">
        <v>85</v>
      </c>
      <c r="B17" s="54" t="s">
        <v>86</v>
      </c>
      <c r="C17" s="83">
        <f>C18</f>
        <v>19510</v>
      </c>
      <c r="D17" s="83">
        <f>D18</f>
        <v>19289</v>
      </c>
      <c r="E17" s="83">
        <f>E18</f>
        <v>19288.12</v>
      </c>
      <c r="F17" s="83">
        <f>(E17*100)/D17</f>
        <v>99.995437814298299</v>
      </c>
    </row>
    <row r="18" spans="1:6" x14ac:dyDescent="0.2">
      <c r="A18" s="55" t="s">
        <v>87</v>
      </c>
      <c r="B18" s="56" t="s">
        <v>86</v>
      </c>
      <c r="C18" s="84">
        <v>19510</v>
      </c>
      <c r="D18" s="84">
        <v>19289</v>
      </c>
      <c r="E18" s="84">
        <v>19288.12</v>
      </c>
      <c r="F18" s="84"/>
    </row>
    <row r="19" spans="1:6" x14ac:dyDescent="0.2">
      <c r="A19" s="53" t="s">
        <v>88</v>
      </c>
      <c r="B19" s="54" t="s">
        <v>89</v>
      </c>
      <c r="C19" s="83">
        <f>C20</f>
        <v>100380</v>
      </c>
      <c r="D19" s="83">
        <f>D20</f>
        <v>97680</v>
      </c>
      <c r="E19" s="83">
        <f>E20</f>
        <v>97665.47</v>
      </c>
      <c r="F19" s="83">
        <f>(E19*100)/D19</f>
        <v>99.9851248976249</v>
      </c>
    </row>
    <row r="20" spans="1:6" x14ac:dyDescent="0.2">
      <c r="A20" s="55" t="s">
        <v>90</v>
      </c>
      <c r="B20" s="56" t="s">
        <v>91</v>
      </c>
      <c r="C20" s="84">
        <v>100380</v>
      </c>
      <c r="D20" s="84">
        <v>97680</v>
      </c>
      <c r="E20" s="84">
        <v>97665.47</v>
      </c>
      <c r="F20" s="84"/>
    </row>
    <row r="21" spans="1:6" x14ac:dyDescent="0.2">
      <c r="A21" s="51" t="s">
        <v>92</v>
      </c>
      <c r="B21" s="52" t="s">
        <v>93</v>
      </c>
      <c r="C21" s="82">
        <f>C22+C27+C32+C42+C44</f>
        <v>90397</v>
      </c>
      <c r="D21" s="82">
        <f>D22+D27+D32+D42+D44</f>
        <v>73110</v>
      </c>
      <c r="E21" s="82">
        <f>E22+E27+E32+E42+E44</f>
        <v>72649.790000000008</v>
      </c>
      <c r="F21" s="81">
        <f>(E21*100)/D21</f>
        <v>99.370523868143906</v>
      </c>
    </row>
    <row r="22" spans="1:6" x14ac:dyDescent="0.2">
      <c r="A22" s="53" t="s">
        <v>94</v>
      </c>
      <c r="B22" s="54" t="s">
        <v>95</v>
      </c>
      <c r="C22" s="83">
        <f>C23+C24+C25+C26</f>
        <v>34845</v>
      </c>
      <c r="D22" s="83">
        <f>D23+D24+D25+D26</f>
        <v>35845</v>
      </c>
      <c r="E22" s="83">
        <f>E23+E24+E25+E26</f>
        <v>35825.199999999997</v>
      </c>
      <c r="F22" s="83">
        <f>(E22*100)/D22</f>
        <v>99.944762170456116</v>
      </c>
    </row>
    <row r="23" spans="1:6" x14ac:dyDescent="0.2">
      <c r="A23" s="55" t="s">
        <v>96</v>
      </c>
      <c r="B23" s="56" t="s">
        <v>97</v>
      </c>
      <c r="C23" s="84">
        <v>2991</v>
      </c>
      <c r="D23" s="84">
        <v>4878</v>
      </c>
      <c r="E23" s="84">
        <v>4877.6400000000003</v>
      </c>
      <c r="F23" s="84"/>
    </row>
    <row r="24" spans="1:6" ht="25.5" x14ac:dyDescent="0.2">
      <c r="A24" s="55" t="s">
        <v>98</v>
      </c>
      <c r="B24" s="56" t="s">
        <v>99</v>
      </c>
      <c r="C24" s="84">
        <v>26390</v>
      </c>
      <c r="D24" s="84">
        <v>27325</v>
      </c>
      <c r="E24" s="84">
        <v>27305.57</v>
      </c>
      <c r="F24" s="84"/>
    </row>
    <row r="25" spans="1:6" x14ac:dyDescent="0.2">
      <c r="A25" s="55" t="s">
        <v>100</v>
      </c>
      <c r="B25" s="56" t="s">
        <v>101</v>
      </c>
      <c r="C25" s="84">
        <v>2991</v>
      </c>
      <c r="D25" s="84">
        <v>1169</v>
      </c>
      <c r="E25" s="84">
        <v>1168.99</v>
      </c>
      <c r="F25" s="84"/>
    </row>
    <row r="26" spans="1:6" x14ac:dyDescent="0.2">
      <c r="A26" s="55" t="s">
        <v>102</v>
      </c>
      <c r="B26" s="56" t="s">
        <v>103</v>
      </c>
      <c r="C26" s="84">
        <v>2473</v>
      </c>
      <c r="D26" s="84">
        <v>2473</v>
      </c>
      <c r="E26" s="84">
        <v>2473</v>
      </c>
      <c r="F26" s="84"/>
    </row>
    <row r="27" spans="1:6" x14ac:dyDescent="0.2">
      <c r="A27" s="53" t="s">
        <v>104</v>
      </c>
      <c r="B27" s="54" t="s">
        <v>105</v>
      </c>
      <c r="C27" s="83">
        <f>C28+C29+C30+C31</f>
        <v>17652</v>
      </c>
      <c r="D27" s="83">
        <f>D28+D29+D30+D31</f>
        <v>11865</v>
      </c>
      <c r="E27" s="83">
        <f>E28+E29+E30+E31</f>
        <v>11863.76</v>
      </c>
      <c r="F27" s="83">
        <f>(E27*100)/D27</f>
        <v>99.989549093973878</v>
      </c>
    </row>
    <row r="28" spans="1:6" x14ac:dyDescent="0.2">
      <c r="A28" s="55" t="s">
        <v>106</v>
      </c>
      <c r="B28" s="56" t="s">
        <v>107</v>
      </c>
      <c r="C28" s="84">
        <v>15396</v>
      </c>
      <c r="D28" s="84">
        <v>10382</v>
      </c>
      <c r="E28" s="84">
        <v>10381.74</v>
      </c>
      <c r="F28" s="84"/>
    </row>
    <row r="29" spans="1:6" x14ac:dyDescent="0.2">
      <c r="A29" s="55" t="s">
        <v>108</v>
      </c>
      <c r="B29" s="56" t="s">
        <v>109</v>
      </c>
      <c r="C29" s="84">
        <v>796</v>
      </c>
      <c r="D29" s="84">
        <v>156</v>
      </c>
      <c r="E29" s="84">
        <v>155.02000000000001</v>
      </c>
      <c r="F29" s="84"/>
    </row>
    <row r="30" spans="1:6" x14ac:dyDescent="0.2">
      <c r="A30" s="55" t="s">
        <v>110</v>
      </c>
      <c r="B30" s="56" t="s">
        <v>111</v>
      </c>
      <c r="C30" s="84">
        <v>1327</v>
      </c>
      <c r="D30" s="84">
        <v>1327</v>
      </c>
      <c r="E30" s="84">
        <v>1327</v>
      </c>
      <c r="F30" s="84"/>
    </row>
    <row r="31" spans="1:6" x14ac:dyDescent="0.2">
      <c r="A31" s="55" t="s">
        <v>112</v>
      </c>
      <c r="B31" s="56" t="s">
        <v>113</v>
      </c>
      <c r="C31" s="84">
        <v>133</v>
      </c>
      <c r="D31" s="84">
        <v>0</v>
      </c>
      <c r="E31" s="84">
        <v>0</v>
      </c>
      <c r="F31" s="84"/>
    </row>
    <row r="32" spans="1:6" x14ac:dyDescent="0.2">
      <c r="A32" s="53" t="s">
        <v>114</v>
      </c>
      <c r="B32" s="54" t="s">
        <v>115</v>
      </c>
      <c r="C32" s="83">
        <f>C33+C34+C35+C36+C37+C38+C39+C40+C41</f>
        <v>37119</v>
      </c>
      <c r="D32" s="83">
        <f>D33+D34+D35+D36+D37+D38+D39+D40+D41</f>
        <v>24619</v>
      </c>
      <c r="E32" s="83">
        <f>E33+E34+E35+E36+E37+E38+E39+E40+E41</f>
        <v>24444.83</v>
      </c>
      <c r="F32" s="83">
        <f>(E32*100)/D32</f>
        <v>99.292538283439626</v>
      </c>
    </row>
    <row r="33" spans="1:6" x14ac:dyDescent="0.2">
      <c r="A33" s="55" t="s">
        <v>116</v>
      </c>
      <c r="B33" s="56" t="s">
        <v>117</v>
      </c>
      <c r="C33" s="84">
        <v>22188</v>
      </c>
      <c r="D33" s="84">
        <v>13188</v>
      </c>
      <c r="E33" s="84">
        <v>13116.73</v>
      </c>
      <c r="F33" s="84"/>
    </row>
    <row r="34" spans="1:6" x14ac:dyDescent="0.2">
      <c r="A34" s="55" t="s">
        <v>118</v>
      </c>
      <c r="B34" s="56" t="s">
        <v>119</v>
      </c>
      <c r="C34" s="84">
        <v>1692</v>
      </c>
      <c r="D34" s="84">
        <v>900</v>
      </c>
      <c r="E34" s="84">
        <v>899.03</v>
      </c>
      <c r="F34" s="84"/>
    </row>
    <row r="35" spans="1:6" x14ac:dyDescent="0.2">
      <c r="A35" s="55" t="s">
        <v>120</v>
      </c>
      <c r="B35" s="56" t="s">
        <v>121</v>
      </c>
      <c r="C35" s="84">
        <v>1991</v>
      </c>
      <c r="D35" s="84">
        <v>2615</v>
      </c>
      <c r="E35" s="84">
        <v>2614.7399999999998</v>
      </c>
      <c r="F35" s="84"/>
    </row>
    <row r="36" spans="1:6" x14ac:dyDescent="0.2">
      <c r="A36" s="55" t="s">
        <v>122</v>
      </c>
      <c r="B36" s="56" t="s">
        <v>123</v>
      </c>
      <c r="C36" s="84">
        <v>1162</v>
      </c>
      <c r="D36" s="84">
        <v>1075</v>
      </c>
      <c r="E36" s="84">
        <v>1074.43</v>
      </c>
      <c r="F36" s="84"/>
    </row>
    <row r="37" spans="1:6" x14ac:dyDescent="0.2">
      <c r="A37" s="55" t="s">
        <v>124</v>
      </c>
      <c r="B37" s="56" t="s">
        <v>125</v>
      </c>
      <c r="C37" s="84">
        <v>6636</v>
      </c>
      <c r="D37" s="84">
        <v>5291</v>
      </c>
      <c r="E37" s="84">
        <v>5290.4</v>
      </c>
      <c r="F37" s="84"/>
    </row>
    <row r="38" spans="1:6" x14ac:dyDescent="0.2">
      <c r="A38" s="55" t="s">
        <v>126</v>
      </c>
      <c r="B38" s="56" t="s">
        <v>127</v>
      </c>
      <c r="C38" s="84">
        <v>811</v>
      </c>
      <c r="D38" s="84">
        <v>11</v>
      </c>
      <c r="E38" s="84">
        <v>0</v>
      </c>
      <c r="F38" s="84"/>
    </row>
    <row r="39" spans="1:6" x14ac:dyDescent="0.2">
      <c r="A39" s="55" t="s">
        <v>128</v>
      </c>
      <c r="B39" s="56" t="s">
        <v>129</v>
      </c>
      <c r="C39" s="84">
        <v>1531</v>
      </c>
      <c r="D39" s="84">
        <v>1290</v>
      </c>
      <c r="E39" s="84">
        <v>1239.02</v>
      </c>
      <c r="F39" s="84"/>
    </row>
    <row r="40" spans="1:6" x14ac:dyDescent="0.2">
      <c r="A40" s="55" t="s">
        <v>130</v>
      </c>
      <c r="B40" s="56" t="s">
        <v>131</v>
      </c>
      <c r="C40" s="84">
        <v>179</v>
      </c>
      <c r="D40" s="84">
        <v>20</v>
      </c>
      <c r="E40" s="84">
        <v>19.920000000000002</v>
      </c>
      <c r="F40" s="84"/>
    </row>
    <row r="41" spans="1:6" x14ac:dyDescent="0.2">
      <c r="A41" s="55" t="s">
        <v>132</v>
      </c>
      <c r="B41" s="56" t="s">
        <v>133</v>
      </c>
      <c r="C41" s="84">
        <v>929</v>
      </c>
      <c r="D41" s="84">
        <v>229</v>
      </c>
      <c r="E41" s="84">
        <v>190.56</v>
      </c>
      <c r="F41" s="84"/>
    </row>
    <row r="42" spans="1:6" x14ac:dyDescent="0.2">
      <c r="A42" s="53" t="s">
        <v>134</v>
      </c>
      <c r="B42" s="54" t="s">
        <v>135</v>
      </c>
      <c r="C42" s="83">
        <f>C43</f>
        <v>265</v>
      </c>
      <c r="D42" s="83">
        <f>D43</f>
        <v>265</v>
      </c>
      <c r="E42" s="83">
        <f>E43</f>
        <v>0</v>
      </c>
      <c r="F42" s="83">
        <f>(E42*100)/D42</f>
        <v>0</v>
      </c>
    </row>
    <row r="43" spans="1:6" ht="25.5" x14ac:dyDescent="0.2">
      <c r="A43" s="55" t="s">
        <v>136</v>
      </c>
      <c r="B43" s="56" t="s">
        <v>137</v>
      </c>
      <c r="C43" s="84">
        <v>265</v>
      </c>
      <c r="D43" s="84">
        <v>265</v>
      </c>
      <c r="E43" s="84">
        <v>0</v>
      </c>
      <c r="F43" s="84"/>
    </row>
    <row r="44" spans="1:6" x14ac:dyDescent="0.2">
      <c r="A44" s="53" t="s">
        <v>138</v>
      </c>
      <c r="B44" s="54" t="s">
        <v>139</v>
      </c>
      <c r="C44" s="83">
        <f>C45+C46</f>
        <v>516</v>
      </c>
      <c r="D44" s="83">
        <f>D45+D46</f>
        <v>516</v>
      </c>
      <c r="E44" s="83">
        <f>E45+E46</f>
        <v>516</v>
      </c>
      <c r="F44" s="83">
        <f>(E44*100)/D44</f>
        <v>100</v>
      </c>
    </row>
    <row r="45" spans="1:6" x14ac:dyDescent="0.2">
      <c r="A45" s="55" t="s">
        <v>140</v>
      </c>
      <c r="B45" s="56" t="s">
        <v>141</v>
      </c>
      <c r="C45" s="84">
        <v>333</v>
      </c>
      <c r="D45" s="84">
        <v>333</v>
      </c>
      <c r="E45" s="84">
        <v>333</v>
      </c>
      <c r="F45" s="84"/>
    </row>
    <row r="46" spans="1:6" x14ac:dyDescent="0.2">
      <c r="A46" s="55" t="s">
        <v>142</v>
      </c>
      <c r="B46" s="56" t="s">
        <v>139</v>
      </c>
      <c r="C46" s="84">
        <v>183</v>
      </c>
      <c r="D46" s="84">
        <v>183</v>
      </c>
      <c r="E46" s="84">
        <v>183</v>
      </c>
      <c r="F46" s="84"/>
    </row>
    <row r="47" spans="1:6" x14ac:dyDescent="0.2">
      <c r="A47" s="51" t="s">
        <v>143</v>
      </c>
      <c r="B47" s="52" t="s">
        <v>144</v>
      </c>
      <c r="C47" s="82">
        <f t="shared" ref="C47:E48" si="0">C48</f>
        <v>1295</v>
      </c>
      <c r="D47" s="82">
        <f t="shared" si="0"/>
        <v>1295</v>
      </c>
      <c r="E47" s="82">
        <f t="shared" si="0"/>
        <v>1267.32</v>
      </c>
      <c r="F47" s="81">
        <f>(E47*100)/D47</f>
        <v>97.862548262548259</v>
      </c>
    </row>
    <row r="48" spans="1:6" x14ac:dyDescent="0.2">
      <c r="A48" s="53" t="s">
        <v>145</v>
      </c>
      <c r="B48" s="54" t="s">
        <v>146</v>
      </c>
      <c r="C48" s="83">
        <f t="shared" si="0"/>
        <v>1295</v>
      </c>
      <c r="D48" s="83">
        <f t="shared" si="0"/>
        <v>1295</v>
      </c>
      <c r="E48" s="83">
        <f t="shared" si="0"/>
        <v>1267.32</v>
      </c>
      <c r="F48" s="83">
        <f>(E48*100)/D48</f>
        <v>97.862548262548259</v>
      </c>
    </row>
    <row r="49" spans="1:6" x14ac:dyDescent="0.2">
      <c r="A49" s="55" t="s">
        <v>147</v>
      </c>
      <c r="B49" s="56" t="s">
        <v>148</v>
      </c>
      <c r="C49" s="84">
        <v>1295</v>
      </c>
      <c r="D49" s="84">
        <v>1295</v>
      </c>
      <c r="E49" s="84">
        <v>1267.32</v>
      </c>
      <c r="F49" s="84"/>
    </row>
    <row r="50" spans="1:6" x14ac:dyDescent="0.2">
      <c r="A50" s="49" t="s">
        <v>149</v>
      </c>
      <c r="B50" s="50" t="s">
        <v>150</v>
      </c>
      <c r="C50" s="80">
        <f t="shared" ref="C50:E52" si="1">C51</f>
        <v>265</v>
      </c>
      <c r="D50" s="80">
        <f t="shared" si="1"/>
        <v>152</v>
      </c>
      <c r="E50" s="80">
        <f t="shared" si="1"/>
        <v>0</v>
      </c>
      <c r="F50" s="81">
        <f>(E50*100)/D50</f>
        <v>0</v>
      </c>
    </row>
    <row r="51" spans="1:6" x14ac:dyDescent="0.2">
      <c r="A51" s="51" t="s">
        <v>151</v>
      </c>
      <c r="B51" s="52" t="s">
        <v>152</v>
      </c>
      <c r="C51" s="82">
        <f t="shared" si="1"/>
        <v>265</v>
      </c>
      <c r="D51" s="82">
        <f t="shared" si="1"/>
        <v>152</v>
      </c>
      <c r="E51" s="82">
        <f t="shared" si="1"/>
        <v>0</v>
      </c>
      <c r="F51" s="81">
        <f>(E51*100)/D51</f>
        <v>0</v>
      </c>
    </row>
    <row r="52" spans="1:6" x14ac:dyDescent="0.2">
      <c r="A52" s="53" t="s">
        <v>153</v>
      </c>
      <c r="B52" s="54" t="s">
        <v>154</v>
      </c>
      <c r="C52" s="83">
        <f t="shared" si="1"/>
        <v>265</v>
      </c>
      <c r="D52" s="83">
        <f t="shared" si="1"/>
        <v>152</v>
      </c>
      <c r="E52" s="83">
        <f t="shared" si="1"/>
        <v>0</v>
      </c>
      <c r="F52" s="83">
        <f>(E52*100)/D52</f>
        <v>0</v>
      </c>
    </row>
    <row r="53" spans="1:6" x14ac:dyDescent="0.2">
      <c r="A53" s="55" t="s">
        <v>155</v>
      </c>
      <c r="B53" s="56" t="s">
        <v>156</v>
      </c>
      <c r="C53" s="84">
        <v>265</v>
      </c>
      <c r="D53" s="84">
        <v>152</v>
      </c>
      <c r="E53" s="84">
        <v>0</v>
      </c>
      <c r="F53" s="84"/>
    </row>
    <row r="54" spans="1:6" x14ac:dyDescent="0.2">
      <c r="A54" s="49" t="s">
        <v>55</v>
      </c>
      <c r="B54" s="50" t="s">
        <v>56</v>
      </c>
      <c r="C54" s="80">
        <f t="shared" ref="C54:E55" si="2">C55</f>
        <v>847384</v>
      </c>
      <c r="D54" s="80">
        <f t="shared" si="2"/>
        <v>824063</v>
      </c>
      <c r="E54" s="80">
        <f t="shared" si="2"/>
        <v>823404.83</v>
      </c>
      <c r="F54" s="81">
        <f>(E54*100)/D54</f>
        <v>99.920131106480937</v>
      </c>
    </row>
    <row r="55" spans="1:6" x14ac:dyDescent="0.2">
      <c r="A55" s="51" t="s">
        <v>69</v>
      </c>
      <c r="B55" s="52" t="s">
        <v>70</v>
      </c>
      <c r="C55" s="82">
        <f t="shared" si="2"/>
        <v>847384</v>
      </c>
      <c r="D55" s="82">
        <f t="shared" si="2"/>
        <v>824063</v>
      </c>
      <c r="E55" s="82">
        <f t="shared" si="2"/>
        <v>823404.83</v>
      </c>
      <c r="F55" s="81">
        <f>(E55*100)/D55</f>
        <v>99.920131106480937</v>
      </c>
    </row>
    <row r="56" spans="1:6" ht="25.5" x14ac:dyDescent="0.2">
      <c r="A56" s="53" t="s">
        <v>71</v>
      </c>
      <c r="B56" s="54" t="s">
        <v>72</v>
      </c>
      <c r="C56" s="83">
        <f>C57+C58</f>
        <v>847384</v>
      </c>
      <c r="D56" s="83">
        <f>D57+D58</f>
        <v>824063</v>
      </c>
      <c r="E56" s="83">
        <f>E57+E58</f>
        <v>823404.83</v>
      </c>
      <c r="F56" s="83">
        <f>(E56*100)/D56</f>
        <v>99.920131106480937</v>
      </c>
    </row>
    <row r="57" spans="1:6" x14ac:dyDescent="0.2">
      <c r="A57" s="55" t="s">
        <v>73</v>
      </c>
      <c r="B57" s="56" t="s">
        <v>74</v>
      </c>
      <c r="C57" s="84">
        <v>847119</v>
      </c>
      <c r="D57" s="84">
        <v>823911</v>
      </c>
      <c r="E57" s="84">
        <v>823404.83</v>
      </c>
      <c r="F57" s="84"/>
    </row>
    <row r="58" spans="1:6" ht="25.5" x14ac:dyDescent="0.2">
      <c r="A58" s="55" t="s">
        <v>75</v>
      </c>
      <c r="B58" s="56" t="s">
        <v>76</v>
      </c>
      <c r="C58" s="84">
        <v>265</v>
      </c>
      <c r="D58" s="84">
        <v>152</v>
      </c>
      <c r="E58" s="84">
        <v>0</v>
      </c>
      <c r="F58" s="84"/>
    </row>
    <row r="59" spans="1:6" x14ac:dyDescent="0.2">
      <c r="A59" s="48" t="s">
        <v>79</v>
      </c>
      <c r="B59" s="48" t="s">
        <v>174</v>
      </c>
      <c r="C59" s="78">
        <f>C60+C64</f>
        <v>796</v>
      </c>
      <c r="D59" s="78">
        <f>D60+D64</f>
        <v>584</v>
      </c>
      <c r="E59" s="78">
        <f>E60+E64</f>
        <v>566.44000000000005</v>
      </c>
      <c r="F59" s="79">
        <f>(E59*100)/D59</f>
        <v>96.993150684931521</v>
      </c>
    </row>
    <row r="60" spans="1:6" x14ac:dyDescent="0.2">
      <c r="A60" s="49" t="s">
        <v>77</v>
      </c>
      <c r="B60" s="50" t="s">
        <v>78</v>
      </c>
      <c r="C60" s="80">
        <f t="shared" ref="C60:E62" si="3">C61</f>
        <v>531</v>
      </c>
      <c r="D60" s="80">
        <f t="shared" si="3"/>
        <v>584</v>
      </c>
      <c r="E60" s="80">
        <f t="shared" si="3"/>
        <v>566.44000000000005</v>
      </c>
      <c r="F60" s="81">
        <f>(E60*100)/D60</f>
        <v>96.993150684931521</v>
      </c>
    </row>
    <row r="61" spans="1:6" x14ac:dyDescent="0.2">
      <c r="A61" s="51" t="s">
        <v>92</v>
      </c>
      <c r="B61" s="52" t="s">
        <v>93</v>
      </c>
      <c r="C61" s="82">
        <f t="shared" si="3"/>
        <v>531</v>
      </c>
      <c r="D61" s="82">
        <f t="shared" si="3"/>
        <v>584</v>
      </c>
      <c r="E61" s="82">
        <f t="shared" si="3"/>
        <v>566.44000000000005</v>
      </c>
      <c r="F61" s="81">
        <f>(E61*100)/D61</f>
        <v>96.993150684931521</v>
      </c>
    </row>
    <row r="62" spans="1:6" x14ac:dyDescent="0.2">
      <c r="A62" s="53" t="s">
        <v>104</v>
      </c>
      <c r="B62" s="54" t="s">
        <v>105</v>
      </c>
      <c r="C62" s="83">
        <f t="shared" si="3"/>
        <v>531</v>
      </c>
      <c r="D62" s="83">
        <f t="shared" si="3"/>
        <v>584</v>
      </c>
      <c r="E62" s="83">
        <f t="shared" si="3"/>
        <v>566.44000000000005</v>
      </c>
      <c r="F62" s="83">
        <f>(E62*100)/D62</f>
        <v>96.993150684931521</v>
      </c>
    </row>
    <row r="63" spans="1:6" x14ac:dyDescent="0.2">
      <c r="A63" s="55" t="s">
        <v>106</v>
      </c>
      <c r="B63" s="56" t="s">
        <v>107</v>
      </c>
      <c r="C63" s="84">
        <v>531</v>
      </c>
      <c r="D63" s="84">
        <v>584</v>
      </c>
      <c r="E63" s="84">
        <v>566.44000000000005</v>
      </c>
      <c r="F63" s="84"/>
    </row>
    <row r="64" spans="1:6" x14ac:dyDescent="0.2">
      <c r="A64" s="49" t="s">
        <v>149</v>
      </c>
      <c r="B64" s="50" t="s">
        <v>150</v>
      </c>
      <c r="C64" s="80">
        <f t="shared" ref="C64:E66" si="4">C65</f>
        <v>265</v>
      </c>
      <c r="D64" s="80">
        <f t="shared" si="4"/>
        <v>0</v>
      </c>
      <c r="E64" s="80">
        <f t="shared" si="4"/>
        <v>0</v>
      </c>
      <c r="F64" s="81">
        <v>0</v>
      </c>
    </row>
    <row r="65" spans="1:6" x14ac:dyDescent="0.2">
      <c r="A65" s="51" t="s">
        <v>151</v>
      </c>
      <c r="B65" s="52" t="s">
        <v>152</v>
      </c>
      <c r="C65" s="82">
        <f t="shared" si="4"/>
        <v>265</v>
      </c>
      <c r="D65" s="82">
        <f t="shared" si="4"/>
        <v>0</v>
      </c>
      <c r="E65" s="82">
        <f t="shared" si="4"/>
        <v>0</v>
      </c>
      <c r="F65" s="81">
        <v>0</v>
      </c>
    </row>
    <row r="66" spans="1:6" x14ac:dyDescent="0.2">
      <c r="A66" s="53" t="s">
        <v>153</v>
      </c>
      <c r="B66" s="54" t="s">
        <v>154</v>
      </c>
      <c r="C66" s="83">
        <f t="shared" si="4"/>
        <v>265</v>
      </c>
      <c r="D66" s="83">
        <f t="shared" si="4"/>
        <v>0</v>
      </c>
      <c r="E66" s="83">
        <f t="shared" si="4"/>
        <v>0</v>
      </c>
      <c r="F66" s="83">
        <v>0</v>
      </c>
    </row>
    <row r="67" spans="1:6" x14ac:dyDescent="0.2">
      <c r="A67" s="55" t="s">
        <v>155</v>
      </c>
      <c r="B67" s="56" t="s">
        <v>156</v>
      </c>
      <c r="C67" s="84">
        <v>265</v>
      </c>
      <c r="D67" s="84">
        <v>0</v>
      </c>
      <c r="E67" s="84">
        <v>0</v>
      </c>
      <c r="F67" s="84"/>
    </row>
    <row r="68" spans="1:6" x14ac:dyDescent="0.2">
      <c r="A68" s="49" t="s">
        <v>55</v>
      </c>
      <c r="B68" s="50" t="s">
        <v>56</v>
      </c>
      <c r="C68" s="80">
        <f t="shared" ref="C68:E70" si="5">C69</f>
        <v>490.28</v>
      </c>
      <c r="D68" s="80">
        <f t="shared" si="5"/>
        <v>584</v>
      </c>
      <c r="E68" s="80">
        <f t="shared" si="5"/>
        <v>566.44000000000005</v>
      </c>
      <c r="F68" s="81">
        <f>(E68*100)/D68</f>
        <v>96.993150684931521</v>
      </c>
    </row>
    <row r="69" spans="1:6" x14ac:dyDescent="0.2">
      <c r="A69" s="51" t="s">
        <v>63</v>
      </c>
      <c r="B69" s="52" t="s">
        <v>64</v>
      </c>
      <c r="C69" s="82">
        <f t="shared" si="5"/>
        <v>490.28</v>
      </c>
      <c r="D69" s="82">
        <f t="shared" si="5"/>
        <v>584</v>
      </c>
      <c r="E69" s="82">
        <f t="shared" si="5"/>
        <v>566.44000000000005</v>
      </c>
      <c r="F69" s="81">
        <f>(E69*100)/D69</f>
        <v>96.993150684931521</v>
      </c>
    </row>
    <row r="70" spans="1:6" x14ac:dyDescent="0.2">
      <c r="A70" s="53" t="s">
        <v>65</v>
      </c>
      <c r="B70" s="54" t="s">
        <v>66</v>
      </c>
      <c r="C70" s="83">
        <f t="shared" si="5"/>
        <v>490.28</v>
      </c>
      <c r="D70" s="83">
        <f t="shared" si="5"/>
        <v>584</v>
      </c>
      <c r="E70" s="83">
        <f t="shared" si="5"/>
        <v>566.44000000000005</v>
      </c>
      <c r="F70" s="83">
        <f>(E70*100)/D70</f>
        <v>96.993150684931521</v>
      </c>
    </row>
    <row r="71" spans="1:6" x14ac:dyDescent="0.2">
      <c r="A71" s="55" t="s">
        <v>67</v>
      </c>
      <c r="B71" s="56" t="s">
        <v>68</v>
      </c>
      <c r="C71" s="84">
        <v>490.28</v>
      </c>
      <c r="D71" s="84">
        <v>584</v>
      </c>
      <c r="E71" s="84">
        <v>566.44000000000005</v>
      </c>
      <c r="F71" s="84"/>
    </row>
    <row r="72" spans="1:6" x14ac:dyDescent="0.2">
      <c r="A72" s="48" t="s">
        <v>167</v>
      </c>
      <c r="B72" s="48" t="s">
        <v>175</v>
      </c>
      <c r="C72" s="78">
        <f>C73</f>
        <v>12112.22</v>
      </c>
      <c r="D72" s="78">
        <f>D73</f>
        <v>0.01</v>
      </c>
      <c r="E72" s="78"/>
      <c r="F72" s="79"/>
    </row>
    <row r="73" spans="1:6" x14ac:dyDescent="0.2">
      <c r="A73" s="49" t="s">
        <v>55</v>
      </c>
      <c r="B73" s="50" t="s">
        <v>56</v>
      </c>
      <c r="C73" s="80">
        <f>C74</f>
        <v>12112.22</v>
      </c>
      <c r="D73" s="80">
        <f t="shared" ref="D73:E75" si="6">D74</f>
        <v>0.01</v>
      </c>
      <c r="E73" s="80">
        <f t="shared" si="6"/>
        <v>0</v>
      </c>
      <c r="F73" s="81">
        <f>(E73*100)/D73</f>
        <v>0</v>
      </c>
    </row>
    <row r="74" spans="1:6" x14ac:dyDescent="0.2">
      <c r="A74" s="51" t="s">
        <v>57</v>
      </c>
      <c r="B74" s="52" t="s">
        <v>58</v>
      </c>
      <c r="C74" s="82">
        <f>C75</f>
        <v>12112.22</v>
      </c>
      <c r="D74" s="82">
        <f t="shared" si="6"/>
        <v>0.01</v>
      </c>
      <c r="E74" s="82">
        <f t="shared" si="6"/>
        <v>0</v>
      </c>
      <c r="F74" s="81">
        <f>(E74*100)/D74</f>
        <v>0</v>
      </c>
    </row>
    <row r="75" spans="1:6" x14ac:dyDescent="0.2">
      <c r="A75" s="53" t="s">
        <v>59</v>
      </c>
      <c r="B75" s="54" t="s">
        <v>60</v>
      </c>
      <c r="C75" s="83">
        <f>C76</f>
        <v>12112.22</v>
      </c>
      <c r="D75" s="83">
        <f t="shared" si="6"/>
        <v>0.01</v>
      </c>
      <c r="E75" s="83">
        <f t="shared" si="6"/>
        <v>0</v>
      </c>
      <c r="F75" s="83">
        <f>(E75*100)/D75</f>
        <v>0</v>
      </c>
    </row>
    <row r="76" spans="1:6" x14ac:dyDescent="0.2">
      <c r="A76" s="55" t="s">
        <v>61</v>
      </c>
      <c r="B76" s="56" t="s">
        <v>62</v>
      </c>
      <c r="C76" s="84">
        <v>12112.22</v>
      </c>
      <c r="D76" s="84">
        <v>0.01</v>
      </c>
      <c r="E76" s="84">
        <v>0</v>
      </c>
      <c r="F76" s="84"/>
    </row>
    <row r="77" spans="1:6" s="57" customFormat="1" x14ac:dyDescent="0.2"/>
    <row r="78" spans="1:6" s="57" customFormat="1" x14ac:dyDescent="0.2"/>
    <row r="79" spans="1:6" s="57" customFormat="1" x14ac:dyDescent="0.2"/>
    <row r="80" spans="1:6" s="57" customFormat="1" x14ac:dyDescent="0.2"/>
    <row r="81" s="57" customFormat="1" x14ac:dyDescent="0.2"/>
    <row r="82" s="57" customFormat="1" x14ac:dyDescent="0.2"/>
    <row r="83" s="57" customFormat="1" x14ac:dyDescent="0.2"/>
    <row r="84" s="57" customFormat="1" x14ac:dyDescent="0.2"/>
    <row r="85" s="57" customFormat="1" x14ac:dyDescent="0.2"/>
    <row r="86" s="57" customFormat="1" x14ac:dyDescent="0.2"/>
    <row r="87" s="57" customFormat="1" x14ac:dyDescent="0.2"/>
    <row r="88" s="57" customFormat="1" x14ac:dyDescent="0.2"/>
    <row r="89" s="57" customFormat="1" x14ac:dyDescent="0.2"/>
    <row r="90" s="57" customFormat="1" x14ac:dyDescent="0.2"/>
    <row r="91" s="57" customFormat="1" x14ac:dyDescent="0.2"/>
    <row r="92" s="57" customFormat="1" x14ac:dyDescent="0.2"/>
    <row r="93" s="57" customFormat="1" x14ac:dyDescent="0.2"/>
    <row r="94" s="57" customFormat="1" x14ac:dyDescent="0.2"/>
    <row r="95" s="57" customFormat="1" x14ac:dyDescent="0.2"/>
    <row r="9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x14ac:dyDescent="0.2">
      <c r="A1217" s="57"/>
      <c r="B1217" s="57"/>
      <c r="C1217" s="57"/>
    </row>
    <row r="1218" spans="1:3" x14ac:dyDescent="0.2">
      <c r="A1218" s="57"/>
      <c r="B1218" s="57"/>
      <c r="C1218" s="57"/>
    </row>
    <row r="1219" spans="1:3" x14ac:dyDescent="0.2">
      <c r="A1219" s="57"/>
      <c r="B1219" s="57"/>
      <c r="C1219" s="57"/>
    </row>
    <row r="1220" spans="1:3" x14ac:dyDescent="0.2">
      <c r="A1220" s="57"/>
      <c r="B1220" s="57"/>
      <c r="C1220" s="57"/>
    </row>
    <row r="1221" spans="1:3" x14ac:dyDescent="0.2">
      <c r="A1221" s="57"/>
      <c r="B1221" s="57"/>
      <c r="C1221" s="57"/>
    </row>
    <row r="1222" spans="1:3" x14ac:dyDescent="0.2">
      <c r="A1222" s="57"/>
      <c r="B1222" s="57"/>
      <c r="C1222" s="57"/>
    </row>
    <row r="1223" spans="1:3" x14ac:dyDescent="0.2">
      <c r="A1223" s="57"/>
      <c r="B1223" s="57"/>
      <c r="C1223" s="57"/>
    </row>
    <row r="1224" spans="1:3" x14ac:dyDescent="0.2">
      <c r="A1224" s="57"/>
      <c r="B1224" s="57"/>
      <c r="C1224" s="57"/>
    </row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40"/>
      <c r="B1254" s="40"/>
      <c r="C1254" s="40"/>
    </row>
    <row r="1255" spans="1:3" x14ac:dyDescent="0.2">
      <c r="A1255" s="40"/>
      <c r="B1255" s="40"/>
      <c r="C1255" s="40"/>
    </row>
    <row r="1256" spans="1:3" x14ac:dyDescent="0.2">
      <c r="A1256" s="40"/>
      <c r="B1256" s="40"/>
      <c r="C1256" s="40"/>
    </row>
    <row r="1257" spans="1:3" x14ac:dyDescent="0.2">
      <c r="A1257" s="40"/>
      <c r="B1257" s="40"/>
      <c r="C1257" s="40"/>
    </row>
    <row r="1258" spans="1:3" x14ac:dyDescent="0.2">
      <c r="A1258" s="40"/>
      <c r="B1258" s="40"/>
      <c r="C1258" s="40"/>
    </row>
    <row r="1259" spans="1:3" x14ac:dyDescent="0.2">
      <c r="A1259" s="40"/>
      <c r="B1259" s="40"/>
      <c r="C1259" s="40"/>
    </row>
    <row r="1260" spans="1:3" x14ac:dyDescent="0.2">
      <c r="A1260" s="40"/>
      <c r="B1260" s="40"/>
      <c r="C1260" s="40"/>
    </row>
    <row r="1261" spans="1:3" x14ac:dyDescent="0.2">
      <c r="A1261" s="40"/>
      <c r="B1261" s="40"/>
      <c r="C1261" s="40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Horvat</cp:lastModifiedBy>
  <cp:lastPrinted>2024-03-29T09:16:28Z</cp:lastPrinted>
  <dcterms:created xsi:type="dcterms:W3CDTF">2022-08-12T12:51:27Z</dcterms:created>
  <dcterms:modified xsi:type="dcterms:W3CDTF">2024-04-02T07:38:33Z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