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dio'!$A$1:$F$79</definedName>
    <definedName name="_xlnm.Print_Area" localSheetId="0">SAŽETAK!$A$1:$L$27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8" i="15"/>
  <c r="E78" i="15"/>
  <c r="D78" i="15"/>
  <c r="C78" i="15"/>
  <c r="F77" i="15"/>
  <c r="E77" i="15"/>
  <c r="D77" i="15"/>
  <c r="C77" i="15"/>
  <c r="F76" i="15"/>
  <c r="E76" i="15"/>
  <c r="D76" i="15"/>
  <c r="C76" i="15"/>
  <c r="F75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69" i="15"/>
  <c r="E69" i="15"/>
  <c r="D69" i="15"/>
  <c r="C69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1" i="15"/>
  <c r="E61" i="15"/>
  <c r="D61" i="15"/>
  <c r="C61" i="15"/>
  <c r="F60" i="15"/>
  <c r="E60" i="15"/>
  <c r="D60" i="15"/>
  <c r="C60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7" i="15"/>
  <c r="E27" i="15"/>
  <c r="D27" i="15"/>
  <c r="C27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5" i="3"/>
  <c r="K75" i="3"/>
  <c r="L74" i="3"/>
  <c r="K74" i="3"/>
  <c r="J74" i="3"/>
  <c r="I74" i="3"/>
  <c r="H74" i="3"/>
  <c r="G74" i="3"/>
  <c r="L73" i="3"/>
  <c r="K73" i="3"/>
  <c r="L72" i="3"/>
  <c r="K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J67" i="3"/>
  <c r="I67" i="3"/>
  <c r="H67" i="3"/>
  <c r="G67" i="3"/>
  <c r="L66" i="3"/>
  <c r="K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L62" i="3"/>
  <c r="K62" i="3"/>
  <c r="L61" i="3"/>
  <c r="K61" i="3"/>
  <c r="L60" i="3"/>
  <c r="K60" i="3"/>
  <c r="L59" i="3"/>
  <c r="K59" i="3"/>
  <c r="J59" i="3"/>
  <c r="I59" i="3"/>
  <c r="H59" i="3"/>
  <c r="G59" i="3"/>
  <c r="L58" i="3"/>
  <c r="K58" i="3"/>
  <c r="L57" i="3"/>
  <c r="K57" i="3"/>
  <c r="J57" i="3"/>
  <c r="I57" i="3"/>
  <c r="H57" i="3"/>
  <c r="G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J47" i="3"/>
  <c r="I47" i="3"/>
  <c r="H47" i="3"/>
  <c r="G47" i="3"/>
  <c r="L46" i="3"/>
  <c r="K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<sst xmlns="http://schemas.openxmlformats.org/spreadsheetml/2006/main" count="393" uniqueCount="190">
  <si>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</si>
  <si>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</si>
  <si>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</si>
  <si>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</si>
  <si>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</si>
  <si>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</si>
  <si>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</si>
  <si>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</si>
  <si>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</si>
  <si>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</si>
  <si>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</si>
  <si>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</si>
  <si>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</si>
  <si>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</si>
  <si>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</si>
  <si>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</si>
  <si>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</si>
  <si>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</si>
  <si>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</si>
  <si>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</si>
  <si>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</si>
  <si>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</si>
  <si>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</si>
  <si>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</si>
  <si>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</si>
  <si>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</si>
  <si>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</si>
  <si>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</si>
  <si>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</si>
  <si>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</si>
  <si>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</si>
  <si>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</si>
  <si>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</si>
  <si>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</si>
  <si>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</si>
  <si>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</si>
  <si>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</si>
  <si>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</si>
  <si>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</si>
  <si>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</si>
  <si>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</si>
  <si>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</si>
  <si>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</si>
  <si>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</si>
  <si>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</si>
  <si>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</si>
  <si>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</si>
  <si>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</si>
  <si>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</si>
  <si>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</si>
  <si>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</si>
  <si>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</si>
  <si>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</si>
  <si>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</si>
  <si>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</si>
  <si>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</si>
  <si>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</si>
  <si>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</si>
  <si>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</si>
  <si>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</si>
  <si>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</si>
  <si>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</si>
  <si>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</si>
  <si>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</si>
  <si>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</si>
  <si>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</si>
  <si>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</si>
  <si>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</si>
  <si>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</si>
  <si>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</si>
  <si>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</si>
  <si>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</si>
  <si>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</si>
  <si>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</si>
  <si>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</si>
  <si>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</si>
  <si>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</si>
  <si>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</si>
  <si>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</si>
  <si>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</si>
  <si>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</si>
  <si>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</si>
  <si>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</si>
  <si>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</si>
  <si>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</si>
  <si>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</si>
  <si>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</si>
  <si>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</si>
  <si>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</si>
  <si>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</si>
  <si>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</si>
  <si>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</si>
  <si>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</si>
  <si>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</si>
  <si>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</si>
  <si>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</si>
  <si>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</si>
  <si>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</si>
  <si>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</si>
  <si>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</si>
  <si>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</si>
  <si>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</si>
  <si>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</si>
  <si>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</si>
  <si>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</si>
  <si>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</si>
  <si>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</si>
  <si>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</si>
  <si>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</si>
  <si>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</si>
  <si>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</si>
  <si>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</si>
  <si>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</si>
  <si>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</si>
  <si>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</si>
  <si>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</si>
  <si>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</si>
  <si>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</si>
  <si>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</si>
  <si>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</si>
  <si>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</si>
  <si>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</si>
  <si>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</si>
  <si>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</si>
  <si>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</si>
  <si>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</si>
  <si>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</si>
  <si>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</si>
  <si>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</si>
  <si>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</si>
  <si>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</si>
  <si>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</si>
  <si>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</si>
  <si>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</si>
  <si>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</si>
  <si>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</si>
  <si>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</si>
  <si>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</si>
  <si>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</si>
  <si>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</si>
  <si>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</si>
  <si>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</si>
  <si>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</si>
  <si>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</si>
  <si>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</si>
  <si>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</si>
  <si>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</si>
  <si>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</si>
  <si>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</si>
  <si>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</si>
  <si>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</si>
  <si>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</si>
  <si>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</si>
  <si>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</si>
  <si>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</si>
  <si>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</si>
  <si>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</si>
  <si>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</si>
  <si>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</si>
  <si>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</si>
  <si>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</si>
  <si>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</si>
  <si>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</si>
  <si>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</si>
  <si>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</si>
  <si>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</si>
  <si>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</si>
  <si>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</si>
  <si>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</si>
  <si>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</si>
  <si>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</si>
  <si>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</si>
  <si>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</si>
  <si>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</si>
  <si>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</si>
  <si>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</si>
  <si>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65 Županijski sudovi</t>
  </si>
  <si>
    <t>3412 KARLOVAC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</si>
  <si>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</si>
  <si>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</si>
  <si>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</si>
  <si>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</si>
  <si>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</si>
  <si>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</si>
  <si>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</si>
  <si>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</si>
  <si>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</si>
  <si>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</si>
  <si>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</si>
  <si>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109 Ministarstvo pravosuđa, uprave i digitalne transformacije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</si>
</sst>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J4" sqref="J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7.45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ht="14.45" x14ac:dyDescent="0.3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4.45" x14ac:dyDescent="0.3">
      <c r="B10" s="100" t="s">
        <v>8</v>
      </c>
      <c r="C10" s="101"/>
      <c r="D10" s="101"/>
      <c r="E10" s="101"/>
      <c r="F10" s="102"/>
      <c r="G10" s="85">
        <v>1775014.49</v>
      </c>
      <c r="H10" s="86">
        <v>2070496</v>
      </c>
      <c r="I10" s="86">
        <v>2438505</v>
      </c>
      <c r="J10" s="86">
        <v>2438013.5099999998</v>
      </c>
      <c r="K10" s="86"/>
      <c r="L10" s="86"/>
    </row>
    <row r="11" spans="2:13" ht="14.45" x14ac:dyDescent="0.3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4.45" x14ac:dyDescent="0.3">
      <c r="B12" s="97" t="s">
        <v>0</v>
      </c>
      <c r="C12" s="98"/>
      <c r="D12" s="98"/>
      <c r="E12" s="98"/>
      <c r="F12" s="99"/>
      <c r="G12" s="87">
        <f>G10+G11</f>
        <v>1775014.49</v>
      </c>
      <c r="H12" s="87">
        <f t="shared" ref="H12:J12" si="0">H10+H11</f>
        <v>2070496</v>
      </c>
      <c r="I12" s="87">
        <f t="shared" si="0"/>
        <v>2438505</v>
      </c>
      <c r="J12" s="87">
        <f t="shared" si="0"/>
        <v>2438013.5099999998</v>
      </c>
      <c r="K12" s="88">
        <f>J12/G12*100</f>
        <v>137.35175254822801</v>
      </c>
      <c r="L12" s="88">
        <f>J12/I12*100</f>
        <v>99.979844617911397</v>
      </c>
    </row>
    <row r="13" spans="2:13" ht="14.45" x14ac:dyDescent="0.3">
      <c r="B13" s="113" t="s">
        <v>9</v>
      </c>
      <c r="C13" s="101"/>
      <c r="D13" s="101"/>
      <c r="E13" s="101"/>
      <c r="F13" s="101"/>
      <c r="G13" s="89">
        <v>1752667.95</v>
      </c>
      <c r="H13" s="86">
        <v>2066257</v>
      </c>
      <c r="I13" s="86">
        <v>2434266</v>
      </c>
      <c r="J13" s="86">
        <v>2433775.48</v>
      </c>
      <c r="K13" s="86"/>
      <c r="L13" s="86"/>
    </row>
    <row r="14" spans="2:13" ht="14.45" x14ac:dyDescent="0.3">
      <c r="B14" s="103" t="s">
        <v>10</v>
      </c>
      <c r="C14" s="102"/>
      <c r="D14" s="102"/>
      <c r="E14" s="102"/>
      <c r="F14" s="102"/>
      <c r="G14" s="85">
        <v>22346.54</v>
      </c>
      <c r="H14" s="86">
        <v>4239</v>
      </c>
      <c r="I14" s="86">
        <v>4239</v>
      </c>
      <c r="J14" s="86">
        <v>4238.03</v>
      </c>
      <c r="K14" s="86"/>
      <c r="L14" s="86"/>
    </row>
    <row r="15" spans="2:13" ht="14.45" x14ac:dyDescent="0.3">
      <c r="B15" s="14" t="s">
        <v>1</v>
      </c>
      <c r="C15" s="15"/>
      <c r="D15" s="15"/>
      <c r="E15" s="15"/>
      <c r="F15" s="15"/>
      <c r="G15" s="87">
        <f>G13+G14</f>
        <v>1775014.49</v>
      </c>
      <c r="H15" s="87">
        <f t="shared" ref="H15:J15" si="1">H13+H14</f>
        <v>2070496</v>
      </c>
      <c r="I15" s="87">
        <f t="shared" si="1"/>
        <v>2438505</v>
      </c>
      <c r="J15" s="87">
        <f t="shared" si="1"/>
        <v>2438013.5099999998</v>
      </c>
      <c r="K15" s="88">
        <f>J15/G15*100</f>
        <v>137.35175254822801</v>
      </c>
      <c r="L15" s="88">
        <f>J15/I15*100</f>
        <v>99.979844617911397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7.45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ht="14.45" x14ac:dyDescent="0.3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ht="14.45" x14ac:dyDescent="0.3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100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ht="14.45" x14ac:dyDescent="0.3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6"/>
  <sheetViews>
    <sheetView zoomScale="90" zoomScaleNormal="90" workbookViewId="0">
      <selection activeCell="B4" sqref="B4:L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7.45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7.45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7.45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ht="14.45" x14ac:dyDescent="0.3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ht="14.45" x14ac:dyDescent="0.3">
      <c r="B10" s="65"/>
      <c r="C10" s="66"/>
      <c r="D10" s="67"/>
      <c r="E10" s="68"/>
      <c r="F10" s="60" t="s">
        <v>38</v>
      </c>
      <c r="G10" s="65">
        <f>G11</f>
        <v>1775014.49</v>
      </c>
      <c r="H10" s="65">
        <f>H11</f>
        <v>2070496</v>
      </c>
      <c r="I10" s="65">
        <f>I11</f>
        <v>2438505</v>
      </c>
      <c r="J10" s="65">
        <f>J11</f>
        <v>2438013.5099999998</v>
      </c>
      <c r="K10" s="69">
        <f t="shared" ref="K10:K21" si="0">(J10*100)/G10</f>
        <v>137.35175254822849</v>
      </c>
      <c r="L10" s="69">
        <f t="shared" ref="L10:L21" si="1">(J10*100)/I10</f>
        <v>99.979844617911382</v>
      </c>
    </row>
    <row r="11" spans="2:12" ht="14.45" x14ac:dyDescent="0.3">
      <c r="B11" s="65" t="s">
        <v>50</v>
      </c>
      <c r="C11" s="65"/>
      <c r="D11" s="65"/>
      <c r="E11" s="65"/>
      <c r="F11" s="65" t="s">
        <v>51</v>
      </c>
      <c r="G11" s="65">
        <f>G12+G15+G18</f>
        <v>1775014.49</v>
      </c>
      <c r="H11" s="65">
        <f>H12+H15+H18</f>
        <v>2070496</v>
      </c>
      <c r="I11" s="65">
        <f>I12+I15+I18</f>
        <v>2438505</v>
      </c>
      <c r="J11" s="65">
        <f>J12+J15+J18</f>
        <v>2438013.5099999998</v>
      </c>
      <c r="K11" s="65">
        <f t="shared" si="0"/>
        <v>137.35175254822849</v>
      </c>
      <c r="L11" s="65">
        <f t="shared" si="1"/>
        <v>99.979844617911382</v>
      </c>
    </row>
    <row r="12" spans="2:12" ht="14.45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ht="14.45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329.41</v>
      </c>
      <c r="H15" s="65">
        <f t="shared" si="3"/>
        <v>530</v>
      </c>
      <c r="I15" s="65">
        <f t="shared" si="3"/>
        <v>265</v>
      </c>
      <c r="J15" s="65">
        <f t="shared" si="3"/>
        <v>269.63</v>
      </c>
      <c r="K15" s="65">
        <f t="shared" si="0"/>
        <v>81.852402780729179</v>
      </c>
      <c r="L15" s="65">
        <f t="shared" si="1"/>
        <v>101.74716981132076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329.41</v>
      </c>
      <c r="H16" s="65">
        <f t="shared" si="3"/>
        <v>530</v>
      </c>
      <c r="I16" s="65">
        <f t="shared" si="3"/>
        <v>265</v>
      </c>
      <c r="J16" s="65">
        <f t="shared" si="3"/>
        <v>269.63</v>
      </c>
      <c r="K16" s="65">
        <f t="shared" si="0"/>
        <v>81.852402780729179</v>
      </c>
      <c r="L16" s="65">
        <f t="shared" si="1"/>
        <v>101.74716981132076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329.41</v>
      </c>
      <c r="H17" s="66">
        <v>530</v>
      </c>
      <c r="I17" s="66">
        <v>265</v>
      </c>
      <c r="J17" s="66">
        <v>269.63</v>
      </c>
      <c r="K17" s="66">
        <f t="shared" si="0"/>
        <v>81.852402780729179</v>
      </c>
      <c r="L17" s="66">
        <f t="shared" si="1"/>
        <v>101.74716981132076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1774685.08</v>
      </c>
      <c r="H18" s="65">
        <f>H19</f>
        <v>2069966</v>
      </c>
      <c r="I18" s="65">
        <f>I19</f>
        <v>2438240</v>
      </c>
      <c r="J18" s="65">
        <f>J19</f>
        <v>2437743.88</v>
      </c>
      <c r="K18" s="65">
        <f t="shared" si="0"/>
        <v>137.36205411722963</v>
      </c>
      <c r="L18" s="65">
        <f t="shared" si="1"/>
        <v>99.979652536255657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1774685.08</v>
      </c>
      <c r="H19" s="65">
        <f>H20+H21</f>
        <v>2069966</v>
      </c>
      <c r="I19" s="65">
        <f>I20+I21</f>
        <v>2438240</v>
      </c>
      <c r="J19" s="65">
        <f>J20+J21</f>
        <v>2437743.88</v>
      </c>
      <c r="K19" s="65">
        <f t="shared" si="0"/>
        <v>137.36205411722963</v>
      </c>
      <c r="L19" s="65">
        <f t="shared" si="1"/>
        <v>99.979652536255657</v>
      </c>
    </row>
    <row r="20" spans="2:12" ht="14.45" x14ac:dyDescent="0.3">
      <c r="B20" s="66"/>
      <c r="C20" s="66"/>
      <c r="D20" s="66"/>
      <c r="E20" s="66" t="s">
        <v>68</v>
      </c>
      <c r="F20" s="66" t="s">
        <v>69</v>
      </c>
      <c r="G20" s="66">
        <v>1749160.5</v>
      </c>
      <c r="H20" s="66">
        <v>2065727</v>
      </c>
      <c r="I20" s="66">
        <v>2434001</v>
      </c>
      <c r="J20" s="66">
        <v>2433505.85</v>
      </c>
      <c r="K20" s="66">
        <f t="shared" si="0"/>
        <v>139.12421701724912</v>
      </c>
      <c r="L20" s="66">
        <f t="shared" si="1"/>
        <v>99.97965695166107</v>
      </c>
    </row>
    <row r="21" spans="2:12" ht="14.45" x14ac:dyDescent="0.3">
      <c r="B21" s="66"/>
      <c r="C21" s="66"/>
      <c r="D21" s="66"/>
      <c r="E21" s="66" t="s">
        <v>70</v>
      </c>
      <c r="F21" s="66" t="s">
        <v>71</v>
      </c>
      <c r="G21" s="66">
        <v>25524.58</v>
      </c>
      <c r="H21" s="66">
        <v>4239</v>
      </c>
      <c r="I21" s="66">
        <v>4239</v>
      </c>
      <c r="J21" s="66">
        <v>4238.03</v>
      </c>
      <c r="K21" s="66">
        <f t="shared" si="0"/>
        <v>16.603720805592097</v>
      </c>
      <c r="L21" s="66">
        <f t="shared" si="1"/>
        <v>99.977117244633163</v>
      </c>
    </row>
    <row r="22" spans="2:12" ht="14.45" x14ac:dyDescent="0.3">
      <c r="F22" s="35"/>
    </row>
    <row r="23" spans="2:12" ht="14.45" x14ac:dyDescent="0.3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ht="14.45" x14ac:dyDescent="0.3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ht="14.45" x14ac:dyDescent="0.3">
      <c r="B26" s="65"/>
      <c r="C26" s="66"/>
      <c r="D26" s="67"/>
      <c r="E26" s="68"/>
      <c r="F26" s="8" t="s">
        <v>21</v>
      </c>
      <c r="G26" s="65">
        <f>G27+G69</f>
        <v>1775014.4899999998</v>
      </c>
      <c r="H26" s="65">
        <f>H27+H69</f>
        <v>2070539</v>
      </c>
      <c r="I26" s="65">
        <f>I27+I69</f>
        <v>2438505</v>
      </c>
      <c r="J26" s="65">
        <f>J27+J69</f>
        <v>2438013.5099999998</v>
      </c>
      <c r="K26" s="70">
        <f t="shared" ref="K26:K57" si="4">(J26*100)/G26</f>
        <v>137.35175254822852</v>
      </c>
      <c r="L26" s="70">
        <f t="shared" ref="L26:L57" si="5">(J26*100)/I26</f>
        <v>99.979844617911382</v>
      </c>
    </row>
    <row r="27" spans="2:12" ht="14.45" x14ac:dyDescent="0.3">
      <c r="B27" s="65" t="s">
        <v>72</v>
      </c>
      <c r="C27" s="65"/>
      <c r="D27" s="65"/>
      <c r="E27" s="65"/>
      <c r="F27" s="65" t="s">
        <v>73</v>
      </c>
      <c r="G27" s="65">
        <f>G28+G36+G64</f>
        <v>1752667.9499999997</v>
      </c>
      <c r="H27" s="65">
        <f>H28+H36+H64</f>
        <v>2066300</v>
      </c>
      <c r="I27" s="65">
        <f>I28+I36+I64</f>
        <v>2434266</v>
      </c>
      <c r="J27" s="65">
        <f>J28+J36+J64</f>
        <v>2433775.48</v>
      </c>
      <c r="K27" s="65">
        <f t="shared" si="4"/>
        <v>138.86118474409258</v>
      </c>
      <c r="L27" s="65">
        <f t="shared" si="5"/>
        <v>99.97984936732469</v>
      </c>
    </row>
    <row r="28" spans="2:12" ht="14.45" x14ac:dyDescent="0.3">
      <c r="B28" s="65"/>
      <c r="C28" s="65" t="s">
        <v>74</v>
      </c>
      <c r="D28" s="65"/>
      <c r="E28" s="65"/>
      <c r="F28" s="65" t="s">
        <v>75</v>
      </c>
      <c r="G28" s="65">
        <f>G29+G32+G34</f>
        <v>1230130.5499999998</v>
      </c>
      <c r="H28" s="65">
        <f>H29+H32+H34</f>
        <v>1420620</v>
      </c>
      <c r="I28" s="65">
        <f>I29+I32+I34</f>
        <v>1647823</v>
      </c>
      <c r="J28" s="65">
        <f>J29+J32+J34</f>
        <v>1647821.88</v>
      </c>
      <c r="K28" s="65">
        <f t="shared" si="4"/>
        <v>133.95504078815051</v>
      </c>
      <c r="L28" s="65">
        <f t="shared" si="5"/>
        <v>99.999932031534939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1034145.57</v>
      </c>
      <c r="H29" s="65">
        <f>H30+H31</f>
        <v>1181323</v>
      </c>
      <c r="I29" s="65">
        <f>I30+I31</f>
        <v>1381938</v>
      </c>
      <c r="J29" s="65">
        <f>J30+J31</f>
        <v>1381937.86</v>
      </c>
      <c r="K29" s="65">
        <f t="shared" si="4"/>
        <v>133.63088331945377</v>
      </c>
      <c r="L29" s="65">
        <f t="shared" si="5"/>
        <v>99.999989869299498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1015279.88</v>
      </c>
      <c r="H30" s="66">
        <v>1161323</v>
      </c>
      <c r="I30" s="66">
        <v>1351935</v>
      </c>
      <c r="J30" s="66">
        <v>1351934.87</v>
      </c>
      <c r="K30" s="66">
        <f t="shared" si="4"/>
        <v>133.15883596550736</v>
      </c>
      <c r="L30" s="66">
        <f t="shared" si="5"/>
        <v>99.99999038415308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18865.689999999999</v>
      </c>
      <c r="H31" s="66">
        <v>20000</v>
      </c>
      <c r="I31" s="66">
        <v>30003</v>
      </c>
      <c r="J31" s="66">
        <v>30002.99</v>
      </c>
      <c r="K31" s="66">
        <f t="shared" si="4"/>
        <v>159.03468147732738</v>
      </c>
      <c r="L31" s="66">
        <f t="shared" si="5"/>
        <v>99.999966669999665</v>
      </c>
    </row>
    <row r="32" spans="2:12" ht="14.45" x14ac:dyDescent="0.3">
      <c r="B32" s="65"/>
      <c r="C32" s="65"/>
      <c r="D32" s="65" t="s">
        <v>82</v>
      </c>
      <c r="E32" s="65"/>
      <c r="F32" s="65" t="s">
        <v>83</v>
      </c>
      <c r="G32" s="65">
        <f>G33</f>
        <v>25350.86</v>
      </c>
      <c r="H32" s="65">
        <f>H33</f>
        <v>40200</v>
      </c>
      <c r="I32" s="65">
        <f>I33</f>
        <v>37865</v>
      </c>
      <c r="J32" s="65">
        <f>J33</f>
        <v>37864.379999999997</v>
      </c>
      <c r="K32" s="65">
        <f t="shared" si="4"/>
        <v>149.36132344228164</v>
      </c>
      <c r="L32" s="65">
        <f t="shared" si="5"/>
        <v>99.998362603987857</v>
      </c>
    </row>
    <row r="33" spans="2:12" ht="14.45" x14ac:dyDescent="0.3">
      <c r="B33" s="66"/>
      <c r="C33" s="66"/>
      <c r="D33" s="66"/>
      <c r="E33" s="66" t="s">
        <v>84</v>
      </c>
      <c r="F33" s="66" t="s">
        <v>83</v>
      </c>
      <c r="G33" s="66">
        <v>25350.86</v>
      </c>
      <c r="H33" s="66">
        <v>40200</v>
      </c>
      <c r="I33" s="66">
        <v>37865</v>
      </c>
      <c r="J33" s="66">
        <v>37864.379999999997</v>
      </c>
      <c r="K33" s="66">
        <f t="shared" si="4"/>
        <v>149.36132344228164</v>
      </c>
      <c r="L33" s="66">
        <f t="shared" si="5"/>
        <v>99.998362603987857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170634.12</v>
      </c>
      <c r="H34" s="65">
        <f>H35</f>
        <v>199097</v>
      </c>
      <c r="I34" s="65">
        <f>I35</f>
        <v>228020</v>
      </c>
      <c r="J34" s="65">
        <f>J35</f>
        <v>228019.64</v>
      </c>
      <c r="K34" s="65">
        <f t="shared" si="4"/>
        <v>133.63074161252158</v>
      </c>
      <c r="L34" s="65">
        <f t="shared" si="5"/>
        <v>99.999842119112358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170634.12</v>
      </c>
      <c r="H35" s="66">
        <v>199097</v>
      </c>
      <c r="I35" s="66">
        <v>228020</v>
      </c>
      <c r="J35" s="66">
        <v>228019.64</v>
      </c>
      <c r="K35" s="66">
        <f t="shared" si="4"/>
        <v>133.63074161252158</v>
      </c>
      <c r="L35" s="66">
        <f t="shared" si="5"/>
        <v>99.999842119112358</v>
      </c>
    </row>
    <row r="36" spans="2:12" x14ac:dyDescent="0.25">
      <c r="B36" s="65"/>
      <c r="C36" s="65" t="s">
        <v>89</v>
      </c>
      <c r="D36" s="65"/>
      <c r="E36" s="65"/>
      <c r="F36" s="65" t="s">
        <v>90</v>
      </c>
      <c r="G36" s="65">
        <f>G37+G41+G47+G57+G59</f>
        <v>520587.41</v>
      </c>
      <c r="H36" s="65">
        <f>H37+H41+H47+H57+H59</f>
        <v>644573</v>
      </c>
      <c r="I36" s="65">
        <f>I37+I41+I47+I57+I59</f>
        <v>783836</v>
      </c>
      <c r="J36" s="65">
        <f>J37+J41+J47+J57+J59</f>
        <v>783684.5</v>
      </c>
      <c r="K36" s="65">
        <f t="shared" si="4"/>
        <v>150.53850418702982</v>
      </c>
      <c r="L36" s="65">
        <f t="shared" si="5"/>
        <v>99.98067197730137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</f>
        <v>48642.799999999996</v>
      </c>
      <c r="H37" s="65">
        <f>H38+H39+H40</f>
        <v>77123</v>
      </c>
      <c r="I37" s="65">
        <f>I38+I39+I40</f>
        <v>53171</v>
      </c>
      <c r="J37" s="65">
        <f>J38+J39+J40</f>
        <v>53169.36</v>
      </c>
      <c r="K37" s="65">
        <f t="shared" si="4"/>
        <v>109.30571430920918</v>
      </c>
      <c r="L37" s="65">
        <f t="shared" si="5"/>
        <v>99.996915611893698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6153.85</v>
      </c>
      <c r="H38" s="66">
        <v>13123</v>
      </c>
      <c r="I38" s="66">
        <v>7521</v>
      </c>
      <c r="J38" s="66">
        <v>7520.14</v>
      </c>
      <c r="K38" s="66">
        <f t="shared" si="4"/>
        <v>122.20219862362585</v>
      </c>
      <c r="L38" s="66">
        <f t="shared" si="5"/>
        <v>99.988565350352346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41426.949999999997</v>
      </c>
      <c r="H39" s="66">
        <v>60000</v>
      </c>
      <c r="I39" s="66">
        <v>43622</v>
      </c>
      <c r="J39" s="66">
        <v>43621.23</v>
      </c>
      <c r="K39" s="66">
        <f t="shared" si="4"/>
        <v>105.2967452346842</v>
      </c>
      <c r="L39" s="66">
        <f t="shared" si="5"/>
        <v>99.998234835633397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1062</v>
      </c>
      <c r="H40" s="66">
        <v>4000</v>
      </c>
      <c r="I40" s="66">
        <v>2028</v>
      </c>
      <c r="J40" s="66">
        <v>2027.99</v>
      </c>
      <c r="K40" s="66">
        <f t="shared" si="4"/>
        <v>190.95951035781545</v>
      </c>
      <c r="L40" s="66">
        <f t="shared" si="5"/>
        <v>99.999506903353051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G42+G43+G44+G45+G46</f>
        <v>83933.73000000001</v>
      </c>
      <c r="H41" s="65">
        <f>H42+H43+H44+H45+H46</f>
        <v>140465</v>
      </c>
      <c r="I41" s="65">
        <f>I42+I43+I44+I45+I46</f>
        <v>98169</v>
      </c>
      <c r="J41" s="65">
        <f>J42+J43+J44+J45+J46</f>
        <v>98091.17</v>
      </c>
      <c r="K41" s="65">
        <f t="shared" si="4"/>
        <v>116.86740241378524</v>
      </c>
      <c r="L41" s="65">
        <f t="shared" si="5"/>
        <v>99.920718353044236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15976.97</v>
      </c>
      <c r="H42" s="66">
        <v>20265</v>
      </c>
      <c r="I42" s="66">
        <v>22878</v>
      </c>
      <c r="J42" s="66">
        <v>22802.17</v>
      </c>
      <c r="K42" s="66">
        <f t="shared" si="4"/>
        <v>142.71898864427988</v>
      </c>
      <c r="L42" s="66">
        <f t="shared" si="5"/>
        <v>99.668546201591042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65335.22</v>
      </c>
      <c r="H43" s="66">
        <v>115000</v>
      </c>
      <c r="I43" s="66">
        <v>70913</v>
      </c>
      <c r="J43" s="66">
        <v>70912.27</v>
      </c>
      <c r="K43" s="66">
        <f t="shared" si="4"/>
        <v>108.53605452005824</v>
      </c>
      <c r="L43" s="66">
        <f t="shared" si="5"/>
        <v>99.998970569571171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930.16</v>
      </c>
      <c r="H44" s="66">
        <v>2500</v>
      </c>
      <c r="I44" s="66">
        <v>1988</v>
      </c>
      <c r="J44" s="66">
        <v>1987.38</v>
      </c>
      <c r="K44" s="66">
        <f t="shared" si="4"/>
        <v>213.66001548120755</v>
      </c>
      <c r="L44" s="66">
        <f t="shared" si="5"/>
        <v>99.968812877263588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1638.24</v>
      </c>
      <c r="H45" s="66">
        <v>2500</v>
      </c>
      <c r="I45" s="66">
        <v>2330</v>
      </c>
      <c r="J45" s="66">
        <v>2329.9499999999998</v>
      </c>
      <c r="K45" s="66">
        <f t="shared" si="4"/>
        <v>142.22275124523878</v>
      </c>
      <c r="L45" s="66">
        <f t="shared" si="5"/>
        <v>99.997854077253223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53.14</v>
      </c>
      <c r="H46" s="66">
        <v>200</v>
      </c>
      <c r="I46" s="66">
        <v>60</v>
      </c>
      <c r="J46" s="66">
        <v>59.4</v>
      </c>
      <c r="K46" s="66">
        <f t="shared" si="4"/>
        <v>111.78020323673316</v>
      </c>
      <c r="L46" s="66">
        <f t="shared" si="5"/>
        <v>99</v>
      </c>
    </row>
    <row r="47" spans="2:12" x14ac:dyDescent="0.25">
      <c r="B47" s="65"/>
      <c r="C47" s="65"/>
      <c r="D47" s="65" t="s">
        <v>111</v>
      </c>
      <c r="E47" s="65"/>
      <c r="F47" s="65" t="s">
        <v>112</v>
      </c>
      <c r="G47" s="65">
        <f>G48+G49+G50+G51+G52+G53+G54+G55+G56</f>
        <v>383942.92</v>
      </c>
      <c r="H47" s="65">
        <f>H48+H49+H50+H51+H52+H53+H54+H55+H56</f>
        <v>420977</v>
      </c>
      <c r="I47" s="65">
        <f>I48+I49+I50+I51+I52+I53+I54+I55+I56</f>
        <v>626030</v>
      </c>
      <c r="J47" s="65">
        <f>J48+J49+J50+J51+J52+J53+J54+J55+J56</f>
        <v>626028.28</v>
      </c>
      <c r="K47" s="65">
        <f t="shared" si="4"/>
        <v>163.05243498174156</v>
      </c>
      <c r="L47" s="65">
        <f t="shared" si="5"/>
        <v>99.999725252783406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45319.67</v>
      </c>
      <c r="H48" s="66">
        <v>55000</v>
      </c>
      <c r="I48" s="66">
        <v>49689</v>
      </c>
      <c r="J48" s="66">
        <v>49688.79</v>
      </c>
      <c r="K48" s="66">
        <f t="shared" si="4"/>
        <v>109.64067037557864</v>
      </c>
      <c r="L48" s="66">
        <f t="shared" si="5"/>
        <v>99.999577371249174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32284.66</v>
      </c>
      <c r="H49" s="66">
        <v>26014</v>
      </c>
      <c r="I49" s="66">
        <v>29387</v>
      </c>
      <c r="J49" s="66">
        <v>29386.85</v>
      </c>
      <c r="K49" s="66">
        <f t="shared" si="4"/>
        <v>91.02418919697466</v>
      </c>
      <c r="L49" s="66">
        <f t="shared" si="5"/>
        <v>99.999489570218117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254.88</v>
      </c>
      <c r="H50" s="66">
        <v>265</v>
      </c>
      <c r="I50" s="66">
        <v>212</v>
      </c>
      <c r="J50" s="66">
        <v>212.4</v>
      </c>
      <c r="K50" s="66">
        <f t="shared" si="4"/>
        <v>83.333333333333329</v>
      </c>
      <c r="L50" s="66">
        <f t="shared" si="5"/>
        <v>100.18867924528301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32990.410000000003</v>
      </c>
      <c r="H51" s="66">
        <v>40000</v>
      </c>
      <c r="I51" s="66">
        <v>34231</v>
      </c>
      <c r="J51" s="66">
        <v>34230.92</v>
      </c>
      <c r="K51" s="66">
        <f t="shared" si="4"/>
        <v>103.76021395308514</v>
      </c>
      <c r="L51" s="66">
        <f t="shared" si="5"/>
        <v>99.99976629371038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1863.44</v>
      </c>
      <c r="H52" s="66">
        <v>2300</v>
      </c>
      <c r="I52" s="66">
        <v>1739</v>
      </c>
      <c r="J52" s="66">
        <v>1738.77</v>
      </c>
      <c r="K52" s="66">
        <f t="shared" si="4"/>
        <v>93.309685313184218</v>
      </c>
      <c r="L52" s="66">
        <f t="shared" si="5"/>
        <v>99.986774008050602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3535.29</v>
      </c>
      <c r="H53" s="66">
        <v>265</v>
      </c>
      <c r="I53" s="66">
        <v>216</v>
      </c>
      <c r="J53" s="66">
        <v>215.63</v>
      </c>
      <c r="K53" s="66">
        <f t="shared" si="4"/>
        <v>6.0993581856085362</v>
      </c>
      <c r="L53" s="66">
        <f t="shared" si="5"/>
        <v>99.828703703703709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262066.22</v>
      </c>
      <c r="H54" s="66">
        <v>290000</v>
      </c>
      <c r="I54" s="66">
        <v>503554</v>
      </c>
      <c r="J54" s="66">
        <v>503553.06</v>
      </c>
      <c r="K54" s="66">
        <f t="shared" si="4"/>
        <v>192.14725957431676</v>
      </c>
      <c r="L54" s="66">
        <f t="shared" si="5"/>
        <v>99.999813326872584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84.62</v>
      </c>
      <c r="H55" s="66">
        <v>133</v>
      </c>
      <c r="I55" s="66">
        <v>20</v>
      </c>
      <c r="J55" s="66">
        <v>19.920000000000002</v>
      </c>
      <c r="K55" s="66">
        <f t="shared" si="4"/>
        <v>23.540534152682579</v>
      </c>
      <c r="L55" s="66">
        <f t="shared" si="5"/>
        <v>99.6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5543.73</v>
      </c>
      <c r="H56" s="66">
        <v>7000</v>
      </c>
      <c r="I56" s="66">
        <v>6982</v>
      </c>
      <c r="J56" s="66">
        <v>6981.94</v>
      </c>
      <c r="K56" s="66">
        <f t="shared" si="4"/>
        <v>125.94300227464181</v>
      </c>
      <c r="L56" s="66">
        <f t="shared" si="5"/>
        <v>99.999140647378979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</f>
        <v>2731.94</v>
      </c>
      <c r="H57" s="65">
        <f>H58</f>
        <v>4000</v>
      </c>
      <c r="I57" s="65">
        <f>I58</f>
        <v>3776</v>
      </c>
      <c r="J57" s="65">
        <f>J58</f>
        <v>3626.73</v>
      </c>
      <c r="K57" s="65">
        <f t="shared" si="4"/>
        <v>132.75291551058953</v>
      </c>
      <c r="L57" s="65">
        <f t="shared" si="5"/>
        <v>96.046875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2731.94</v>
      </c>
      <c r="H58" s="66">
        <v>4000</v>
      </c>
      <c r="I58" s="66">
        <v>3776</v>
      </c>
      <c r="J58" s="66">
        <v>3626.73</v>
      </c>
      <c r="K58" s="66">
        <f t="shared" ref="K58:K75" si="6">(J58*100)/G58</f>
        <v>132.75291551058953</v>
      </c>
      <c r="L58" s="66">
        <f t="shared" ref="L58:L75" si="7">(J58*100)/I58</f>
        <v>96.046875</v>
      </c>
    </row>
    <row r="59" spans="2:12" x14ac:dyDescent="0.25">
      <c r="B59" s="65"/>
      <c r="C59" s="65"/>
      <c r="D59" s="65" t="s">
        <v>135</v>
      </c>
      <c r="E59" s="65"/>
      <c r="F59" s="65" t="s">
        <v>136</v>
      </c>
      <c r="G59" s="65">
        <f>G60+G61+G62+G63</f>
        <v>1336.02</v>
      </c>
      <c r="H59" s="65">
        <f>H60+H61+H62+H63</f>
        <v>2008</v>
      </c>
      <c r="I59" s="65">
        <f>I60+I61+I62+I63</f>
        <v>2690</v>
      </c>
      <c r="J59" s="65">
        <f>J60+J61+J62+J63</f>
        <v>2768.96</v>
      </c>
      <c r="K59" s="65">
        <f t="shared" si="6"/>
        <v>207.25438241942487</v>
      </c>
      <c r="L59" s="65">
        <f t="shared" si="7"/>
        <v>102.93531598513012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379.93</v>
      </c>
      <c r="H60" s="66">
        <v>1000</v>
      </c>
      <c r="I60" s="66">
        <v>986</v>
      </c>
      <c r="J60" s="66">
        <v>985.9</v>
      </c>
      <c r="K60" s="66">
        <f t="shared" si="6"/>
        <v>259.49517016292475</v>
      </c>
      <c r="L60" s="66">
        <f t="shared" si="7"/>
        <v>99.989858012170387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528.41</v>
      </c>
      <c r="H61" s="66">
        <v>565</v>
      </c>
      <c r="I61" s="66">
        <v>800</v>
      </c>
      <c r="J61" s="66">
        <v>879.62</v>
      </c>
      <c r="K61" s="66">
        <f t="shared" si="6"/>
        <v>166.46543403796295</v>
      </c>
      <c r="L61" s="66">
        <f t="shared" si="7"/>
        <v>109.9525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0</v>
      </c>
      <c r="H62" s="66">
        <v>43</v>
      </c>
      <c r="I62" s="66">
        <v>43</v>
      </c>
      <c r="J62" s="66">
        <v>42.48</v>
      </c>
      <c r="K62" s="66" t="e">
        <f t="shared" si="6"/>
        <v>#DIV/0!</v>
      </c>
      <c r="L62" s="66">
        <f t="shared" si="7"/>
        <v>98.79069767441861</v>
      </c>
    </row>
    <row r="63" spans="2:12" x14ac:dyDescent="0.25">
      <c r="B63" s="66"/>
      <c r="C63" s="66"/>
      <c r="D63" s="66"/>
      <c r="E63" s="66" t="s">
        <v>143</v>
      </c>
      <c r="F63" s="66" t="s">
        <v>136</v>
      </c>
      <c r="G63" s="66">
        <v>427.68</v>
      </c>
      <c r="H63" s="66">
        <v>400</v>
      </c>
      <c r="I63" s="66">
        <v>861</v>
      </c>
      <c r="J63" s="66">
        <v>860.96</v>
      </c>
      <c r="K63" s="66">
        <f t="shared" si="6"/>
        <v>201.30939019827909</v>
      </c>
      <c r="L63" s="66">
        <f t="shared" si="7"/>
        <v>99.995354239256685</v>
      </c>
    </row>
    <row r="64" spans="2:12" x14ac:dyDescent="0.25">
      <c r="B64" s="65"/>
      <c r="C64" s="65" t="s">
        <v>144</v>
      </c>
      <c r="D64" s="65"/>
      <c r="E64" s="65"/>
      <c r="F64" s="65" t="s">
        <v>145</v>
      </c>
      <c r="G64" s="65">
        <f>G65+G67</f>
        <v>1949.99</v>
      </c>
      <c r="H64" s="65">
        <f>H65+H67</f>
        <v>1107</v>
      </c>
      <c r="I64" s="65">
        <f>I65+I67</f>
        <v>2607</v>
      </c>
      <c r="J64" s="65">
        <f>J65+J67</f>
        <v>2269.1</v>
      </c>
      <c r="K64" s="65">
        <f t="shared" si="6"/>
        <v>116.36469930615029</v>
      </c>
      <c r="L64" s="65">
        <f t="shared" si="7"/>
        <v>87.038741848868426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</f>
        <v>712.99</v>
      </c>
      <c r="H65" s="65">
        <f>H66</f>
        <v>550</v>
      </c>
      <c r="I65" s="65">
        <f>I66</f>
        <v>550</v>
      </c>
      <c r="J65" s="65">
        <f>J66</f>
        <v>419.1</v>
      </c>
      <c r="K65" s="65">
        <f t="shared" si="6"/>
        <v>58.780628059299566</v>
      </c>
      <c r="L65" s="65">
        <f t="shared" si="7"/>
        <v>76.2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712.99</v>
      </c>
      <c r="H66" s="66">
        <v>550</v>
      </c>
      <c r="I66" s="66">
        <v>550</v>
      </c>
      <c r="J66" s="66">
        <v>419.1</v>
      </c>
      <c r="K66" s="66">
        <f t="shared" si="6"/>
        <v>58.780628059299566</v>
      </c>
      <c r="L66" s="66">
        <f t="shared" si="7"/>
        <v>76.2</v>
      </c>
    </row>
    <row r="67" spans="2:12" x14ac:dyDescent="0.25">
      <c r="B67" s="65"/>
      <c r="C67" s="65"/>
      <c r="D67" s="65" t="s">
        <v>150</v>
      </c>
      <c r="E67" s="65"/>
      <c r="F67" s="65" t="s">
        <v>151</v>
      </c>
      <c r="G67" s="65">
        <f>G68</f>
        <v>1237</v>
      </c>
      <c r="H67" s="65">
        <f>H68</f>
        <v>557</v>
      </c>
      <c r="I67" s="65">
        <f>I68</f>
        <v>2057</v>
      </c>
      <c r="J67" s="65">
        <f>J68</f>
        <v>1850</v>
      </c>
      <c r="K67" s="65">
        <f t="shared" si="6"/>
        <v>149.55537590945838</v>
      </c>
      <c r="L67" s="65">
        <f t="shared" si="7"/>
        <v>89.936801166747685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1237</v>
      </c>
      <c r="H68" s="66">
        <v>557</v>
      </c>
      <c r="I68" s="66">
        <v>2057</v>
      </c>
      <c r="J68" s="66">
        <v>1850</v>
      </c>
      <c r="K68" s="66">
        <f t="shared" si="6"/>
        <v>149.55537590945838</v>
      </c>
      <c r="L68" s="66">
        <f t="shared" si="7"/>
        <v>89.936801166747685</v>
      </c>
    </row>
    <row r="69" spans="2:12" x14ac:dyDescent="0.25">
      <c r="B69" s="65" t="s">
        <v>154</v>
      </c>
      <c r="C69" s="65"/>
      <c r="D69" s="65"/>
      <c r="E69" s="65"/>
      <c r="F69" s="65" t="s">
        <v>155</v>
      </c>
      <c r="G69" s="65">
        <f>G70</f>
        <v>22346.54</v>
      </c>
      <c r="H69" s="65">
        <f>H70</f>
        <v>4239</v>
      </c>
      <c r="I69" s="65">
        <f>I70</f>
        <v>4239</v>
      </c>
      <c r="J69" s="65">
        <f>J70</f>
        <v>4238.03</v>
      </c>
      <c r="K69" s="65">
        <f t="shared" si="6"/>
        <v>18.965038882976962</v>
      </c>
      <c r="L69" s="65">
        <f t="shared" si="7"/>
        <v>99.977117244633163</v>
      </c>
    </row>
    <row r="70" spans="2:12" x14ac:dyDescent="0.25">
      <c r="B70" s="65"/>
      <c r="C70" s="65" t="s">
        <v>156</v>
      </c>
      <c r="D70" s="65"/>
      <c r="E70" s="65"/>
      <c r="F70" s="65" t="s">
        <v>157</v>
      </c>
      <c r="G70" s="65">
        <f>G71+G74</f>
        <v>22346.54</v>
      </c>
      <c r="H70" s="65">
        <f>H71+H74</f>
        <v>4239</v>
      </c>
      <c r="I70" s="65">
        <f>I71+I74</f>
        <v>4239</v>
      </c>
      <c r="J70" s="65">
        <f>J71+J74</f>
        <v>4238.03</v>
      </c>
      <c r="K70" s="65">
        <f t="shared" si="6"/>
        <v>18.965038882976962</v>
      </c>
      <c r="L70" s="65">
        <f t="shared" si="7"/>
        <v>99.977117244633163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G72+G73</f>
        <v>18274.41</v>
      </c>
      <c r="H71" s="65">
        <f>H72+H73</f>
        <v>0</v>
      </c>
      <c r="I71" s="65">
        <f>I72+I73</f>
        <v>0</v>
      </c>
      <c r="J71" s="65">
        <f>J72+J73</f>
        <v>0</v>
      </c>
      <c r="K71" s="65">
        <f t="shared" si="6"/>
        <v>0</v>
      </c>
      <c r="L71" s="65" t="e">
        <f t="shared" si="7"/>
        <v>#DIV/0!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928.55</v>
      </c>
      <c r="H72" s="66">
        <v>0</v>
      </c>
      <c r="I72" s="66">
        <v>0</v>
      </c>
      <c r="J72" s="66">
        <v>0</v>
      </c>
      <c r="K72" s="66">
        <f t="shared" si="6"/>
        <v>0</v>
      </c>
      <c r="L72" s="66" t="e">
        <f t="shared" si="7"/>
        <v>#DIV/0!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17345.86</v>
      </c>
      <c r="H73" s="66">
        <v>0</v>
      </c>
      <c r="I73" s="66">
        <v>0</v>
      </c>
      <c r="J73" s="66">
        <v>0</v>
      </c>
      <c r="K73" s="66">
        <f t="shared" si="6"/>
        <v>0</v>
      </c>
      <c r="L73" s="66" t="e">
        <f t="shared" si="7"/>
        <v>#DIV/0!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</f>
        <v>4072.13</v>
      </c>
      <c r="H74" s="65">
        <f>H75</f>
        <v>4239</v>
      </c>
      <c r="I74" s="65">
        <f>I75</f>
        <v>4239</v>
      </c>
      <c r="J74" s="65">
        <f>J75</f>
        <v>4238.03</v>
      </c>
      <c r="K74" s="65">
        <f t="shared" si="6"/>
        <v>104.0740349645026</v>
      </c>
      <c r="L74" s="65">
        <f t="shared" si="7"/>
        <v>99.977117244633163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4072.13</v>
      </c>
      <c r="H75" s="66">
        <v>4239</v>
      </c>
      <c r="I75" s="66">
        <v>4239</v>
      </c>
      <c r="J75" s="66">
        <v>4238.03</v>
      </c>
      <c r="K75" s="66">
        <f t="shared" si="6"/>
        <v>104.0740349645026</v>
      </c>
      <c r="L75" s="66">
        <f t="shared" si="7"/>
        <v>99.977117244633163</v>
      </c>
    </row>
    <row r="76" spans="2:12" x14ac:dyDescent="0.25">
      <c r="B76" s="65"/>
      <c r="C76" s="66"/>
      <c r="D76" s="67"/>
      <c r="E76" s="68"/>
      <c r="F76" s="8"/>
      <c r="G76" s="65"/>
      <c r="H76" s="65"/>
      <c r="I76" s="65"/>
      <c r="J76" s="65"/>
      <c r="K76" s="70"/>
      <c r="L76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7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7.45" x14ac:dyDescent="0.3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7.45" x14ac:dyDescent="0.3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ht="14.45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ht="14.45" x14ac:dyDescent="0.3">
      <c r="B6" s="8" t="s">
        <v>39</v>
      </c>
      <c r="C6" s="71">
        <f>C7+C9+C11</f>
        <v>1775014.49</v>
      </c>
      <c r="D6" s="71">
        <f>D7+D9+D11</f>
        <v>2070496</v>
      </c>
      <c r="E6" s="71">
        <f>E7+E9+E11</f>
        <v>2438505</v>
      </c>
      <c r="F6" s="71">
        <f>F7+F9+F11</f>
        <v>2438013.5099999998</v>
      </c>
      <c r="G6" s="72">
        <f t="shared" ref="G6:G17" si="0">(F6*100)/C6</f>
        <v>137.35175254822849</v>
      </c>
      <c r="H6" s="72">
        <f t="shared" ref="H6:H17" si="1">(F6*100)/E6</f>
        <v>99.979844617911382</v>
      </c>
    </row>
    <row r="7" spans="1:8" x14ac:dyDescent="0.25">
      <c r="A7"/>
      <c r="B7" s="8" t="s">
        <v>168</v>
      </c>
      <c r="C7" s="71">
        <f>C8</f>
        <v>1774685.08</v>
      </c>
      <c r="D7" s="71">
        <f>D8</f>
        <v>2069966</v>
      </c>
      <c r="E7" s="71">
        <f>E8</f>
        <v>2438240</v>
      </c>
      <c r="F7" s="71">
        <f>F8</f>
        <v>2437743.88</v>
      </c>
      <c r="G7" s="72">
        <f t="shared" si="0"/>
        <v>137.36205411722963</v>
      </c>
      <c r="H7" s="72">
        <f t="shared" si="1"/>
        <v>99.979652536255657</v>
      </c>
    </row>
    <row r="8" spans="1:8" x14ac:dyDescent="0.25">
      <c r="A8"/>
      <c r="B8" s="16" t="s">
        <v>169</v>
      </c>
      <c r="C8" s="73">
        <v>1774685.08</v>
      </c>
      <c r="D8" s="73">
        <v>2069966</v>
      </c>
      <c r="E8" s="73">
        <v>2438240</v>
      </c>
      <c r="F8" s="74">
        <v>2437743.88</v>
      </c>
      <c r="G8" s="70">
        <f t="shared" si="0"/>
        <v>137.36205411722963</v>
      </c>
      <c r="H8" s="70">
        <f t="shared" si="1"/>
        <v>99.979652536255657</v>
      </c>
    </row>
    <row r="9" spans="1:8" ht="14.45" x14ac:dyDescent="0.3">
      <c r="A9"/>
      <c r="B9" s="8" t="s">
        <v>170</v>
      </c>
      <c r="C9" s="71">
        <f>C10</f>
        <v>329.41</v>
      </c>
      <c r="D9" s="71">
        <f>D10</f>
        <v>530</v>
      </c>
      <c r="E9" s="71">
        <f>E10</f>
        <v>265</v>
      </c>
      <c r="F9" s="71">
        <f>F10</f>
        <v>269.63</v>
      </c>
      <c r="G9" s="72">
        <f t="shared" si="0"/>
        <v>81.852402780729179</v>
      </c>
      <c r="H9" s="72">
        <f t="shared" si="1"/>
        <v>101.74716981132076</v>
      </c>
    </row>
    <row r="10" spans="1:8" ht="14.45" x14ac:dyDescent="0.3">
      <c r="A10"/>
      <c r="B10" s="16" t="s">
        <v>171</v>
      </c>
      <c r="C10" s="73">
        <v>329.41</v>
      </c>
      <c r="D10" s="73">
        <v>530</v>
      </c>
      <c r="E10" s="73">
        <v>265</v>
      </c>
      <c r="F10" s="74">
        <v>269.63</v>
      </c>
      <c r="G10" s="70">
        <f t="shared" si="0"/>
        <v>81.852402780729179</v>
      </c>
      <c r="H10" s="70">
        <f t="shared" si="1"/>
        <v>101.74716981132076</v>
      </c>
    </row>
    <row r="11" spans="1:8" ht="14.45" x14ac:dyDescent="0.3">
      <c r="A11"/>
      <c r="B11" s="8" t="s">
        <v>172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ht="14.45" x14ac:dyDescent="0.3">
      <c r="A12"/>
      <c r="B12" s="16" t="s">
        <v>173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ht="14.45" x14ac:dyDescent="0.3">
      <c r="B13" s="8" t="s">
        <v>32</v>
      </c>
      <c r="C13" s="75">
        <f>C14+C16</f>
        <v>1775014.49</v>
      </c>
      <c r="D13" s="75">
        <f>D14+D16</f>
        <v>2070496</v>
      </c>
      <c r="E13" s="75">
        <f>E14+E16</f>
        <v>2438505</v>
      </c>
      <c r="F13" s="75">
        <f>F14+F16</f>
        <v>2438013.5099999998</v>
      </c>
      <c r="G13" s="72">
        <f t="shared" si="0"/>
        <v>137.35175254822849</v>
      </c>
      <c r="H13" s="72">
        <f t="shared" si="1"/>
        <v>99.979844617911382</v>
      </c>
    </row>
    <row r="14" spans="1:8" x14ac:dyDescent="0.25">
      <c r="A14"/>
      <c r="B14" s="8" t="s">
        <v>168</v>
      </c>
      <c r="C14" s="75">
        <f>C15</f>
        <v>1774685.08</v>
      </c>
      <c r="D14" s="75">
        <f>D15</f>
        <v>2069966</v>
      </c>
      <c r="E14" s="75">
        <f>E15</f>
        <v>2438240</v>
      </c>
      <c r="F14" s="75">
        <f>F15</f>
        <v>2437743.88</v>
      </c>
      <c r="G14" s="72">
        <f t="shared" si="0"/>
        <v>137.36205411722963</v>
      </c>
      <c r="H14" s="72">
        <f t="shared" si="1"/>
        <v>99.979652536255657</v>
      </c>
    </row>
    <row r="15" spans="1:8" x14ac:dyDescent="0.25">
      <c r="A15"/>
      <c r="B15" s="16" t="s">
        <v>169</v>
      </c>
      <c r="C15" s="73">
        <v>1774685.08</v>
      </c>
      <c r="D15" s="73">
        <v>2069966</v>
      </c>
      <c r="E15" s="76">
        <v>2438240</v>
      </c>
      <c r="F15" s="74">
        <v>2437743.88</v>
      </c>
      <c r="G15" s="70">
        <f t="shared" si="0"/>
        <v>137.36205411722963</v>
      </c>
      <c r="H15" s="70">
        <f t="shared" si="1"/>
        <v>99.979652536255657</v>
      </c>
    </row>
    <row r="16" spans="1:8" ht="14.45" x14ac:dyDescent="0.3">
      <c r="A16"/>
      <c r="B16" s="8" t="s">
        <v>170</v>
      </c>
      <c r="C16" s="75">
        <f>C17</f>
        <v>329.41</v>
      </c>
      <c r="D16" s="75">
        <f>D17</f>
        <v>530</v>
      </c>
      <c r="E16" s="75">
        <f>E17</f>
        <v>265</v>
      </c>
      <c r="F16" s="75">
        <f>F17</f>
        <v>269.63</v>
      </c>
      <c r="G16" s="72">
        <f t="shared" si="0"/>
        <v>81.852402780729179</v>
      </c>
      <c r="H16" s="72">
        <f t="shared" si="1"/>
        <v>101.74716981132076</v>
      </c>
    </row>
    <row r="17" spans="1:8" ht="14.45" x14ac:dyDescent="0.3">
      <c r="A17"/>
      <c r="B17" s="16" t="s">
        <v>171</v>
      </c>
      <c r="C17" s="73">
        <v>329.41</v>
      </c>
      <c r="D17" s="73">
        <v>530</v>
      </c>
      <c r="E17" s="76">
        <v>265</v>
      </c>
      <c r="F17" s="74">
        <v>269.63</v>
      </c>
      <c r="G17" s="70">
        <f t="shared" si="0"/>
        <v>81.852402780729179</v>
      </c>
      <c r="H17" s="70">
        <f t="shared" si="1"/>
        <v>101.74716981132076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ht="14.45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1775014.49</v>
      </c>
      <c r="D6" s="75">
        <f t="shared" si="0"/>
        <v>2070496</v>
      </c>
      <c r="E6" s="75">
        <f t="shared" si="0"/>
        <v>2438505</v>
      </c>
      <c r="F6" s="75">
        <f t="shared" si="0"/>
        <v>2438013.5099999998</v>
      </c>
      <c r="G6" s="70">
        <f>(F6*100)/C6</f>
        <v>137.35175254822849</v>
      </c>
      <c r="H6" s="70">
        <f>(F6*100)/E6</f>
        <v>99.979844617911382</v>
      </c>
    </row>
    <row r="7" spans="2:8" ht="14.45" x14ac:dyDescent="0.3">
      <c r="B7" s="8" t="s">
        <v>174</v>
      </c>
      <c r="C7" s="75">
        <f t="shared" si="0"/>
        <v>1775014.49</v>
      </c>
      <c r="D7" s="75">
        <f t="shared" si="0"/>
        <v>2070496</v>
      </c>
      <c r="E7" s="75">
        <f t="shared" si="0"/>
        <v>2438505</v>
      </c>
      <c r="F7" s="75">
        <f t="shared" si="0"/>
        <v>2438013.5099999998</v>
      </c>
      <c r="G7" s="70">
        <f>(F7*100)/C7</f>
        <v>137.35175254822849</v>
      </c>
      <c r="H7" s="70">
        <f>(F7*100)/E7</f>
        <v>99.979844617911382</v>
      </c>
    </row>
    <row r="8" spans="2:8" ht="14.45" x14ac:dyDescent="0.3">
      <c r="B8" s="11" t="s">
        <v>175</v>
      </c>
      <c r="C8" s="73">
        <v>1775014.49</v>
      </c>
      <c r="D8" s="73">
        <v>2070496</v>
      </c>
      <c r="E8" s="73">
        <v>2438505</v>
      </c>
      <c r="F8" s="74">
        <v>2438013.5099999998</v>
      </c>
      <c r="G8" s="70">
        <f>(F8*100)/C8</f>
        <v>137.35175254822849</v>
      </c>
      <c r="H8" s="70">
        <f>(F8*100)/E8</f>
        <v>99.979844617911382</v>
      </c>
    </row>
    <row r="10" spans="2:8" ht="14.45" x14ac:dyDescent="0.3">
      <c r="B10" s="24"/>
      <c r="C10" s="24"/>
      <c r="D10" s="24"/>
      <c r="E10" s="24"/>
      <c r="F10" s="24"/>
      <c r="G10" s="24"/>
      <c r="H10" s="24"/>
    </row>
    <row r="11" spans="2:8" ht="14.45" x14ac:dyDescent="0.3">
      <c r="B11" s="24"/>
      <c r="C11" s="24"/>
      <c r="D11" s="24"/>
      <c r="E11" s="24"/>
      <c r="F11" s="24"/>
      <c r="G11" s="24"/>
      <c r="H11" s="24"/>
    </row>
    <row r="12" spans="2:8" ht="14.45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7.45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ht="14.45" x14ac:dyDescent="0.3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ht="14.45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ht="14.45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ht="14.45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ht="14.45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ht="14.45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ht="14.45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ht="14.45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ht="14.45" x14ac:dyDescent="0.3">
      <c r="B6" s="8" t="s">
        <v>20</v>
      </c>
      <c r="C6" s="75"/>
      <c r="D6" s="75"/>
      <c r="E6" s="75"/>
      <c r="F6" s="75"/>
      <c r="G6" s="69"/>
      <c r="H6" s="69"/>
    </row>
    <row r="7" spans="2:8" ht="14.45" x14ac:dyDescent="0.3">
      <c r="B7" s="8"/>
      <c r="C7" s="75"/>
      <c r="D7" s="75"/>
      <c r="E7" s="75"/>
      <c r="F7" s="75"/>
      <c r="G7" s="69"/>
      <c r="H7" s="69"/>
    </row>
    <row r="8" spans="2:8" ht="14.45" x14ac:dyDescent="0.3">
      <c r="B8" s="16"/>
      <c r="C8" s="73"/>
      <c r="D8" s="73"/>
      <c r="E8" s="73"/>
      <c r="F8" s="74"/>
      <c r="G8" s="70"/>
      <c r="H8" s="70"/>
    </row>
    <row r="9" spans="2:8" ht="14.45" x14ac:dyDescent="0.3">
      <c r="B9" s="17"/>
      <c r="C9" s="73"/>
      <c r="D9" s="73"/>
      <c r="E9" s="76"/>
      <c r="F9" s="74"/>
      <c r="G9" s="70"/>
      <c r="H9" s="70"/>
    </row>
    <row r="10" spans="2:8" ht="14.45" x14ac:dyDescent="0.3">
      <c r="B10" s="8" t="s">
        <v>40</v>
      </c>
      <c r="C10" s="75"/>
      <c r="D10" s="75"/>
      <c r="E10" s="75"/>
      <c r="F10" s="75"/>
      <c r="G10" s="69"/>
      <c r="H10" s="69"/>
    </row>
    <row r="11" spans="2:8" ht="14.45" x14ac:dyDescent="0.3">
      <c r="B11" s="8"/>
      <c r="C11" s="75"/>
      <c r="D11" s="75"/>
      <c r="E11" s="75"/>
      <c r="F11" s="75"/>
      <c r="G11" s="69"/>
      <c r="H11" s="69"/>
    </row>
    <row r="12" spans="2:8" ht="14.45" x14ac:dyDescent="0.3">
      <c r="B12" s="16"/>
      <c r="C12" s="73"/>
      <c r="D12" s="73"/>
      <c r="E12" s="76"/>
      <c r="F12" s="74"/>
      <c r="G12" s="70"/>
      <c r="H12" s="70"/>
    </row>
    <row r="14" spans="2:8" ht="14.45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5"/>
  <sheetViews>
    <sheetView zoomScaleNormal="100" workbookViewId="0">
      <selection activeCell="H8" sqref="H8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189</v>
      </c>
      <c r="C1" s="39"/>
    </row>
    <row r="2" spans="1:6" ht="15" customHeight="1" x14ac:dyDescent="0.2">
      <c r="A2" s="41" t="s">
        <v>34</v>
      </c>
      <c r="B2" s="42" t="s">
        <v>176</v>
      </c>
      <c r="C2" s="39"/>
    </row>
    <row r="3" spans="1:6" s="39" customFormat="1" ht="43.5" customHeight="1" x14ac:dyDescent="0.2">
      <c r="A3" s="43" t="s">
        <v>35</v>
      </c>
      <c r="B3" s="37" t="s">
        <v>177</v>
      </c>
    </row>
    <row r="4" spans="1:6" s="39" customFormat="1" x14ac:dyDescent="0.2">
      <c r="A4" s="43" t="s">
        <v>36</v>
      </c>
      <c r="B4" s="44" t="s">
        <v>178</v>
      </c>
    </row>
    <row r="5" spans="1:6" s="39" customFormat="1" ht="13.15" x14ac:dyDescent="0.25">
      <c r="A5" s="45"/>
      <c r="B5" s="46"/>
    </row>
    <row r="6" spans="1:6" s="39" customFormat="1" ht="13.15" x14ac:dyDescent="0.25">
      <c r="A6" s="45" t="s">
        <v>37</v>
      </c>
      <c r="B6" s="46"/>
    </row>
    <row r="7" spans="1:6" ht="13.15" x14ac:dyDescent="0.25">
      <c r="A7" s="47" t="s">
        <v>179</v>
      </c>
      <c r="B7" s="46"/>
      <c r="C7" s="77">
        <f>C12</f>
        <v>2070009</v>
      </c>
      <c r="D7" s="77">
        <f>D12</f>
        <v>2438240</v>
      </c>
      <c r="E7" s="77">
        <f>E12</f>
        <v>2437743.88</v>
      </c>
      <c r="F7" s="77">
        <f>(E7*100)/D7</f>
        <v>99.979652536255657</v>
      </c>
    </row>
    <row r="8" spans="1:6" ht="13.15" x14ac:dyDescent="0.25">
      <c r="A8" s="47" t="s">
        <v>74</v>
      </c>
      <c r="B8" s="46"/>
      <c r="C8" s="77">
        <f>C64</f>
        <v>530</v>
      </c>
      <c r="D8" s="77">
        <f>D64</f>
        <v>265</v>
      </c>
      <c r="E8" s="77">
        <f>E64</f>
        <v>269.63</v>
      </c>
      <c r="F8" s="77">
        <f>(E8*100)/D8</f>
        <v>101.74716981132076</v>
      </c>
    </row>
    <row r="9" spans="1:6" ht="13.15" x14ac:dyDescent="0.25">
      <c r="A9" s="47" t="s">
        <v>180</v>
      </c>
      <c r="B9" s="46"/>
      <c r="C9" s="77">
        <f>C75</f>
        <v>0</v>
      </c>
      <c r="D9" s="77">
        <f>D75</f>
        <v>0</v>
      </c>
      <c r="E9" s="77">
        <f>E75</f>
        <v>0</v>
      </c>
      <c r="F9" s="77" t="e">
        <f>(E9*100)/D9</f>
        <v>#DIV/0!</v>
      </c>
    </row>
    <row r="10" spans="1:6" s="57" customFormat="1" ht="13.15" x14ac:dyDescent="0.25"/>
    <row r="11" spans="1:6" ht="38.25" x14ac:dyDescent="0.2">
      <c r="A11" s="47" t="s">
        <v>181</v>
      </c>
      <c r="B11" s="47" t="s">
        <v>182</v>
      </c>
      <c r="C11" s="47" t="s">
        <v>43</v>
      </c>
      <c r="D11" s="47" t="s">
        <v>183</v>
      </c>
      <c r="E11" s="47" t="s">
        <v>184</v>
      </c>
      <c r="F11" s="47" t="s">
        <v>185</v>
      </c>
    </row>
    <row r="12" spans="1:6" x14ac:dyDescent="0.2">
      <c r="A12" s="48" t="s">
        <v>179</v>
      </c>
      <c r="B12" s="48" t="s">
        <v>186</v>
      </c>
      <c r="C12" s="78">
        <f>C13+C55</f>
        <v>2070009</v>
      </c>
      <c r="D12" s="78">
        <f>D13+D55</f>
        <v>2438240</v>
      </c>
      <c r="E12" s="78">
        <f>E13+E55</f>
        <v>2437743.88</v>
      </c>
      <c r="F12" s="79">
        <f>(E12*100)/D12</f>
        <v>99.979652536255657</v>
      </c>
    </row>
    <row r="13" spans="1:6" ht="13.15" x14ac:dyDescent="0.25">
      <c r="A13" s="49" t="s">
        <v>72</v>
      </c>
      <c r="B13" s="50" t="s">
        <v>73</v>
      </c>
      <c r="C13" s="80">
        <f>C14+C22+C50</f>
        <v>2065770</v>
      </c>
      <c r="D13" s="80">
        <f>D14+D22+D50</f>
        <v>2434001</v>
      </c>
      <c r="E13" s="80">
        <f>E14+E22+E50</f>
        <v>2433505.85</v>
      </c>
      <c r="F13" s="81">
        <f>(E13*100)/D13</f>
        <v>99.97965695166107</v>
      </c>
    </row>
    <row r="14" spans="1:6" ht="13.15" x14ac:dyDescent="0.25">
      <c r="A14" s="51" t="s">
        <v>74</v>
      </c>
      <c r="B14" s="52" t="s">
        <v>75</v>
      </c>
      <c r="C14" s="82">
        <f>C15+C18+C20</f>
        <v>1420620</v>
      </c>
      <c r="D14" s="82">
        <f>D15+D18+D20</f>
        <v>1647823</v>
      </c>
      <c r="E14" s="82">
        <f>E15+E18+E20</f>
        <v>1647821.88</v>
      </c>
      <c r="F14" s="81">
        <f>(E14*100)/D14</f>
        <v>99.999932031534939</v>
      </c>
    </row>
    <row r="15" spans="1:6" x14ac:dyDescent="0.2">
      <c r="A15" s="53" t="s">
        <v>76</v>
      </c>
      <c r="B15" s="54" t="s">
        <v>77</v>
      </c>
      <c r="C15" s="83">
        <f>C16+C17</f>
        <v>1181323</v>
      </c>
      <c r="D15" s="83">
        <f>D16+D17</f>
        <v>1381938</v>
      </c>
      <c r="E15" s="83">
        <f>E16+E17</f>
        <v>1381937.86</v>
      </c>
      <c r="F15" s="83">
        <f>(E15*100)/D15</f>
        <v>99.999989869299498</v>
      </c>
    </row>
    <row r="16" spans="1:6" x14ac:dyDescent="0.2">
      <c r="A16" s="55" t="s">
        <v>78</v>
      </c>
      <c r="B16" s="56" t="s">
        <v>79</v>
      </c>
      <c r="C16" s="84">
        <v>1161323</v>
      </c>
      <c r="D16" s="84">
        <v>1351935</v>
      </c>
      <c r="E16" s="84">
        <v>1351934.87</v>
      </c>
      <c r="F16" s="84"/>
    </row>
    <row r="17" spans="1:6" x14ac:dyDescent="0.2">
      <c r="A17" s="55" t="s">
        <v>80</v>
      </c>
      <c r="B17" s="56" t="s">
        <v>81</v>
      </c>
      <c r="C17" s="84">
        <v>20000</v>
      </c>
      <c r="D17" s="84">
        <v>30003</v>
      </c>
      <c r="E17" s="84">
        <v>30002.99</v>
      </c>
      <c r="F17" s="84"/>
    </row>
    <row r="18" spans="1:6" ht="13.15" x14ac:dyDescent="0.25">
      <c r="A18" s="53" t="s">
        <v>82</v>
      </c>
      <c r="B18" s="54" t="s">
        <v>83</v>
      </c>
      <c r="C18" s="83">
        <f>C19</f>
        <v>40200</v>
      </c>
      <c r="D18" s="83">
        <f>D19</f>
        <v>37865</v>
      </c>
      <c r="E18" s="83">
        <f>E19</f>
        <v>37864.379999999997</v>
      </c>
      <c r="F18" s="83">
        <f>(E18*100)/D18</f>
        <v>99.998362603987857</v>
      </c>
    </row>
    <row r="19" spans="1:6" ht="13.15" x14ac:dyDescent="0.25">
      <c r="A19" s="55" t="s">
        <v>84</v>
      </c>
      <c r="B19" s="56" t="s">
        <v>83</v>
      </c>
      <c r="C19" s="84">
        <v>40200</v>
      </c>
      <c r="D19" s="84">
        <v>37865</v>
      </c>
      <c r="E19" s="84">
        <v>37864.379999999997</v>
      </c>
      <c r="F19" s="84"/>
    </row>
    <row r="20" spans="1:6" x14ac:dyDescent="0.2">
      <c r="A20" s="53" t="s">
        <v>85</v>
      </c>
      <c r="B20" s="54" t="s">
        <v>86</v>
      </c>
      <c r="C20" s="83">
        <f>C21</f>
        <v>199097</v>
      </c>
      <c r="D20" s="83">
        <f>D21</f>
        <v>228020</v>
      </c>
      <c r="E20" s="83">
        <f>E21</f>
        <v>228019.64</v>
      </c>
      <c r="F20" s="83">
        <f>(E20*100)/D20</f>
        <v>99.999842119112358</v>
      </c>
    </row>
    <row r="21" spans="1:6" ht="13.15" x14ac:dyDescent="0.25">
      <c r="A21" s="55" t="s">
        <v>87</v>
      </c>
      <c r="B21" s="56" t="s">
        <v>88</v>
      </c>
      <c r="C21" s="84">
        <v>199097</v>
      </c>
      <c r="D21" s="84">
        <v>228020</v>
      </c>
      <c r="E21" s="84">
        <v>228019.64</v>
      </c>
      <c r="F21" s="84"/>
    </row>
    <row r="22" spans="1:6" ht="13.15" x14ac:dyDescent="0.25">
      <c r="A22" s="51" t="s">
        <v>89</v>
      </c>
      <c r="B22" s="52" t="s">
        <v>90</v>
      </c>
      <c r="C22" s="82">
        <f>C23+C27+C33+C43+C45</f>
        <v>644043</v>
      </c>
      <c r="D22" s="82">
        <f>D23+D27+D33+D43+D45</f>
        <v>783571</v>
      </c>
      <c r="E22" s="82">
        <f>E23+E27+E33+E43+E45</f>
        <v>783414.87</v>
      </c>
      <c r="F22" s="81">
        <f>(E22*100)/D22</f>
        <v>99.980074556102764</v>
      </c>
    </row>
    <row r="23" spans="1:6" x14ac:dyDescent="0.2">
      <c r="A23" s="53" t="s">
        <v>91</v>
      </c>
      <c r="B23" s="54" t="s">
        <v>92</v>
      </c>
      <c r="C23" s="83">
        <f>C24+C25+C26</f>
        <v>77123</v>
      </c>
      <c r="D23" s="83">
        <f>D24+D25+D26</f>
        <v>53171</v>
      </c>
      <c r="E23" s="83">
        <f>E24+E25+E26</f>
        <v>53169.36</v>
      </c>
      <c r="F23" s="83">
        <f>(E23*100)/D23</f>
        <v>99.996915611893698</v>
      </c>
    </row>
    <row r="24" spans="1:6" x14ac:dyDescent="0.2">
      <c r="A24" s="55" t="s">
        <v>93</v>
      </c>
      <c r="B24" s="56" t="s">
        <v>94</v>
      </c>
      <c r="C24" s="84">
        <v>13123</v>
      </c>
      <c r="D24" s="84">
        <v>7521</v>
      </c>
      <c r="E24" s="84">
        <v>7520.14</v>
      </c>
      <c r="F24" s="84"/>
    </row>
    <row r="25" spans="1:6" ht="25.5" x14ac:dyDescent="0.2">
      <c r="A25" s="55" t="s">
        <v>95</v>
      </c>
      <c r="B25" s="56" t="s">
        <v>96</v>
      </c>
      <c r="C25" s="84">
        <v>60000</v>
      </c>
      <c r="D25" s="84">
        <v>43622</v>
      </c>
      <c r="E25" s="84">
        <v>43621.23</v>
      </c>
      <c r="F25" s="84"/>
    </row>
    <row r="26" spans="1:6" x14ac:dyDescent="0.2">
      <c r="A26" s="55" t="s">
        <v>97</v>
      </c>
      <c r="B26" s="56" t="s">
        <v>98</v>
      </c>
      <c r="C26" s="84">
        <v>4000</v>
      </c>
      <c r="D26" s="84">
        <v>2028</v>
      </c>
      <c r="E26" s="84">
        <v>2027.99</v>
      </c>
      <c r="F26" s="84"/>
    </row>
    <row r="27" spans="1:6" ht="13.15" x14ac:dyDescent="0.25">
      <c r="A27" s="53" t="s">
        <v>99</v>
      </c>
      <c r="B27" s="54" t="s">
        <v>100</v>
      </c>
      <c r="C27" s="83">
        <f>C28+C29+C30+C31+C32</f>
        <v>140200</v>
      </c>
      <c r="D27" s="83">
        <f>D28+D29+D30+D31+D32</f>
        <v>97904</v>
      </c>
      <c r="E27" s="83">
        <f>E28+E29+E30+E31+E32</f>
        <v>97901.16</v>
      </c>
      <c r="F27" s="83">
        <f>(E27*100)/D27</f>
        <v>99.997099199215555</v>
      </c>
    </row>
    <row r="28" spans="1:6" ht="13.15" x14ac:dyDescent="0.25">
      <c r="A28" s="55" t="s">
        <v>101</v>
      </c>
      <c r="B28" s="56" t="s">
        <v>102</v>
      </c>
      <c r="C28" s="84">
        <v>20000</v>
      </c>
      <c r="D28" s="84">
        <v>22613</v>
      </c>
      <c r="E28" s="84">
        <v>22612.16</v>
      </c>
      <c r="F28" s="84"/>
    </row>
    <row r="29" spans="1:6" ht="13.15" x14ac:dyDescent="0.25">
      <c r="A29" s="55" t="s">
        <v>103</v>
      </c>
      <c r="B29" s="56" t="s">
        <v>104</v>
      </c>
      <c r="C29" s="84">
        <v>115000</v>
      </c>
      <c r="D29" s="84">
        <v>70913</v>
      </c>
      <c r="E29" s="84">
        <v>70912.27</v>
      </c>
      <c r="F29" s="84"/>
    </row>
    <row r="30" spans="1:6" x14ac:dyDescent="0.2">
      <c r="A30" s="55" t="s">
        <v>105</v>
      </c>
      <c r="B30" s="56" t="s">
        <v>106</v>
      </c>
      <c r="C30" s="84">
        <v>2500</v>
      </c>
      <c r="D30" s="84">
        <v>1988</v>
      </c>
      <c r="E30" s="84">
        <v>1987.38</v>
      </c>
      <c r="F30" s="84"/>
    </row>
    <row r="31" spans="1:6" ht="13.15" x14ac:dyDescent="0.25">
      <c r="A31" s="55" t="s">
        <v>107</v>
      </c>
      <c r="B31" s="56" t="s">
        <v>108</v>
      </c>
      <c r="C31" s="84">
        <v>2500</v>
      </c>
      <c r="D31" s="84">
        <v>2330</v>
      </c>
      <c r="E31" s="84">
        <v>2329.9499999999998</v>
      </c>
      <c r="F31" s="84"/>
    </row>
    <row r="32" spans="1:6" x14ac:dyDescent="0.2">
      <c r="A32" s="55" t="s">
        <v>109</v>
      </c>
      <c r="B32" s="56" t="s">
        <v>110</v>
      </c>
      <c r="C32" s="84">
        <v>200</v>
      </c>
      <c r="D32" s="84">
        <v>60</v>
      </c>
      <c r="E32" s="84">
        <v>59.4</v>
      </c>
      <c r="F32" s="84"/>
    </row>
    <row r="33" spans="1:6" x14ac:dyDescent="0.2">
      <c r="A33" s="53" t="s">
        <v>111</v>
      </c>
      <c r="B33" s="54" t="s">
        <v>112</v>
      </c>
      <c r="C33" s="83">
        <f>C34+C35+C36+C37+C38+C39+C40+C41+C42</f>
        <v>420977</v>
      </c>
      <c r="D33" s="83">
        <f>D34+D35+D36+D37+D38+D39+D40+D41+D42</f>
        <v>626030</v>
      </c>
      <c r="E33" s="83">
        <f>E34+E35+E36+E37+E38+E39+E40+E41+E42</f>
        <v>626028.28</v>
      </c>
      <c r="F33" s="83">
        <f>(E33*100)/D33</f>
        <v>99.999725252783406</v>
      </c>
    </row>
    <row r="34" spans="1:6" x14ac:dyDescent="0.2">
      <c r="A34" s="55" t="s">
        <v>113</v>
      </c>
      <c r="B34" s="56" t="s">
        <v>114</v>
      </c>
      <c r="C34" s="84">
        <v>55000</v>
      </c>
      <c r="D34" s="84">
        <v>49689</v>
      </c>
      <c r="E34" s="84">
        <v>49688.79</v>
      </c>
      <c r="F34" s="84"/>
    </row>
    <row r="35" spans="1:6" x14ac:dyDescent="0.2">
      <c r="A35" s="55" t="s">
        <v>115</v>
      </c>
      <c r="B35" s="56" t="s">
        <v>116</v>
      </c>
      <c r="C35" s="84">
        <v>26014</v>
      </c>
      <c r="D35" s="84">
        <v>29387</v>
      </c>
      <c r="E35" s="84">
        <v>29386.85</v>
      </c>
      <c r="F35" s="84"/>
    </row>
    <row r="36" spans="1:6" x14ac:dyDescent="0.2">
      <c r="A36" s="55" t="s">
        <v>117</v>
      </c>
      <c r="B36" s="56" t="s">
        <v>118</v>
      </c>
      <c r="C36" s="84">
        <v>265</v>
      </c>
      <c r="D36" s="84">
        <v>212</v>
      </c>
      <c r="E36" s="84">
        <v>212.4</v>
      </c>
      <c r="F36" s="84"/>
    </row>
    <row r="37" spans="1:6" x14ac:dyDescent="0.2">
      <c r="A37" s="55" t="s">
        <v>119</v>
      </c>
      <c r="B37" s="56" t="s">
        <v>120</v>
      </c>
      <c r="C37" s="84">
        <v>40000</v>
      </c>
      <c r="D37" s="84">
        <v>34231</v>
      </c>
      <c r="E37" s="84">
        <v>34230.92</v>
      </c>
      <c r="F37" s="84"/>
    </row>
    <row r="38" spans="1:6" x14ac:dyDescent="0.2">
      <c r="A38" s="55" t="s">
        <v>121</v>
      </c>
      <c r="B38" s="56" t="s">
        <v>122</v>
      </c>
      <c r="C38" s="84">
        <v>2300</v>
      </c>
      <c r="D38" s="84">
        <v>1739</v>
      </c>
      <c r="E38" s="84">
        <v>1738.77</v>
      </c>
      <c r="F38" s="84"/>
    </row>
    <row r="39" spans="1:6" x14ac:dyDescent="0.2">
      <c r="A39" s="55" t="s">
        <v>123</v>
      </c>
      <c r="B39" s="56" t="s">
        <v>124</v>
      </c>
      <c r="C39" s="84">
        <v>265</v>
      </c>
      <c r="D39" s="84">
        <v>216</v>
      </c>
      <c r="E39" s="84">
        <v>215.63</v>
      </c>
      <c r="F39" s="84"/>
    </row>
    <row r="40" spans="1:6" x14ac:dyDescent="0.2">
      <c r="A40" s="55" t="s">
        <v>125</v>
      </c>
      <c r="B40" s="56" t="s">
        <v>126</v>
      </c>
      <c r="C40" s="84">
        <v>290000</v>
      </c>
      <c r="D40" s="84">
        <v>503554</v>
      </c>
      <c r="E40" s="84">
        <v>503553.06</v>
      </c>
      <c r="F40" s="84"/>
    </row>
    <row r="41" spans="1:6" x14ac:dyDescent="0.2">
      <c r="A41" s="55" t="s">
        <v>127</v>
      </c>
      <c r="B41" s="56" t="s">
        <v>128</v>
      </c>
      <c r="C41" s="84">
        <v>133</v>
      </c>
      <c r="D41" s="84">
        <v>20</v>
      </c>
      <c r="E41" s="84">
        <v>19.920000000000002</v>
      </c>
      <c r="F41" s="84"/>
    </row>
    <row r="42" spans="1:6" x14ac:dyDescent="0.2">
      <c r="A42" s="55" t="s">
        <v>129</v>
      </c>
      <c r="B42" s="56" t="s">
        <v>130</v>
      </c>
      <c r="C42" s="84">
        <v>7000</v>
      </c>
      <c r="D42" s="84">
        <v>6982</v>
      </c>
      <c r="E42" s="84">
        <v>6981.94</v>
      </c>
      <c r="F42" s="84"/>
    </row>
    <row r="43" spans="1:6" x14ac:dyDescent="0.2">
      <c r="A43" s="53" t="s">
        <v>131</v>
      </c>
      <c r="B43" s="54" t="s">
        <v>132</v>
      </c>
      <c r="C43" s="83">
        <f>C44</f>
        <v>4000</v>
      </c>
      <c r="D43" s="83">
        <f>D44</f>
        <v>3776</v>
      </c>
      <c r="E43" s="83">
        <f>E44</f>
        <v>3626.73</v>
      </c>
      <c r="F43" s="83">
        <f>(E43*100)/D43</f>
        <v>96.046875</v>
      </c>
    </row>
    <row r="44" spans="1:6" ht="25.5" x14ac:dyDescent="0.2">
      <c r="A44" s="55" t="s">
        <v>133</v>
      </c>
      <c r="B44" s="56" t="s">
        <v>134</v>
      </c>
      <c r="C44" s="84">
        <v>4000</v>
      </c>
      <c r="D44" s="84">
        <v>3776</v>
      </c>
      <c r="E44" s="84">
        <v>3626.73</v>
      </c>
      <c r="F44" s="84"/>
    </row>
    <row r="45" spans="1:6" x14ac:dyDescent="0.2">
      <c r="A45" s="53" t="s">
        <v>135</v>
      </c>
      <c r="B45" s="54" t="s">
        <v>136</v>
      </c>
      <c r="C45" s="83">
        <f>C46+C47+C48+C49</f>
        <v>1743</v>
      </c>
      <c r="D45" s="83">
        <f>D46+D47+D48+D49</f>
        <v>2690</v>
      </c>
      <c r="E45" s="83">
        <f>E46+E47+E48+E49</f>
        <v>2689.34</v>
      </c>
      <c r="F45" s="83">
        <f>(E45*100)/D45</f>
        <v>99.975464684014867</v>
      </c>
    </row>
    <row r="46" spans="1:6" x14ac:dyDescent="0.2">
      <c r="A46" s="55" t="s">
        <v>137</v>
      </c>
      <c r="B46" s="56" t="s">
        <v>138</v>
      </c>
      <c r="C46" s="84">
        <v>1000</v>
      </c>
      <c r="D46" s="84">
        <v>986</v>
      </c>
      <c r="E46" s="84">
        <v>985.9</v>
      </c>
      <c r="F46" s="84"/>
    </row>
    <row r="47" spans="1:6" x14ac:dyDescent="0.2">
      <c r="A47" s="55" t="s">
        <v>139</v>
      </c>
      <c r="B47" s="56" t="s">
        <v>140</v>
      </c>
      <c r="C47" s="84">
        <v>300</v>
      </c>
      <c r="D47" s="84">
        <v>800</v>
      </c>
      <c r="E47" s="84">
        <v>800</v>
      </c>
      <c r="F47" s="84"/>
    </row>
    <row r="48" spans="1:6" x14ac:dyDescent="0.2">
      <c r="A48" s="55" t="s">
        <v>141</v>
      </c>
      <c r="B48" s="56" t="s">
        <v>142</v>
      </c>
      <c r="C48" s="84">
        <v>43</v>
      </c>
      <c r="D48" s="84">
        <v>43</v>
      </c>
      <c r="E48" s="84">
        <v>42.48</v>
      </c>
      <c r="F48" s="84"/>
    </row>
    <row r="49" spans="1:6" x14ac:dyDescent="0.2">
      <c r="A49" s="55" t="s">
        <v>143</v>
      </c>
      <c r="B49" s="56" t="s">
        <v>136</v>
      </c>
      <c r="C49" s="84">
        <v>400</v>
      </c>
      <c r="D49" s="84">
        <v>861</v>
      </c>
      <c r="E49" s="84">
        <v>860.96</v>
      </c>
      <c r="F49" s="84"/>
    </row>
    <row r="50" spans="1:6" x14ac:dyDescent="0.2">
      <c r="A50" s="51" t="s">
        <v>144</v>
      </c>
      <c r="B50" s="52" t="s">
        <v>145</v>
      </c>
      <c r="C50" s="82">
        <f>C51+C53</f>
        <v>1107</v>
      </c>
      <c r="D50" s="82">
        <f>D51+D53</f>
        <v>2607</v>
      </c>
      <c r="E50" s="82">
        <f>E51+E53</f>
        <v>2269.1</v>
      </c>
      <c r="F50" s="81">
        <f>(E50*100)/D50</f>
        <v>87.038741848868426</v>
      </c>
    </row>
    <row r="51" spans="1:6" x14ac:dyDescent="0.2">
      <c r="A51" s="53" t="s">
        <v>146</v>
      </c>
      <c r="B51" s="54" t="s">
        <v>147</v>
      </c>
      <c r="C51" s="83">
        <f>C52</f>
        <v>550</v>
      </c>
      <c r="D51" s="83">
        <f>D52</f>
        <v>550</v>
      </c>
      <c r="E51" s="83">
        <f>E52</f>
        <v>419.1</v>
      </c>
      <c r="F51" s="83">
        <f>(E51*100)/D51</f>
        <v>76.2</v>
      </c>
    </row>
    <row r="52" spans="1:6" ht="25.5" x14ac:dyDescent="0.2">
      <c r="A52" s="55" t="s">
        <v>148</v>
      </c>
      <c r="B52" s="56" t="s">
        <v>149</v>
      </c>
      <c r="C52" s="84">
        <v>550</v>
      </c>
      <c r="D52" s="84">
        <v>550</v>
      </c>
      <c r="E52" s="84">
        <v>419.1</v>
      </c>
      <c r="F52" s="84"/>
    </row>
    <row r="53" spans="1:6" x14ac:dyDescent="0.2">
      <c r="A53" s="53" t="s">
        <v>150</v>
      </c>
      <c r="B53" s="54" t="s">
        <v>151</v>
      </c>
      <c r="C53" s="83">
        <f>C54</f>
        <v>557</v>
      </c>
      <c r="D53" s="83">
        <f>D54</f>
        <v>2057</v>
      </c>
      <c r="E53" s="83">
        <f>E54</f>
        <v>1850</v>
      </c>
      <c r="F53" s="83">
        <f>(E53*100)/D53</f>
        <v>89.936801166747685</v>
      </c>
    </row>
    <row r="54" spans="1:6" x14ac:dyDescent="0.2">
      <c r="A54" s="55" t="s">
        <v>152</v>
      </c>
      <c r="B54" s="56" t="s">
        <v>153</v>
      </c>
      <c r="C54" s="84">
        <v>557</v>
      </c>
      <c r="D54" s="84">
        <v>2057</v>
      </c>
      <c r="E54" s="84">
        <v>1850</v>
      </c>
      <c r="F54" s="84"/>
    </row>
    <row r="55" spans="1:6" x14ac:dyDescent="0.2">
      <c r="A55" s="49" t="s">
        <v>154</v>
      </c>
      <c r="B55" s="50" t="s">
        <v>155</v>
      </c>
      <c r="C55" s="80">
        <f t="shared" ref="C55:E57" si="0">C56</f>
        <v>4239</v>
      </c>
      <c r="D55" s="80">
        <f t="shared" si="0"/>
        <v>4239</v>
      </c>
      <c r="E55" s="80">
        <f t="shared" si="0"/>
        <v>4238.03</v>
      </c>
      <c r="F55" s="81">
        <f>(E55*100)/D55</f>
        <v>99.977117244633163</v>
      </c>
    </row>
    <row r="56" spans="1:6" x14ac:dyDescent="0.2">
      <c r="A56" s="51" t="s">
        <v>156</v>
      </c>
      <c r="B56" s="52" t="s">
        <v>157</v>
      </c>
      <c r="C56" s="82">
        <f t="shared" si="0"/>
        <v>4239</v>
      </c>
      <c r="D56" s="82">
        <f t="shared" si="0"/>
        <v>4239</v>
      </c>
      <c r="E56" s="82">
        <f t="shared" si="0"/>
        <v>4238.03</v>
      </c>
      <c r="F56" s="81">
        <f>(E56*100)/D56</f>
        <v>99.977117244633163</v>
      </c>
    </row>
    <row r="57" spans="1:6" x14ac:dyDescent="0.2">
      <c r="A57" s="53" t="s">
        <v>164</v>
      </c>
      <c r="B57" s="54" t="s">
        <v>165</v>
      </c>
      <c r="C57" s="83">
        <f t="shared" si="0"/>
        <v>4239</v>
      </c>
      <c r="D57" s="83">
        <f t="shared" si="0"/>
        <v>4239</v>
      </c>
      <c r="E57" s="83">
        <f t="shared" si="0"/>
        <v>4238.03</v>
      </c>
      <c r="F57" s="83">
        <f>(E57*100)/D57</f>
        <v>99.977117244633163</v>
      </c>
    </row>
    <row r="58" spans="1:6" x14ac:dyDescent="0.2">
      <c r="A58" s="55" t="s">
        <v>166</v>
      </c>
      <c r="B58" s="56" t="s">
        <v>167</v>
      </c>
      <c r="C58" s="84">
        <v>4239</v>
      </c>
      <c r="D58" s="84">
        <v>4239</v>
      </c>
      <c r="E58" s="84">
        <v>4238.03</v>
      </c>
      <c r="F58" s="84"/>
    </row>
    <row r="59" spans="1:6" x14ac:dyDescent="0.2">
      <c r="A59" s="49" t="s">
        <v>50</v>
      </c>
      <c r="B59" s="50" t="s">
        <v>51</v>
      </c>
      <c r="C59" s="80">
        <f t="shared" ref="C59:E60" si="1">C60</f>
        <v>2069966</v>
      </c>
      <c r="D59" s="80">
        <f t="shared" si="1"/>
        <v>2438240</v>
      </c>
      <c r="E59" s="80">
        <f t="shared" si="1"/>
        <v>2437743.88</v>
      </c>
      <c r="F59" s="81">
        <f>(E59*100)/D59</f>
        <v>99.979652536255657</v>
      </c>
    </row>
    <row r="60" spans="1:6" x14ac:dyDescent="0.2">
      <c r="A60" s="51" t="s">
        <v>64</v>
      </c>
      <c r="B60" s="52" t="s">
        <v>65</v>
      </c>
      <c r="C60" s="82">
        <f t="shared" si="1"/>
        <v>2069966</v>
      </c>
      <c r="D60" s="82">
        <f t="shared" si="1"/>
        <v>2438240</v>
      </c>
      <c r="E60" s="82">
        <f t="shared" si="1"/>
        <v>2437743.88</v>
      </c>
      <c r="F60" s="81">
        <f>(E60*100)/D60</f>
        <v>99.979652536255657</v>
      </c>
    </row>
    <row r="61" spans="1:6" ht="25.5" x14ac:dyDescent="0.2">
      <c r="A61" s="53" t="s">
        <v>66</v>
      </c>
      <c r="B61" s="54" t="s">
        <v>67</v>
      </c>
      <c r="C61" s="83">
        <f>C62+C63</f>
        <v>2069966</v>
      </c>
      <c r="D61" s="83">
        <f>D62+D63</f>
        <v>2438240</v>
      </c>
      <c r="E61" s="83">
        <f>E62+E63</f>
        <v>2437743.88</v>
      </c>
      <c r="F61" s="83">
        <f>(E61*100)/D61</f>
        <v>99.979652536255657</v>
      </c>
    </row>
    <row r="62" spans="1:6" x14ac:dyDescent="0.2">
      <c r="A62" s="55" t="s">
        <v>68</v>
      </c>
      <c r="B62" s="56" t="s">
        <v>69</v>
      </c>
      <c r="C62" s="84">
        <v>2065727</v>
      </c>
      <c r="D62" s="84">
        <v>2434001</v>
      </c>
      <c r="E62" s="84">
        <v>2433505.85</v>
      </c>
      <c r="F62" s="84"/>
    </row>
    <row r="63" spans="1:6" ht="25.5" x14ac:dyDescent="0.2">
      <c r="A63" s="55" t="s">
        <v>70</v>
      </c>
      <c r="B63" s="56" t="s">
        <v>71</v>
      </c>
      <c r="C63" s="84">
        <v>4239</v>
      </c>
      <c r="D63" s="84">
        <v>4239</v>
      </c>
      <c r="E63" s="84">
        <v>4238.03</v>
      </c>
      <c r="F63" s="84"/>
    </row>
    <row r="64" spans="1:6" x14ac:dyDescent="0.2">
      <c r="A64" s="48" t="s">
        <v>74</v>
      </c>
      <c r="B64" s="48" t="s">
        <v>187</v>
      </c>
      <c r="C64" s="78">
        <f t="shared" ref="C64:E65" si="2">C65</f>
        <v>530</v>
      </c>
      <c r="D64" s="78">
        <f t="shared" si="2"/>
        <v>265</v>
      </c>
      <c r="E64" s="78">
        <f t="shared" si="2"/>
        <v>269.63</v>
      </c>
      <c r="F64" s="79">
        <f>(E64*100)/D64</f>
        <v>101.74716981132076</v>
      </c>
    </row>
    <row r="65" spans="1:6" x14ac:dyDescent="0.2">
      <c r="A65" s="49" t="s">
        <v>72</v>
      </c>
      <c r="B65" s="50" t="s">
        <v>73</v>
      </c>
      <c r="C65" s="80">
        <f t="shared" si="2"/>
        <v>530</v>
      </c>
      <c r="D65" s="80">
        <f t="shared" si="2"/>
        <v>265</v>
      </c>
      <c r="E65" s="80">
        <f t="shared" si="2"/>
        <v>269.63</v>
      </c>
      <c r="F65" s="81">
        <f>(E65*100)/D65</f>
        <v>101.74716981132076</v>
      </c>
    </row>
    <row r="66" spans="1:6" x14ac:dyDescent="0.2">
      <c r="A66" s="51" t="s">
        <v>89</v>
      </c>
      <c r="B66" s="52" t="s">
        <v>90</v>
      </c>
      <c r="C66" s="82">
        <f>C67+C69</f>
        <v>530</v>
      </c>
      <c r="D66" s="82">
        <f>D67+D69</f>
        <v>265</v>
      </c>
      <c r="E66" s="82">
        <f>E67+E69</f>
        <v>269.63</v>
      </c>
      <c r="F66" s="81">
        <f>(E66*100)/D66</f>
        <v>101.74716981132076</v>
      </c>
    </row>
    <row r="67" spans="1:6" x14ac:dyDescent="0.2">
      <c r="A67" s="53" t="s">
        <v>99</v>
      </c>
      <c r="B67" s="54" t="s">
        <v>100</v>
      </c>
      <c r="C67" s="83">
        <f>C68</f>
        <v>265</v>
      </c>
      <c r="D67" s="83">
        <f>D68</f>
        <v>265</v>
      </c>
      <c r="E67" s="83">
        <f>E68</f>
        <v>190.01</v>
      </c>
      <c r="F67" s="83">
        <f>(E67*100)/D67</f>
        <v>71.701886792452825</v>
      </c>
    </row>
    <row r="68" spans="1:6" x14ac:dyDescent="0.2">
      <c r="A68" s="55" t="s">
        <v>101</v>
      </c>
      <c r="B68" s="56" t="s">
        <v>102</v>
      </c>
      <c r="C68" s="84">
        <v>265</v>
      </c>
      <c r="D68" s="84">
        <v>265</v>
      </c>
      <c r="E68" s="84">
        <v>190.01</v>
      </c>
      <c r="F68" s="84"/>
    </row>
    <row r="69" spans="1:6" x14ac:dyDescent="0.2">
      <c r="A69" s="53" t="s">
        <v>135</v>
      </c>
      <c r="B69" s="54" t="s">
        <v>136</v>
      </c>
      <c r="C69" s="83">
        <f>C70</f>
        <v>265</v>
      </c>
      <c r="D69" s="83">
        <f>D70</f>
        <v>0</v>
      </c>
      <c r="E69" s="83">
        <f>E70</f>
        <v>79.62</v>
      </c>
      <c r="F69" s="83" t="e">
        <f>(E69*100)/D69</f>
        <v>#DIV/0!</v>
      </c>
    </row>
    <row r="70" spans="1:6" x14ac:dyDescent="0.2">
      <c r="A70" s="55" t="s">
        <v>139</v>
      </c>
      <c r="B70" s="56" t="s">
        <v>140</v>
      </c>
      <c r="C70" s="84">
        <v>265</v>
      </c>
      <c r="D70" s="84">
        <v>0</v>
      </c>
      <c r="E70" s="84">
        <v>79.62</v>
      </c>
      <c r="F70" s="84"/>
    </row>
    <row r="71" spans="1:6" x14ac:dyDescent="0.2">
      <c r="A71" s="49" t="s">
        <v>50</v>
      </c>
      <c r="B71" s="50" t="s">
        <v>51</v>
      </c>
      <c r="C71" s="80">
        <f t="shared" ref="C71:E73" si="3">C72</f>
        <v>530</v>
      </c>
      <c r="D71" s="80">
        <f t="shared" si="3"/>
        <v>265</v>
      </c>
      <c r="E71" s="80">
        <f t="shared" si="3"/>
        <v>269.63</v>
      </c>
      <c r="F71" s="81">
        <f>(E71*100)/D71</f>
        <v>101.74716981132076</v>
      </c>
    </row>
    <row r="72" spans="1:6" x14ac:dyDescent="0.2">
      <c r="A72" s="51" t="s">
        <v>58</v>
      </c>
      <c r="B72" s="52" t="s">
        <v>59</v>
      </c>
      <c r="C72" s="82">
        <f t="shared" si="3"/>
        <v>530</v>
      </c>
      <c r="D72" s="82">
        <f t="shared" si="3"/>
        <v>265</v>
      </c>
      <c r="E72" s="82">
        <f t="shared" si="3"/>
        <v>269.63</v>
      </c>
      <c r="F72" s="81">
        <f>(E72*100)/D72</f>
        <v>101.74716981132076</v>
      </c>
    </row>
    <row r="73" spans="1:6" x14ac:dyDescent="0.2">
      <c r="A73" s="53" t="s">
        <v>60</v>
      </c>
      <c r="B73" s="54" t="s">
        <v>61</v>
      </c>
      <c r="C73" s="83">
        <f t="shared" si="3"/>
        <v>530</v>
      </c>
      <c r="D73" s="83">
        <f t="shared" si="3"/>
        <v>265</v>
      </c>
      <c r="E73" s="83">
        <f t="shared" si="3"/>
        <v>269.63</v>
      </c>
      <c r="F73" s="83">
        <f>(E73*100)/D73</f>
        <v>101.74716981132076</v>
      </c>
    </row>
    <row r="74" spans="1:6" x14ac:dyDescent="0.2">
      <c r="A74" s="55" t="s">
        <v>62</v>
      </c>
      <c r="B74" s="56" t="s">
        <v>63</v>
      </c>
      <c r="C74" s="84">
        <v>530</v>
      </c>
      <c r="D74" s="84">
        <v>265</v>
      </c>
      <c r="E74" s="84">
        <v>269.63</v>
      </c>
      <c r="F74" s="84"/>
    </row>
    <row r="75" spans="1:6" x14ac:dyDescent="0.2">
      <c r="A75" s="48" t="s">
        <v>180</v>
      </c>
      <c r="B75" s="48" t="s">
        <v>188</v>
      </c>
      <c r="C75" s="78"/>
      <c r="D75" s="78"/>
      <c r="E75" s="78"/>
      <c r="F75" s="79" t="e">
        <f>(E75*100)/D75</f>
        <v>#DIV/0!</v>
      </c>
    </row>
    <row r="76" spans="1:6" x14ac:dyDescent="0.2">
      <c r="A76" s="49" t="s">
        <v>50</v>
      </c>
      <c r="B76" s="50" t="s">
        <v>51</v>
      </c>
      <c r="C76" s="80">
        <f t="shared" ref="C76:E78" si="4">C77</f>
        <v>0</v>
      </c>
      <c r="D76" s="80">
        <f t="shared" si="4"/>
        <v>0</v>
      </c>
      <c r="E76" s="80">
        <f t="shared" si="4"/>
        <v>0</v>
      </c>
      <c r="F76" s="81" t="e">
        <f>(E76*100)/D76</f>
        <v>#DIV/0!</v>
      </c>
    </row>
    <row r="77" spans="1:6" x14ac:dyDescent="0.2">
      <c r="A77" s="51" t="s">
        <v>52</v>
      </c>
      <c r="B77" s="52" t="s">
        <v>53</v>
      </c>
      <c r="C77" s="82">
        <f t="shared" si="4"/>
        <v>0</v>
      </c>
      <c r="D77" s="82">
        <f t="shared" si="4"/>
        <v>0</v>
      </c>
      <c r="E77" s="82">
        <f t="shared" si="4"/>
        <v>0</v>
      </c>
      <c r="F77" s="81" t="e">
        <f>(E77*100)/D77</f>
        <v>#DIV/0!</v>
      </c>
    </row>
    <row r="78" spans="1:6" x14ac:dyDescent="0.2">
      <c r="A78" s="53" t="s">
        <v>54</v>
      </c>
      <c r="B78" s="54" t="s">
        <v>55</v>
      </c>
      <c r="C78" s="83">
        <f t="shared" si="4"/>
        <v>0</v>
      </c>
      <c r="D78" s="83">
        <f t="shared" si="4"/>
        <v>0</v>
      </c>
      <c r="E78" s="83">
        <f t="shared" si="4"/>
        <v>0</v>
      </c>
      <c r="F78" s="83" t="e">
        <f>(E78*100)/D78</f>
        <v>#DIV/0!</v>
      </c>
    </row>
    <row r="79" spans="1:6" x14ac:dyDescent="0.2">
      <c r="A79" s="55" t="s">
        <v>56</v>
      </c>
      <c r="B79" s="56" t="s">
        <v>57</v>
      </c>
      <c r="C79" s="84">
        <v>0</v>
      </c>
      <c r="D79" s="84">
        <v>0</v>
      </c>
      <c r="E79" s="84">
        <v>0</v>
      </c>
      <c r="F79" s="84"/>
    </row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4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Vuksan Jelenčić</cp:lastModifiedBy>
  <cp:lastPrinted>2025-03-05T11:22:51Z</cp:lastPrinted>
  <dcterms:created xsi:type="dcterms:W3CDTF">2022-08-12T12:51:27Z</dcterms:created>
  <dcterms:modified xsi:type="dcterms:W3CDTF">2025-03-21T07:48:50Z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