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6CBBF9CC-8A94-4CC1-97E2-FBBE8A65BB76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<sst xmlns="http://schemas.openxmlformats.org/spreadsheetml/2006/main" count="466" uniqueCount="205">
  <si>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</si>
  <si>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</si>
  <si>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</si>
  <si>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</si>
  <si>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</si>
  <si>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</si>
  <si>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</si>
  <si>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</si>
  <si>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</si>
  <si>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</si>
  <si>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</si>
  <si>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</si>
  <si>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</si>
  <si>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</si>
  <si>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</si>
  <si>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</si>
  <si>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</si>
  <si>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</si>
  <si>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</si>
  <si>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</si>
  <si>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</si>
  <si>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</si>
  <si>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</si>
  <si>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</si>
  <si>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</si>
  <si>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</si>
  <si>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</si>
  <si>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</si>
  <si>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</si>
  <si>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</si>
  <si>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</si>
  <si>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</si>
  <si>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</si>
  <si>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</si>
  <si>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</si>
  <si>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</si>
  <si>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</si>
  <si>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</si>
  <si>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</si>
  <si>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</si>
  <si>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</si>
  <si>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</si>
  <si>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</si>
  <si>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</si>
  <si>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</si>
  <si>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</si>
  <si>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</si>
  <si>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</si>
  <si>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</si>
  <si>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</si>
  <si>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</si>
  <si>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</si>
  <si>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</si>
  <si>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</si>
  <si>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</si>
  <si>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</si>
  <si>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</si>
  <si>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</si>
  <si>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</si>
  <si>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</si>
  <si>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</si>
  <si>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</si>
  <si>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</si>
  <si>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</si>
  <si>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</si>
  <si>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</si>
  <si>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</si>
  <si>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</si>
  <si>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</si>
  <si>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</si>
  <si>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</si>
  <si>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</si>
  <si>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</si>
  <si>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</si>
  <si>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</si>
  <si>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</si>
  <si>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</si>
  <si>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</si>
  <si>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</si>
  <si>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</si>
  <si>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</si>
  <si>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</si>
  <si>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</si>
  <si>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</si>
  <si>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</si>
  <si>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</si>
  <si>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</si>
  <si>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</si>
  <si>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</si>
  <si>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</si>
  <si>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</si>
  <si>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</si>
  <si>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</si>
  <si>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</si>
  <si>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</si>
  <si>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</si>
  <si>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</si>
  <si>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</si>
  <si>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</si>
  <si>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</si>
  <si>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</si>
  <si>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</si>
  <si>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</si>
  <si>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</si>
  <si>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</si>
  <si>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</si>
  <si>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</si>
  <si>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</si>
  <si>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</si>
  <si>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</si>
  <si>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</si>
  <si>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</si>
  <si>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</si>
  <si>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</si>
  <si>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</si>
  <si>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</si>
  <si>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</si>
  <si>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</si>
  <si>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</si>
  <si>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</si>
  <si>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</si>
  <si>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</si>
  <si>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</si>
  <si>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</si>
  <si>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</si>
  <si>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</si>
  <si>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</si>
  <si>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</si>
  <si>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</si>
  <si>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</si>
  <si>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</si>
  <si>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</si>
  <si>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</si>
  <si>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</si>
  <si>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</si>
  <si>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</si>
  <si>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</si>
  <si>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</si>
  <si>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</si>
  <si>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</si>
  <si>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</si>
  <si>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</si>
  <si>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</si>
  <si>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</si>
  <si>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</si>
  <si>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</si>
  <si>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</si>
  <si>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</si>
  <si>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</si>
  <si>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</si>
  <si>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</si>
  <si>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</si>
  <si>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</si>
  <si>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</si>
  <si>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</si>
  <si>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</si>
  <si>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</si>
  <si>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</si>
  <si>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</si>
  <si>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</si>
  <si>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</si>
  <si>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</si>
  <si>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</si>
  <si>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</si>
  <si>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</si>
  <si>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</si>
  <si>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</si>
  <si>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</si>
  <si>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</si>
  <si>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</si>
  <si>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</si>
  <si>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</si>
  <si>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</si>
  <si>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</si>
  <si>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</si>
  <si>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</si>
  <si>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</si>
  <si>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</si>
  <si>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</si>
  <si>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</si>
  <si>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</si>
  <si>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</si>
  <si>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</si>
  <si>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</si>
  <si>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</si>
  <si>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</si>
  <si>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</si>
  <si>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</si>
  <si>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</si>
  <si>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4340 ŠIBENIK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</si>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</sst>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4564592.5599999996</v>
      </c>
      <c r="H10" s="86">
        <v>5345381</v>
      </c>
      <c r="I10" s="86">
        <v>6077359</v>
      </c>
      <c r="J10" s="86">
        <v>6107580.6100000003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4564592.5599999996</v>
      </c>
      <c r="H12" s="87">
        <f t="shared" ref="H12:J12" si="0">H10+H11</f>
        <v>5345381</v>
      </c>
      <c r="I12" s="87">
        <f t="shared" si="0"/>
        <v>6077359</v>
      </c>
      <c r="J12" s="87">
        <f t="shared" si="0"/>
        <v>6107580.6100000003</v>
      </c>
      <c r="K12" s="88">
        <f>J12/G12*100</f>
        <v>133.80341245616</v>
      </c>
      <c r="L12" s="88">
        <f>J12/I12*100</f>
        <v>100.497281960799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4530548.3600000003</v>
      </c>
      <c r="H13" s="86">
        <v>5135634</v>
      </c>
      <c r="I13" s="86">
        <v>6017612</v>
      </c>
      <c r="J13" s="86">
        <v>6046702.4199999999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34044.199999999997</v>
      </c>
      <c r="H14" s="86">
        <v>209747</v>
      </c>
      <c r="I14" s="86">
        <v>59747</v>
      </c>
      <c r="J14" s="86">
        <v>60004.83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4564592.5600000005</v>
      </c>
      <c r="H15" s="87">
        <f t="shared" ref="H15:J15" si="1">H13+H14</f>
        <v>5345381</v>
      </c>
      <c r="I15" s="87">
        <f t="shared" si="1"/>
        <v>6077359</v>
      </c>
      <c r="J15" s="87">
        <f t="shared" si="1"/>
        <v>6106707.25</v>
      </c>
      <c r="K15" s="88">
        <f>J15/G15*100</f>
        <v>133.78427909456201</v>
      </c>
      <c r="L15" s="88">
        <f>J15/I15*100</f>
        <v>100.48291124483499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-9.3132257461547852E-10</v>
      </c>
      <c r="H16" s="90">
        <f t="shared" ref="H16:J16" si="2">H12-H15</f>
        <v>0</v>
      </c>
      <c r="I16" s="90">
        <f t="shared" si="2"/>
        <v>0</v>
      </c>
      <c r="J16" s="90">
        <f t="shared" si="2"/>
        <v>873.36000000033528</v>
      </c>
      <c r="K16" s="88">
        <f>J16/G16*100</f>
        <v>-93776315940900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168.38</v>
      </c>
      <c r="H24" s="86">
        <v>0</v>
      </c>
      <c r="I24" s="86">
        <v>0</v>
      </c>
      <c r="J24" s="86">
        <f>97.75+60.53+34.64</f>
        <v>192.92000000000002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-192.92</v>
      </c>
      <c r="H25" s="86">
        <v>0</v>
      </c>
      <c r="I25" s="86">
        <v>0</v>
      </c>
      <c r="J25" s="86">
        <v>-1066.28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-24.539999999999992</v>
      </c>
      <c r="H26" s="94">
        <f t="shared" ref="H26:J26" si="4">H24+H25</f>
        <v>0</v>
      </c>
      <c r="I26" s="94">
        <f t="shared" si="4"/>
        <v>0</v>
      </c>
      <c r="J26" s="94">
        <f t="shared" si="4"/>
        <v>-873.3599999999999</v>
      </c>
      <c r="K26" s="93">
        <f>J26/G26*100</f>
        <v>3558.924205378974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-24.540000000931315</v>
      </c>
      <c r="H27" s="94">
        <f t="shared" ref="H27:J27" si="5">H16+H26</f>
        <v>0</v>
      </c>
      <c r="I27" s="94">
        <f t="shared" si="5"/>
        <v>0</v>
      </c>
      <c r="J27" s="94">
        <f t="shared" si="5"/>
        <v>3.3537617127876729E-10</v>
      </c>
      <c r="K27" s="93">
        <f>J27/G27*100</f>
        <v>-1.3666510646537876E-9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4564592.5600000005</v>
      </c>
      <c r="H10" s="65">
        <f>H11</f>
        <v>5345381</v>
      </c>
      <c r="I10" s="65">
        <f>I11</f>
        <v>6077359</v>
      </c>
      <c r="J10" s="65">
        <f>J11</f>
        <v>6107580.6100000003</v>
      </c>
      <c r="K10" s="69">
        <f t="shared" ref="K10:K24" si="0">(J10*100)/G10</f>
        <v>133.80341245616015</v>
      </c>
      <c r="L10" s="69">
        <f t="shared" ref="L10:L24" si="1">(J10*100)/I10</f>
        <v>100.49728196079909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4564592.5600000005</v>
      </c>
      <c r="H11" s="65">
        <f>H12+H15+H18+H21</f>
        <v>5345381</v>
      </c>
      <c r="I11" s="65">
        <f>I12+I15+I18+I21</f>
        <v>6077359</v>
      </c>
      <c r="J11" s="65">
        <f>J12+J15+J18+J21</f>
        <v>6107580.6100000003</v>
      </c>
      <c r="K11" s="65">
        <f t="shared" si="0"/>
        <v>133.80341245616015</v>
      </c>
      <c r="L11" s="65">
        <f t="shared" si="1"/>
        <v>100.49728196079909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8165.36</v>
      </c>
      <c r="H12" s="65">
        <f t="shared" si="2"/>
        <v>0</v>
      </c>
      <c r="I12" s="65">
        <f t="shared" si="2"/>
        <v>0</v>
      </c>
      <c r="J12" s="65">
        <f t="shared" si="2"/>
        <v>30388.39</v>
      </c>
      <c r="K12" s="65">
        <f t="shared" si="0"/>
        <v>372.16228065878295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8165.36</v>
      </c>
      <c r="H13" s="65">
        <f t="shared" si="2"/>
        <v>0</v>
      </c>
      <c r="I13" s="65">
        <f t="shared" si="2"/>
        <v>0</v>
      </c>
      <c r="J13" s="65">
        <f t="shared" si="2"/>
        <v>30388.39</v>
      </c>
      <c r="K13" s="65">
        <f t="shared" si="0"/>
        <v>372.16228065878295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8165.36</v>
      </c>
      <c r="H14" s="66">
        <v>0</v>
      </c>
      <c r="I14" s="66">
        <v>0</v>
      </c>
      <c r="J14" s="66">
        <v>30388.39</v>
      </c>
      <c r="K14" s="66">
        <f t="shared" si="0"/>
        <v>372.16228065878295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20</v>
      </c>
      <c r="I15" s="65">
        <f t="shared" si="3"/>
        <v>20</v>
      </c>
      <c r="J15" s="65">
        <f t="shared" si="3"/>
        <v>187.87</v>
      </c>
      <c r="K15" s="65" t="e">
        <f t="shared" si="0"/>
        <v>#DIV/0!</v>
      </c>
      <c r="L15" s="65">
        <f t="shared" si="1"/>
        <v>939.35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20</v>
      </c>
      <c r="I16" s="65">
        <f t="shared" si="3"/>
        <v>20</v>
      </c>
      <c r="J16" s="65">
        <f t="shared" si="3"/>
        <v>187.87</v>
      </c>
      <c r="K16" s="65" t="e">
        <f t="shared" si="0"/>
        <v>#DIV/0!</v>
      </c>
      <c r="L16" s="65">
        <f t="shared" si="1"/>
        <v>939.35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20</v>
      </c>
      <c r="I17" s="66">
        <v>20</v>
      </c>
      <c r="J17" s="66">
        <v>187.87</v>
      </c>
      <c r="K17" s="66" t="e">
        <f t="shared" si="0"/>
        <v>#DIV/0!</v>
      </c>
      <c r="L17" s="66">
        <f t="shared" si="1"/>
        <v>939.35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611.27</v>
      </c>
      <c r="H18" s="65">
        <f t="shared" si="4"/>
        <v>398</v>
      </c>
      <c r="I18" s="65">
        <f t="shared" si="4"/>
        <v>398</v>
      </c>
      <c r="J18" s="65">
        <f t="shared" si="4"/>
        <v>685.49</v>
      </c>
      <c r="K18" s="65">
        <f t="shared" si="0"/>
        <v>112.14193400624929</v>
      </c>
      <c r="L18" s="65">
        <f t="shared" si="1"/>
        <v>172.23366834170855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611.27</v>
      </c>
      <c r="H19" s="65">
        <f t="shared" si="4"/>
        <v>398</v>
      </c>
      <c r="I19" s="65">
        <f t="shared" si="4"/>
        <v>398</v>
      </c>
      <c r="J19" s="65">
        <f t="shared" si="4"/>
        <v>685.49</v>
      </c>
      <c r="K19" s="65">
        <f t="shared" si="0"/>
        <v>112.14193400624929</v>
      </c>
      <c r="L19" s="65">
        <f t="shared" si="1"/>
        <v>172.23366834170855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611.27</v>
      </c>
      <c r="H20" s="66">
        <v>398</v>
      </c>
      <c r="I20" s="66">
        <v>398</v>
      </c>
      <c r="J20" s="66">
        <v>685.49</v>
      </c>
      <c r="K20" s="66">
        <f t="shared" si="0"/>
        <v>112.14193400624929</v>
      </c>
      <c r="L20" s="66">
        <f t="shared" si="1"/>
        <v>172.23366834170855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4555815.9300000006</v>
      </c>
      <c r="H21" s="65">
        <f>H22</f>
        <v>5344963</v>
      </c>
      <c r="I21" s="65">
        <f>I22</f>
        <v>6076941</v>
      </c>
      <c r="J21" s="65">
        <f>J22</f>
        <v>6076318.8600000003</v>
      </c>
      <c r="K21" s="65">
        <f t="shared" si="0"/>
        <v>133.37498602582917</v>
      </c>
      <c r="L21" s="65">
        <f t="shared" si="1"/>
        <v>99.98976228335934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4555815.9300000006</v>
      </c>
      <c r="H22" s="65">
        <f>H23+H24</f>
        <v>5344963</v>
      </c>
      <c r="I22" s="65">
        <f>I23+I24</f>
        <v>6076941</v>
      </c>
      <c r="J22" s="65">
        <f>J23+J24</f>
        <v>6076318.8600000003</v>
      </c>
      <c r="K22" s="65">
        <f t="shared" si="0"/>
        <v>133.37498602582917</v>
      </c>
      <c r="L22" s="65">
        <f t="shared" si="1"/>
        <v>99.98976228335934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4521771.7300000004</v>
      </c>
      <c r="H23" s="66">
        <v>5135216</v>
      </c>
      <c r="I23" s="66">
        <v>6017194</v>
      </c>
      <c r="J23" s="66">
        <v>6016314.0300000003</v>
      </c>
      <c r="K23" s="66">
        <f t="shared" si="0"/>
        <v>133.05213949842619</v>
      </c>
      <c r="L23" s="66">
        <f t="shared" si="1"/>
        <v>99.985375741583198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34044.199999999997</v>
      </c>
      <c r="H24" s="66">
        <v>209747</v>
      </c>
      <c r="I24" s="66">
        <v>59747</v>
      </c>
      <c r="J24" s="66">
        <v>60004.83</v>
      </c>
      <c r="K24" s="66">
        <f t="shared" si="0"/>
        <v>176.2556617573625</v>
      </c>
      <c r="L24" s="66">
        <f t="shared" si="1"/>
        <v>100.43153631144661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4564592.5600000005</v>
      </c>
      <c r="H29" s="65">
        <f>H30+H72</f>
        <v>5345381</v>
      </c>
      <c r="I29" s="65">
        <f>I30+I72</f>
        <v>6077359</v>
      </c>
      <c r="J29" s="65">
        <f>J30+J72</f>
        <v>6106707.2499999991</v>
      </c>
      <c r="K29" s="70">
        <f t="shared" ref="K29:K60" si="5">(J29*100)/G29</f>
        <v>133.78427909456173</v>
      </c>
      <c r="L29" s="70">
        <f t="shared" ref="L29:L60" si="6">(J29*100)/I29</f>
        <v>100.48291124483514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4530548.3600000003</v>
      </c>
      <c r="H30" s="65">
        <f>H31+H39+H67</f>
        <v>5135634</v>
      </c>
      <c r="I30" s="65">
        <f>I31+I39+I67</f>
        <v>6017612</v>
      </c>
      <c r="J30" s="65">
        <f>J31+J39+J67</f>
        <v>6046702.419999999</v>
      </c>
      <c r="K30" s="65">
        <f t="shared" si="5"/>
        <v>133.465133567187</v>
      </c>
      <c r="L30" s="65">
        <f t="shared" si="6"/>
        <v>100.48342133058762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3695291.0900000003</v>
      </c>
      <c r="H31" s="65">
        <f>H32+H35+H37</f>
        <v>4347420</v>
      </c>
      <c r="I31" s="65">
        <f>I32+I35+I37</f>
        <v>4955098</v>
      </c>
      <c r="J31" s="65">
        <f>J32+J35+J37</f>
        <v>4955015.5699999994</v>
      </c>
      <c r="K31" s="65">
        <f t="shared" si="5"/>
        <v>134.08999316478744</v>
      </c>
      <c r="L31" s="65">
        <f t="shared" si="6"/>
        <v>99.998336460752142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3066199.39</v>
      </c>
      <c r="H32" s="65">
        <f>H33+H34</f>
        <v>3639000</v>
      </c>
      <c r="I32" s="65">
        <f>I33+I34</f>
        <v>4116676</v>
      </c>
      <c r="J32" s="65">
        <f>J33+J34</f>
        <v>4116596.17</v>
      </c>
      <c r="K32" s="65">
        <f t="shared" si="5"/>
        <v>134.25728879295093</v>
      </c>
      <c r="L32" s="65">
        <f t="shared" si="6"/>
        <v>99.998060814113131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3040455.35</v>
      </c>
      <c r="H33" s="66">
        <v>3633500</v>
      </c>
      <c r="I33" s="66">
        <v>4021200</v>
      </c>
      <c r="J33" s="66">
        <v>4021120.61</v>
      </c>
      <c r="K33" s="66">
        <f t="shared" si="5"/>
        <v>132.25389447011614</v>
      </c>
      <c r="L33" s="66">
        <f t="shared" si="6"/>
        <v>99.998025713717297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25744.04</v>
      </c>
      <c r="H34" s="66">
        <v>5500</v>
      </c>
      <c r="I34" s="66">
        <v>95476</v>
      </c>
      <c r="J34" s="66">
        <v>95475.56</v>
      </c>
      <c r="K34" s="66">
        <f t="shared" si="5"/>
        <v>370.86471276458548</v>
      </c>
      <c r="L34" s="66">
        <f t="shared" si="6"/>
        <v>99.999539151200295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123190.54</v>
      </c>
      <c r="H35" s="65">
        <f>H36</f>
        <v>130012</v>
      </c>
      <c r="I35" s="65">
        <f>I36</f>
        <v>159365</v>
      </c>
      <c r="J35" s="65">
        <f>J36</f>
        <v>159362.76</v>
      </c>
      <c r="K35" s="65">
        <f t="shared" si="5"/>
        <v>129.36282282714242</v>
      </c>
      <c r="L35" s="65">
        <f t="shared" si="6"/>
        <v>99.998594421610761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123190.54</v>
      </c>
      <c r="H36" s="66">
        <v>130012</v>
      </c>
      <c r="I36" s="66">
        <v>159365</v>
      </c>
      <c r="J36" s="66">
        <v>159362.76</v>
      </c>
      <c r="K36" s="66">
        <f t="shared" si="5"/>
        <v>129.36282282714242</v>
      </c>
      <c r="L36" s="66">
        <f t="shared" si="6"/>
        <v>99.998594421610761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505901.16</v>
      </c>
      <c r="H37" s="65">
        <f>H38</f>
        <v>578408</v>
      </c>
      <c r="I37" s="65">
        <f>I38</f>
        <v>679057</v>
      </c>
      <c r="J37" s="65">
        <f>J38</f>
        <v>679056.64</v>
      </c>
      <c r="K37" s="65">
        <f t="shared" si="5"/>
        <v>134.22713638371576</v>
      </c>
      <c r="L37" s="65">
        <f t="shared" si="6"/>
        <v>99.999946985304618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505901.16</v>
      </c>
      <c r="H38" s="66">
        <v>578408</v>
      </c>
      <c r="I38" s="66">
        <v>679057</v>
      </c>
      <c r="J38" s="66">
        <v>679056.64</v>
      </c>
      <c r="K38" s="66">
        <f t="shared" si="5"/>
        <v>134.22713638371576</v>
      </c>
      <c r="L38" s="66">
        <f t="shared" si="6"/>
        <v>99.999946985304618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G40+G44+G49+G59+G61</f>
        <v>833226.67</v>
      </c>
      <c r="H39" s="65">
        <f>H40+H44+H49+H59+H61</f>
        <v>786184</v>
      </c>
      <c r="I39" s="65">
        <f>I40+I44+I49+I59+I61</f>
        <v>1060484</v>
      </c>
      <c r="J39" s="65">
        <f>J40+J44+J49+J59+J61</f>
        <v>1089606.8400000001</v>
      </c>
      <c r="K39" s="65">
        <f t="shared" si="5"/>
        <v>130.76955878044566</v>
      </c>
      <c r="L39" s="65">
        <f t="shared" si="6"/>
        <v>102.74618381795482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129322.37000000001</v>
      </c>
      <c r="H40" s="65">
        <f>H41+H42+H43</f>
        <v>137500</v>
      </c>
      <c r="I40" s="65">
        <f>I41+I42+I43</f>
        <v>122000</v>
      </c>
      <c r="J40" s="65">
        <f>J41+J42+J43</f>
        <v>120849.36</v>
      </c>
      <c r="K40" s="65">
        <f t="shared" si="5"/>
        <v>93.448148220605603</v>
      </c>
      <c r="L40" s="65">
        <f t="shared" si="6"/>
        <v>99.056852459016397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8317.7099999999991</v>
      </c>
      <c r="H41" s="66">
        <v>5500</v>
      </c>
      <c r="I41" s="66">
        <v>5500</v>
      </c>
      <c r="J41" s="66">
        <v>4685.09</v>
      </c>
      <c r="K41" s="66">
        <f t="shared" si="5"/>
        <v>56.326681262030057</v>
      </c>
      <c r="L41" s="66">
        <f t="shared" si="6"/>
        <v>85.183454545454552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119014.58</v>
      </c>
      <c r="H42" s="66">
        <v>130000</v>
      </c>
      <c r="I42" s="66">
        <v>114500</v>
      </c>
      <c r="J42" s="66">
        <v>113864.27</v>
      </c>
      <c r="K42" s="66">
        <f t="shared" si="5"/>
        <v>95.672538608294886</v>
      </c>
      <c r="L42" s="66">
        <f t="shared" si="6"/>
        <v>99.444777292576418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1990.08</v>
      </c>
      <c r="H43" s="66">
        <v>2000</v>
      </c>
      <c r="I43" s="66">
        <v>2000</v>
      </c>
      <c r="J43" s="66">
        <v>2300</v>
      </c>
      <c r="K43" s="66">
        <f t="shared" si="5"/>
        <v>115.57324328670205</v>
      </c>
      <c r="L43" s="66">
        <f t="shared" si="6"/>
        <v>115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110109.02</v>
      </c>
      <c r="H44" s="65">
        <f>H45+H46+H47+H48</f>
        <v>141062</v>
      </c>
      <c r="I44" s="65">
        <f>I45+I46+I47+I48</f>
        <v>139362</v>
      </c>
      <c r="J44" s="65">
        <f>J45+J46+J47+J48</f>
        <v>106062.40000000001</v>
      </c>
      <c r="K44" s="65">
        <f t="shared" si="5"/>
        <v>96.324896906720269</v>
      </c>
      <c r="L44" s="65">
        <f t="shared" si="6"/>
        <v>76.105681606176717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68180.38</v>
      </c>
      <c r="H45" s="66">
        <v>65398</v>
      </c>
      <c r="I45" s="66">
        <v>67698</v>
      </c>
      <c r="J45" s="66">
        <v>65857.55</v>
      </c>
      <c r="K45" s="66">
        <f t="shared" si="5"/>
        <v>96.593110804017215</v>
      </c>
      <c r="L45" s="66">
        <f t="shared" si="6"/>
        <v>97.2813820201483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39605.5</v>
      </c>
      <c r="H46" s="66">
        <v>73000</v>
      </c>
      <c r="I46" s="66">
        <v>69000</v>
      </c>
      <c r="J46" s="66">
        <v>37573.67</v>
      </c>
      <c r="K46" s="66">
        <f t="shared" si="5"/>
        <v>94.869828685409857</v>
      </c>
      <c r="L46" s="66">
        <f t="shared" si="6"/>
        <v>54.454594202898548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1123.1400000000001</v>
      </c>
      <c r="H47" s="66">
        <v>2000</v>
      </c>
      <c r="I47" s="66">
        <v>2000</v>
      </c>
      <c r="J47" s="66">
        <v>793.63</v>
      </c>
      <c r="K47" s="66">
        <f t="shared" si="5"/>
        <v>70.661716259771708</v>
      </c>
      <c r="L47" s="66">
        <f t="shared" si="6"/>
        <v>39.6815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1200</v>
      </c>
      <c r="H48" s="66">
        <v>664</v>
      </c>
      <c r="I48" s="66">
        <v>664</v>
      </c>
      <c r="J48" s="66">
        <v>1837.55</v>
      </c>
      <c r="K48" s="66">
        <f t="shared" si="5"/>
        <v>153.12916666666666</v>
      </c>
      <c r="L48" s="66">
        <f t="shared" si="6"/>
        <v>276.7394578313253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580561.26</v>
      </c>
      <c r="H49" s="65">
        <f>H50+H51+H52+H53+H54+H55+H56+H57+H58</f>
        <v>498822</v>
      </c>
      <c r="I49" s="65">
        <f>I50+I51+I52+I53+I54+I55+I56+I57+I58</f>
        <v>792322</v>
      </c>
      <c r="J49" s="65">
        <f>J50+J51+J52+J53+J54+J55+J56+J57+J58</f>
        <v>828868.39000000013</v>
      </c>
      <c r="K49" s="65">
        <f t="shared" si="5"/>
        <v>142.77018587151338</v>
      </c>
      <c r="L49" s="65">
        <f t="shared" si="6"/>
        <v>104.6125678701336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334394.01</v>
      </c>
      <c r="H50" s="66">
        <v>280150</v>
      </c>
      <c r="I50" s="66">
        <v>360150</v>
      </c>
      <c r="J50" s="66">
        <v>414584.28</v>
      </c>
      <c r="K50" s="66">
        <f t="shared" si="5"/>
        <v>123.98077345942889</v>
      </c>
      <c r="L50" s="66">
        <f t="shared" si="6"/>
        <v>115.11433569346106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31218.720000000001</v>
      </c>
      <c r="H51" s="66">
        <v>40000</v>
      </c>
      <c r="I51" s="66">
        <v>40000</v>
      </c>
      <c r="J51" s="66">
        <v>16709.599999999999</v>
      </c>
      <c r="K51" s="66">
        <f t="shared" si="5"/>
        <v>53.524295679002854</v>
      </c>
      <c r="L51" s="66">
        <f t="shared" si="6"/>
        <v>41.774000000000001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2116.5500000000002</v>
      </c>
      <c r="H52" s="66">
        <v>3500</v>
      </c>
      <c r="I52" s="66">
        <v>3500</v>
      </c>
      <c r="J52" s="66">
        <v>2028.85</v>
      </c>
      <c r="K52" s="66">
        <f t="shared" si="5"/>
        <v>95.856464529540986</v>
      </c>
      <c r="L52" s="66">
        <f t="shared" si="6"/>
        <v>57.967142857142861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14750.01</v>
      </c>
      <c r="H53" s="66">
        <v>15000</v>
      </c>
      <c r="I53" s="66">
        <v>15000</v>
      </c>
      <c r="J53" s="66">
        <v>14014.7</v>
      </c>
      <c r="K53" s="66">
        <f t="shared" si="5"/>
        <v>95.014850837389261</v>
      </c>
      <c r="L53" s="66">
        <f t="shared" si="6"/>
        <v>93.431333333333328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24655.32</v>
      </c>
      <c r="H54" s="66">
        <v>24000</v>
      </c>
      <c r="I54" s="66">
        <v>24000</v>
      </c>
      <c r="J54" s="66">
        <v>29262.720000000001</v>
      </c>
      <c r="K54" s="66">
        <f t="shared" si="5"/>
        <v>118.68724478124803</v>
      </c>
      <c r="L54" s="66">
        <f t="shared" si="6"/>
        <v>121.928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19894.48</v>
      </c>
      <c r="H55" s="66">
        <v>9600</v>
      </c>
      <c r="I55" s="66">
        <v>9600</v>
      </c>
      <c r="J55" s="66">
        <v>380.36</v>
      </c>
      <c r="K55" s="66">
        <f t="shared" si="5"/>
        <v>1.911887116426265</v>
      </c>
      <c r="L55" s="66">
        <f t="shared" si="6"/>
        <v>3.9620833333333332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147308.63</v>
      </c>
      <c r="H56" s="66">
        <v>119870</v>
      </c>
      <c r="I56" s="66">
        <v>333370</v>
      </c>
      <c r="J56" s="66">
        <v>345194.83</v>
      </c>
      <c r="K56" s="66">
        <f t="shared" si="5"/>
        <v>234.33442426285546</v>
      </c>
      <c r="L56" s="66">
        <f t="shared" si="6"/>
        <v>103.54705882352941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19.920000000000002</v>
      </c>
      <c r="H57" s="66">
        <v>702</v>
      </c>
      <c r="I57" s="66">
        <v>702</v>
      </c>
      <c r="J57" s="66">
        <v>19.920000000000002</v>
      </c>
      <c r="K57" s="66">
        <f t="shared" si="5"/>
        <v>99.999999999999986</v>
      </c>
      <c r="L57" s="66">
        <f t="shared" si="6"/>
        <v>2.8376068376068377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6203.62</v>
      </c>
      <c r="H58" s="66">
        <v>6000</v>
      </c>
      <c r="I58" s="66">
        <v>6000</v>
      </c>
      <c r="J58" s="66">
        <v>6673.13</v>
      </c>
      <c r="K58" s="66">
        <f t="shared" si="5"/>
        <v>107.56832301140302</v>
      </c>
      <c r="L58" s="66">
        <f t="shared" si="6"/>
        <v>111.21883333333334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2754</v>
      </c>
      <c r="H59" s="65">
        <f>H60</f>
        <v>6000</v>
      </c>
      <c r="I59" s="65">
        <f>I60</f>
        <v>4000</v>
      </c>
      <c r="J59" s="65">
        <f>J60</f>
        <v>1700</v>
      </c>
      <c r="K59" s="65">
        <f t="shared" si="5"/>
        <v>61.728395061728392</v>
      </c>
      <c r="L59" s="65">
        <f t="shared" si="6"/>
        <v>42.5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2754</v>
      </c>
      <c r="H60" s="66">
        <v>6000</v>
      </c>
      <c r="I60" s="66">
        <v>4000</v>
      </c>
      <c r="J60" s="66">
        <v>1700</v>
      </c>
      <c r="K60" s="66">
        <f t="shared" si="5"/>
        <v>61.728395061728392</v>
      </c>
      <c r="L60" s="66">
        <f t="shared" si="6"/>
        <v>42.5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10480.02</v>
      </c>
      <c r="H61" s="65">
        <f>H62+H63+H64+H65+H66</f>
        <v>2800</v>
      </c>
      <c r="I61" s="65">
        <f>I62+I63+I64+I65+I66</f>
        <v>2800</v>
      </c>
      <c r="J61" s="65">
        <f>J62+J63+J64+J65+J66</f>
        <v>32126.690000000002</v>
      </c>
      <c r="K61" s="65">
        <f t="shared" ref="K61:K80" si="7">(J61*100)/G61</f>
        <v>306.55180047366321</v>
      </c>
      <c r="L61" s="65">
        <f t="shared" ref="L61:L80" si="8">(J61*100)/I61</f>
        <v>1147.3817857142858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8165.36</v>
      </c>
      <c r="H62" s="66">
        <v>0</v>
      </c>
      <c r="I62" s="66">
        <v>0</v>
      </c>
      <c r="J62" s="66">
        <v>30388.39</v>
      </c>
      <c r="K62" s="66">
        <f t="shared" si="7"/>
        <v>372.16228065878295</v>
      </c>
      <c r="L62" s="66" t="e">
        <f t="shared" si="8"/>
        <v>#DIV/0!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1327</v>
      </c>
      <c r="H63" s="66">
        <v>1100</v>
      </c>
      <c r="I63" s="66">
        <v>1100</v>
      </c>
      <c r="J63" s="66">
        <v>649.9</v>
      </c>
      <c r="K63" s="66">
        <f t="shared" si="7"/>
        <v>48.975131876412959</v>
      </c>
      <c r="L63" s="66">
        <f t="shared" si="8"/>
        <v>59.081818181818178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664</v>
      </c>
      <c r="H64" s="66">
        <v>700</v>
      </c>
      <c r="I64" s="66">
        <v>700</v>
      </c>
      <c r="J64" s="66">
        <v>700</v>
      </c>
      <c r="K64" s="66">
        <f t="shared" si="7"/>
        <v>105.42168674698796</v>
      </c>
      <c r="L64" s="66">
        <f t="shared" si="8"/>
        <v>100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0</v>
      </c>
      <c r="I65" s="66">
        <v>0</v>
      </c>
      <c r="J65" s="66">
        <v>0</v>
      </c>
      <c r="K65" s="66" t="e">
        <f t="shared" si="7"/>
        <v>#DIV/0!</v>
      </c>
      <c r="L65" s="66" t="e">
        <f t="shared" si="8"/>
        <v>#DIV/0!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323.66000000000003</v>
      </c>
      <c r="H66" s="66">
        <v>1000</v>
      </c>
      <c r="I66" s="66">
        <v>1000</v>
      </c>
      <c r="J66" s="66">
        <v>388.4</v>
      </c>
      <c r="K66" s="66">
        <f t="shared" si="7"/>
        <v>120.00247172959277</v>
      </c>
      <c r="L66" s="66">
        <f t="shared" si="8"/>
        <v>38.840000000000003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2030.6</v>
      </c>
      <c r="H67" s="65">
        <f>H68+H70</f>
        <v>2030</v>
      </c>
      <c r="I67" s="65">
        <f>I68+I70</f>
        <v>2030</v>
      </c>
      <c r="J67" s="65">
        <f>J68+J70</f>
        <v>2080.0100000000002</v>
      </c>
      <c r="K67" s="65">
        <f t="shared" si="7"/>
        <v>102.43327095439771</v>
      </c>
      <c r="L67" s="65">
        <f t="shared" si="8"/>
        <v>102.46354679802955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220.6</v>
      </c>
      <c r="H68" s="65">
        <f>H69</f>
        <v>30</v>
      </c>
      <c r="I68" s="65">
        <f>I69</f>
        <v>30</v>
      </c>
      <c r="J68" s="65">
        <f>J69</f>
        <v>30.01</v>
      </c>
      <c r="K68" s="65">
        <f t="shared" si="7"/>
        <v>13.603807796917499</v>
      </c>
      <c r="L68" s="65">
        <f t="shared" si="8"/>
        <v>100.03333333333333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220.6</v>
      </c>
      <c r="H69" s="66">
        <v>30</v>
      </c>
      <c r="I69" s="66">
        <v>30</v>
      </c>
      <c r="J69" s="66">
        <v>30.01</v>
      </c>
      <c r="K69" s="66">
        <f t="shared" si="7"/>
        <v>13.603807796917499</v>
      </c>
      <c r="L69" s="66">
        <f t="shared" si="8"/>
        <v>100.03333333333333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1810</v>
      </c>
      <c r="H70" s="65">
        <f>H71</f>
        <v>2000</v>
      </c>
      <c r="I70" s="65">
        <f>I71</f>
        <v>2000</v>
      </c>
      <c r="J70" s="65">
        <f>J71</f>
        <v>2050</v>
      </c>
      <c r="K70" s="65">
        <f t="shared" si="7"/>
        <v>113.25966850828729</v>
      </c>
      <c r="L70" s="65">
        <f t="shared" si="8"/>
        <v>102.5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1810</v>
      </c>
      <c r="H71" s="66">
        <v>2000</v>
      </c>
      <c r="I71" s="66">
        <v>2000</v>
      </c>
      <c r="J71" s="66">
        <v>2050</v>
      </c>
      <c r="K71" s="66">
        <f t="shared" si="7"/>
        <v>113.25966850828729</v>
      </c>
      <c r="L71" s="66">
        <f t="shared" si="8"/>
        <v>102.5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G73+G78</f>
        <v>34044.199999999997</v>
      </c>
      <c r="H72" s="65">
        <f>H73+H78</f>
        <v>209747</v>
      </c>
      <c r="I72" s="65">
        <f>I73+I78</f>
        <v>59747</v>
      </c>
      <c r="J72" s="65">
        <f>J73+J78</f>
        <v>60004.83</v>
      </c>
      <c r="K72" s="65">
        <f t="shared" si="7"/>
        <v>176.2556617573625</v>
      </c>
      <c r="L72" s="65">
        <f t="shared" si="8"/>
        <v>100.43153631144661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G74+G76</f>
        <v>4044.2</v>
      </c>
      <c r="H73" s="65">
        <f>H74+H76</f>
        <v>9747</v>
      </c>
      <c r="I73" s="65">
        <f>I74+I76</f>
        <v>9747</v>
      </c>
      <c r="J73" s="65">
        <f>J74+J76</f>
        <v>10123.700000000001</v>
      </c>
      <c r="K73" s="65">
        <f t="shared" si="7"/>
        <v>250.32639335344444</v>
      </c>
      <c r="L73" s="65">
        <f t="shared" si="8"/>
        <v>103.86477890633016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0</v>
      </c>
      <c r="H74" s="65">
        <f>H75</f>
        <v>8000</v>
      </c>
      <c r="I74" s="65">
        <f>I75</f>
        <v>8000</v>
      </c>
      <c r="J74" s="65">
        <f>J75</f>
        <v>7983.74</v>
      </c>
      <c r="K74" s="65" t="e">
        <f t="shared" si="7"/>
        <v>#DIV/0!</v>
      </c>
      <c r="L74" s="65">
        <f t="shared" si="8"/>
        <v>99.796750000000003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8000</v>
      </c>
      <c r="I75" s="66">
        <v>8000</v>
      </c>
      <c r="J75" s="66">
        <v>7983.74</v>
      </c>
      <c r="K75" s="66" t="e">
        <f t="shared" si="7"/>
        <v>#DIV/0!</v>
      </c>
      <c r="L75" s="66">
        <f t="shared" si="8"/>
        <v>99.796750000000003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4044.2</v>
      </c>
      <c r="H76" s="65">
        <f>H77</f>
        <v>1747</v>
      </c>
      <c r="I76" s="65">
        <f>I77</f>
        <v>1747</v>
      </c>
      <c r="J76" s="65">
        <f>J77</f>
        <v>2139.96</v>
      </c>
      <c r="K76" s="65">
        <f t="shared" si="7"/>
        <v>52.91429701795164</v>
      </c>
      <c r="L76" s="65">
        <f t="shared" si="8"/>
        <v>122.49341728677733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4044.2</v>
      </c>
      <c r="H77" s="66">
        <v>1747</v>
      </c>
      <c r="I77" s="66">
        <v>1747</v>
      </c>
      <c r="J77" s="66">
        <v>2139.96</v>
      </c>
      <c r="K77" s="66">
        <f t="shared" si="7"/>
        <v>52.91429701795164</v>
      </c>
      <c r="L77" s="66">
        <f t="shared" si="8"/>
        <v>122.49341728677733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30000</v>
      </c>
      <c r="H78" s="65">
        <f t="shared" si="9"/>
        <v>200000</v>
      </c>
      <c r="I78" s="65">
        <f t="shared" si="9"/>
        <v>50000</v>
      </c>
      <c r="J78" s="65">
        <f t="shared" si="9"/>
        <v>49881.13</v>
      </c>
      <c r="K78" s="65">
        <f t="shared" si="7"/>
        <v>166.27043333333333</v>
      </c>
      <c r="L78" s="65">
        <f t="shared" si="8"/>
        <v>99.762259999999998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30000</v>
      </c>
      <c r="H79" s="65">
        <f t="shared" si="9"/>
        <v>200000</v>
      </c>
      <c r="I79" s="65">
        <f t="shared" si="9"/>
        <v>50000</v>
      </c>
      <c r="J79" s="65">
        <f t="shared" si="9"/>
        <v>49881.13</v>
      </c>
      <c r="K79" s="65">
        <f t="shared" si="7"/>
        <v>166.27043333333333</v>
      </c>
      <c r="L79" s="65">
        <f t="shared" si="8"/>
        <v>99.762259999999998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30000</v>
      </c>
      <c r="H80" s="66">
        <v>200000</v>
      </c>
      <c r="I80" s="66">
        <v>50000</v>
      </c>
      <c r="J80" s="66">
        <v>49881.13</v>
      </c>
      <c r="K80" s="66">
        <f t="shared" si="7"/>
        <v>166.27043333333333</v>
      </c>
      <c r="L80" s="66">
        <f t="shared" si="8"/>
        <v>99.762259999999998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4564592.5599999996</v>
      </c>
      <c r="D6" s="71">
        <f>D7+D9+D11+D13</f>
        <v>5345381</v>
      </c>
      <c r="E6" s="71">
        <f>E7+E9+E11+E13</f>
        <v>6077359</v>
      </c>
      <c r="F6" s="71">
        <f>F7+F9+F11+F13</f>
        <v>6107580.6100000003</v>
      </c>
      <c r="G6" s="72">
        <f t="shared" ref="G6:G23" si="0">(F6*100)/C6</f>
        <v>133.80341245616017</v>
      </c>
      <c r="H6" s="72">
        <f t="shared" ref="H6:H23" si="1">(F6*100)/E6</f>
        <v>100.49728196079909</v>
      </c>
    </row>
    <row r="7" spans="1:8" x14ac:dyDescent="0.25">
      <c r="A7"/>
      <c r="B7" s="8" t="s">
        <v>177</v>
      </c>
      <c r="C7" s="71">
        <f>C8</f>
        <v>4555815.93</v>
      </c>
      <c r="D7" s="71">
        <f>D8</f>
        <v>5344963</v>
      </c>
      <c r="E7" s="71">
        <f>E8</f>
        <v>6076941</v>
      </c>
      <c r="F7" s="71">
        <f>F8</f>
        <v>6076318.8600000003</v>
      </c>
      <c r="G7" s="72">
        <f t="shared" si="0"/>
        <v>133.3749860258292</v>
      </c>
      <c r="H7" s="72">
        <f t="shared" si="1"/>
        <v>99.98976228335934</v>
      </c>
    </row>
    <row r="8" spans="1:8" x14ac:dyDescent="0.25">
      <c r="A8"/>
      <c r="B8" s="16" t="s">
        <v>178</v>
      </c>
      <c r="C8" s="73">
        <v>4555815.93</v>
      </c>
      <c r="D8" s="73">
        <v>5344963</v>
      </c>
      <c r="E8" s="73">
        <v>6076941</v>
      </c>
      <c r="F8" s="74">
        <v>6076318.8600000003</v>
      </c>
      <c r="G8" s="70">
        <f t="shared" si="0"/>
        <v>133.3749860258292</v>
      </c>
      <c r="H8" s="70">
        <f t="shared" si="1"/>
        <v>99.98976228335934</v>
      </c>
    </row>
    <row r="9" spans="1:8" x14ac:dyDescent="0.25">
      <c r="A9"/>
      <c r="B9" s="8" t="s">
        <v>179</v>
      </c>
      <c r="C9" s="71">
        <f>C10</f>
        <v>611.27</v>
      </c>
      <c r="D9" s="71">
        <f>D10</f>
        <v>398</v>
      </c>
      <c r="E9" s="71">
        <f>E10</f>
        <v>398</v>
      </c>
      <c r="F9" s="71">
        <f>F10</f>
        <v>685.49</v>
      </c>
      <c r="G9" s="72">
        <f t="shared" si="0"/>
        <v>112.14193400624929</v>
      </c>
      <c r="H9" s="72">
        <f t="shared" si="1"/>
        <v>172.23366834170855</v>
      </c>
    </row>
    <row r="10" spans="1:8" x14ac:dyDescent="0.25">
      <c r="A10"/>
      <c r="B10" s="16" t="s">
        <v>180</v>
      </c>
      <c r="C10" s="73">
        <v>611.27</v>
      </c>
      <c r="D10" s="73">
        <v>398</v>
      </c>
      <c r="E10" s="73">
        <v>398</v>
      </c>
      <c r="F10" s="74">
        <v>685.49</v>
      </c>
      <c r="G10" s="70">
        <f t="shared" si="0"/>
        <v>112.14193400624929</v>
      </c>
      <c r="H10" s="70">
        <f t="shared" si="1"/>
        <v>172.23366834170855</v>
      </c>
    </row>
    <row r="11" spans="1:8" x14ac:dyDescent="0.25">
      <c r="A11"/>
      <c r="B11" s="8" t="s">
        <v>181</v>
      </c>
      <c r="C11" s="71">
        <f>C12</f>
        <v>0</v>
      </c>
      <c r="D11" s="71">
        <f>D12</f>
        <v>20</v>
      </c>
      <c r="E11" s="71">
        <f>E12</f>
        <v>20</v>
      </c>
      <c r="F11" s="71">
        <f>F12</f>
        <v>187.87</v>
      </c>
      <c r="G11" s="72" t="e">
        <f t="shared" si="0"/>
        <v>#DIV/0!</v>
      </c>
      <c r="H11" s="72">
        <f t="shared" si="1"/>
        <v>939.35</v>
      </c>
    </row>
    <row r="12" spans="1:8" x14ac:dyDescent="0.25">
      <c r="A12"/>
      <c r="B12" s="16" t="s">
        <v>182</v>
      </c>
      <c r="C12" s="73">
        <v>0</v>
      </c>
      <c r="D12" s="73">
        <v>20</v>
      </c>
      <c r="E12" s="73">
        <v>20</v>
      </c>
      <c r="F12" s="74">
        <v>187.87</v>
      </c>
      <c r="G12" s="70" t="e">
        <f t="shared" si="0"/>
        <v>#DIV/0!</v>
      </c>
      <c r="H12" s="70">
        <f t="shared" si="1"/>
        <v>939.35</v>
      </c>
    </row>
    <row r="13" spans="1:8" x14ac:dyDescent="0.25">
      <c r="A13"/>
      <c r="B13" s="8" t="s">
        <v>183</v>
      </c>
      <c r="C13" s="71">
        <f>C14</f>
        <v>8165.36</v>
      </c>
      <c r="D13" s="71">
        <f>D14</f>
        <v>0</v>
      </c>
      <c r="E13" s="71">
        <f>E14</f>
        <v>0</v>
      </c>
      <c r="F13" s="71">
        <f>F14</f>
        <v>30388.39</v>
      </c>
      <c r="G13" s="72">
        <f t="shared" si="0"/>
        <v>372.16228065878295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8165.36</v>
      </c>
      <c r="D14" s="73">
        <v>0</v>
      </c>
      <c r="E14" s="73">
        <v>0</v>
      </c>
      <c r="F14" s="74">
        <v>30388.39</v>
      </c>
      <c r="G14" s="70">
        <f t="shared" si="0"/>
        <v>372.16228065878295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C16+C18+C20+C22</f>
        <v>4564592.5599999996</v>
      </c>
      <c r="D15" s="75">
        <f>D16+D18+D20+D22</f>
        <v>5345381</v>
      </c>
      <c r="E15" s="75">
        <f>E16+E18+E20+E22</f>
        <v>6077359</v>
      </c>
      <c r="F15" s="75">
        <f>F16+F18+F20+F22</f>
        <v>6106707.25</v>
      </c>
      <c r="G15" s="72">
        <f t="shared" si="0"/>
        <v>133.78427909456175</v>
      </c>
      <c r="H15" s="72">
        <f t="shared" si="1"/>
        <v>100.48291124483514</v>
      </c>
    </row>
    <row r="16" spans="1:8" x14ac:dyDescent="0.25">
      <c r="A16"/>
      <c r="B16" s="8" t="s">
        <v>177</v>
      </c>
      <c r="C16" s="75">
        <f>C17</f>
        <v>4555815.93</v>
      </c>
      <c r="D16" s="75">
        <f>D17</f>
        <v>5344963</v>
      </c>
      <c r="E16" s="75">
        <f>E17</f>
        <v>6076941</v>
      </c>
      <c r="F16" s="75">
        <f>F17</f>
        <v>6076318.8600000003</v>
      </c>
      <c r="G16" s="72">
        <f t="shared" si="0"/>
        <v>133.3749860258292</v>
      </c>
      <c r="H16" s="72">
        <f t="shared" si="1"/>
        <v>99.98976228335934</v>
      </c>
    </row>
    <row r="17" spans="1:8" x14ac:dyDescent="0.25">
      <c r="A17"/>
      <c r="B17" s="16" t="s">
        <v>178</v>
      </c>
      <c r="C17" s="73">
        <v>4555815.93</v>
      </c>
      <c r="D17" s="73">
        <v>5344963</v>
      </c>
      <c r="E17" s="76">
        <v>6076941</v>
      </c>
      <c r="F17" s="74">
        <v>6076318.8600000003</v>
      </c>
      <c r="G17" s="70">
        <f t="shared" si="0"/>
        <v>133.3749860258292</v>
      </c>
      <c r="H17" s="70">
        <f t="shared" si="1"/>
        <v>99.98976228335934</v>
      </c>
    </row>
    <row r="18" spans="1:8" x14ac:dyDescent="0.25">
      <c r="A18"/>
      <c r="B18" s="8" t="s">
        <v>179</v>
      </c>
      <c r="C18" s="75">
        <f>C19</f>
        <v>611.27</v>
      </c>
      <c r="D18" s="75">
        <f>D19</f>
        <v>398</v>
      </c>
      <c r="E18" s="75">
        <f>E19</f>
        <v>398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180</v>
      </c>
      <c r="C19" s="73">
        <v>611.27</v>
      </c>
      <c r="D19" s="73">
        <v>398</v>
      </c>
      <c r="E19" s="76">
        <v>398</v>
      </c>
      <c r="F19" s="74">
        <v>0</v>
      </c>
      <c r="G19" s="70">
        <f t="shared" si="0"/>
        <v>0</v>
      </c>
      <c r="H19" s="70">
        <f t="shared" si="1"/>
        <v>0</v>
      </c>
    </row>
    <row r="20" spans="1:8" x14ac:dyDescent="0.25">
      <c r="A20"/>
      <c r="B20" s="8" t="s">
        <v>181</v>
      </c>
      <c r="C20" s="75">
        <f>C21</f>
        <v>0</v>
      </c>
      <c r="D20" s="75">
        <f>D21</f>
        <v>20</v>
      </c>
      <c r="E20" s="75">
        <f>E21</f>
        <v>20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182</v>
      </c>
      <c r="C21" s="73">
        <v>0</v>
      </c>
      <c r="D21" s="73">
        <v>20</v>
      </c>
      <c r="E21" s="76">
        <v>20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183</v>
      </c>
      <c r="C22" s="75">
        <f>C23</f>
        <v>8165.36</v>
      </c>
      <c r="D22" s="75">
        <f>D23</f>
        <v>0</v>
      </c>
      <c r="E22" s="75">
        <f>E23</f>
        <v>0</v>
      </c>
      <c r="F22" s="75">
        <f>F23</f>
        <v>30388.39</v>
      </c>
      <c r="G22" s="72">
        <f t="shared" si="0"/>
        <v>372.16228065878295</v>
      </c>
      <c r="H22" s="72" t="e">
        <f t="shared" si="1"/>
        <v>#DIV/0!</v>
      </c>
    </row>
    <row r="23" spans="1:8" x14ac:dyDescent="0.25">
      <c r="A23"/>
      <c r="B23" s="16" t="s">
        <v>184</v>
      </c>
      <c r="C23" s="73">
        <v>8165.36</v>
      </c>
      <c r="D23" s="73">
        <v>0</v>
      </c>
      <c r="E23" s="76">
        <v>0</v>
      </c>
      <c r="F23" s="74">
        <v>30388.39</v>
      </c>
      <c r="G23" s="70">
        <f t="shared" si="0"/>
        <v>372.16228065878295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4564592.5599999996</v>
      </c>
      <c r="D6" s="75">
        <f t="shared" si="0"/>
        <v>5345381</v>
      </c>
      <c r="E6" s="75">
        <f t="shared" si="0"/>
        <v>6077359</v>
      </c>
      <c r="F6" s="75">
        <f t="shared" si="0"/>
        <v>6106707.25</v>
      </c>
      <c r="G6" s="70">
        <f>(F6*100)/C6</f>
        <v>133.78427909456175</v>
      </c>
      <c r="H6" s="70">
        <f>(F6*100)/E6</f>
        <v>100.48291124483514</v>
      </c>
    </row>
    <row r="7" spans="2:8" x14ac:dyDescent="0.25">
      <c r="B7" s="8" t="s">
        <v>185</v>
      </c>
      <c r="C7" s="75">
        <f t="shared" si="0"/>
        <v>4564592.5599999996</v>
      </c>
      <c r="D7" s="75">
        <f t="shared" si="0"/>
        <v>5345381</v>
      </c>
      <c r="E7" s="75">
        <f t="shared" si="0"/>
        <v>6077359</v>
      </c>
      <c r="F7" s="75">
        <f t="shared" si="0"/>
        <v>6106707.25</v>
      </c>
      <c r="G7" s="70">
        <f>(F7*100)/C7</f>
        <v>133.78427909456175</v>
      </c>
      <c r="H7" s="70">
        <f>(F7*100)/E7</f>
        <v>100.48291124483514</v>
      </c>
    </row>
    <row r="8" spans="2:8" x14ac:dyDescent="0.25">
      <c r="B8" s="11" t="s">
        <v>186</v>
      </c>
      <c r="C8" s="73">
        <v>4564592.5599999996</v>
      </c>
      <c r="D8" s="73">
        <v>5345381</v>
      </c>
      <c r="E8" s="73">
        <v>6077359</v>
      </c>
      <c r="F8" s="74">
        <v>6106707.25</v>
      </c>
      <c r="G8" s="70">
        <f>(F8*100)/C8</f>
        <v>133.78427909456175</v>
      </c>
      <c r="H8" s="70">
        <f>(F8*100)/E8</f>
        <v>100.48291124483514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C13+C97</f>
        <v>5344963</v>
      </c>
      <c r="D7" s="77">
        <f>D13+D97</f>
        <v>6076941</v>
      </c>
      <c r="E7" s="77">
        <f>E13+E97</f>
        <v>6076318.8599999994</v>
      </c>
      <c r="F7" s="77">
        <f>(E7*100)/D7</f>
        <v>99.98976228335934</v>
      </c>
    </row>
    <row r="8" spans="1:6" x14ac:dyDescent="0.2">
      <c r="A8" s="47" t="s">
        <v>80</v>
      </c>
      <c r="B8" s="46"/>
      <c r="C8" s="77">
        <f>C69</f>
        <v>398</v>
      </c>
      <c r="D8" s="77">
        <f>D69</f>
        <v>398</v>
      </c>
      <c r="E8" s="77">
        <f>E69</f>
        <v>0</v>
      </c>
      <c r="F8" s="77">
        <f>(E8*100)/D8</f>
        <v>0</v>
      </c>
    </row>
    <row r="9" spans="1:6" x14ac:dyDescent="0.2">
      <c r="A9" s="47" t="s">
        <v>192</v>
      </c>
      <c r="B9" s="46"/>
      <c r="C9" s="77">
        <f>C78</f>
        <v>20</v>
      </c>
      <c r="D9" s="77">
        <f>D78</f>
        <v>20</v>
      </c>
      <c r="E9" s="77">
        <f>E78</f>
        <v>0</v>
      </c>
      <c r="F9" s="77">
        <f>(E9*100)/D9</f>
        <v>0</v>
      </c>
    </row>
    <row r="10" spans="1:6" x14ac:dyDescent="0.2">
      <c r="A10" s="47" t="s">
        <v>193</v>
      </c>
      <c r="B10" s="46"/>
      <c r="C10" s="77">
        <f>C87</f>
        <v>0</v>
      </c>
      <c r="D10" s="77">
        <f>D87</f>
        <v>0</v>
      </c>
      <c r="E10" s="77">
        <f>E87</f>
        <v>30388.39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C14+C55</f>
        <v>5344163</v>
      </c>
      <c r="D13" s="78">
        <f>D14+D55</f>
        <v>6076141</v>
      </c>
      <c r="E13" s="78">
        <f>E14+E55</f>
        <v>6076318.8599999994</v>
      </c>
      <c r="F13" s="79">
        <f>(E13*100)/D13</f>
        <v>100.00292718684442</v>
      </c>
    </row>
    <row r="14" spans="1:6" x14ac:dyDescent="0.2">
      <c r="A14" s="49" t="s">
        <v>78</v>
      </c>
      <c r="B14" s="50" t="s">
        <v>79</v>
      </c>
      <c r="C14" s="80">
        <f>C15+C23+C50</f>
        <v>5134416</v>
      </c>
      <c r="D14" s="80">
        <f>D15+D23+D50</f>
        <v>6016394</v>
      </c>
      <c r="E14" s="80">
        <f>E15+E23+E50</f>
        <v>6016314.0299999993</v>
      </c>
      <c r="F14" s="81">
        <f>(E14*100)/D14</f>
        <v>99.998670798488263</v>
      </c>
    </row>
    <row r="15" spans="1:6" x14ac:dyDescent="0.2">
      <c r="A15" s="51" t="s">
        <v>80</v>
      </c>
      <c r="B15" s="52" t="s">
        <v>81</v>
      </c>
      <c r="C15" s="82">
        <f>C16+C19+C21</f>
        <v>4347420</v>
      </c>
      <c r="D15" s="82">
        <f>D16+D19+D21</f>
        <v>4955098</v>
      </c>
      <c r="E15" s="82">
        <f>E16+E19+E21</f>
        <v>4955015.5699999994</v>
      </c>
      <c r="F15" s="81">
        <f>(E15*100)/D15</f>
        <v>99.998336460752142</v>
      </c>
    </row>
    <row r="16" spans="1:6" x14ac:dyDescent="0.2">
      <c r="A16" s="53" t="s">
        <v>82</v>
      </c>
      <c r="B16" s="54" t="s">
        <v>83</v>
      </c>
      <c r="C16" s="83">
        <f>C17+C18</f>
        <v>3639000</v>
      </c>
      <c r="D16" s="83">
        <f>D17+D18</f>
        <v>4116676</v>
      </c>
      <c r="E16" s="83">
        <f>E17+E18</f>
        <v>4116596.17</v>
      </c>
      <c r="F16" s="83">
        <f>(E16*100)/D16</f>
        <v>99.998060814113131</v>
      </c>
    </row>
    <row r="17" spans="1:6" x14ac:dyDescent="0.2">
      <c r="A17" s="55" t="s">
        <v>84</v>
      </c>
      <c r="B17" s="56" t="s">
        <v>85</v>
      </c>
      <c r="C17" s="84">
        <v>3633500</v>
      </c>
      <c r="D17" s="84">
        <v>4021200</v>
      </c>
      <c r="E17" s="84">
        <v>4021120.61</v>
      </c>
      <c r="F17" s="84"/>
    </row>
    <row r="18" spans="1:6" x14ac:dyDescent="0.2">
      <c r="A18" s="55" t="s">
        <v>86</v>
      </c>
      <c r="B18" s="56" t="s">
        <v>87</v>
      </c>
      <c r="C18" s="84">
        <v>5500</v>
      </c>
      <c r="D18" s="84">
        <v>95476</v>
      </c>
      <c r="E18" s="84">
        <v>95475.56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130012</v>
      </c>
      <c r="D19" s="83">
        <f>D20</f>
        <v>159365</v>
      </c>
      <c r="E19" s="83">
        <f>E20</f>
        <v>159362.76</v>
      </c>
      <c r="F19" s="83">
        <f>(E19*100)/D19</f>
        <v>99.998594421610761</v>
      </c>
    </row>
    <row r="20" spans="1:6" x14ac:dyDescent="0.2">
      <c r="A20" s="55" t="s">
        <v>90</v>
      </c>
      <c r="B20" s="56" t="s">
        <v>89</v>
      </c>
      <c r="C20" s="84">
        <v>130012</v>
      </c>
      <c r="D20" s="84">
        <v>159365</v>
      </c>
      <c r="E20" s="84">
        <v>159362.76</v>
      </c>
      <c r="F20" s="84"/>
    </row>
    <row r="21" spans="1:6" x14ac:dyDescent="0.2">
      <c r="A21" s="53" t="s">
        <v>91</v>
      </c>
      <c r="B21" s="54" t="s">
        <v>92</v>
      </c>
      <c r="C21" s="83">
        <f>C22</f>
        <v>578408</v>
      </c>
      <c r="D21" s="83">
        <f>D22</f>
        <v>679057</v>
      </c>
      <c r="E21" s="83">
        <f>E22</f>
        <v>679056.64</v>
      </c>
      <c r="F21" s="83">
        <f>(E21*100)/D21</f>
        <v>99.999946985304618</v>
      </c>
    </row>
    <row r="22" spans="1:6" x14ac:dyDescent="0.2">
      <c r="A22" s="55" t="s">
        <v>93</v>
      </c>
      <c r="B22" s="56" t="s">
        <v>94</v>
      </c>
      <c r="C22" s="84">
        <v>578408</v>
      </c>
      <c r="D22" s="84">
        <v>679057</v>
      </c>
      <c r="E22" s="84">
        <v>679056.64</v>
      </c>
      <c r="F22" s="84"/>
    </row>
    <row r="23" spans="1:6" x14ac:dyDescent="0.2">
      <c r="A23" s="51" t="s">
        <v>95</v>
      </c>
      <c r="B23" s="52" t="s">
        <v>96</v>
      </c>
      <c r="C23" s="82">
        <f>C24+C28+C33+C43+C45</f>
        <v>784966</v>
      </c>
      <c r="D23" s="82">
        <f>D24+D28+D33+D43+D45</f>
        <v>1059266</v>
      </c>
      <c r="E23" s="82">
        <f>E24+E28+E33+E43+E45</f>
        <v>1059218.4500000002</v>
      </c>
      <c r="F23" s="81">
        <f>(E23*100)/D23</f>
        <v>99.99551104255211</v>
      </c>
    </row>
    <row r="24" spans="1:6" x14ac:dyDescent="0.2">
      <c r="A24" s="53" t="s">
        <v>97</v>
      </c>
      <c r="B24" s="54" t="s">
        <v>98</v>
      </c>
      <c r="C24" s="83">
        <f>C25+C26+C27</f>
        <v>137500</v>
      </c>
      <c r="D24" s="83">
        <f>D25+D26+D27</f>
        <v>122000</v>
      </c>
      <c r="E24" s="83">
        <f>E25+E26+E27</f>
        <v>120849.36</v>
      </c>
      <c r="F24" s="83">
        <f>(E24*100)/D24</f>
        <v>99.056852459016397</v>
      </c>
    </row>
    <row r="25" spans="1:6" x14ac:dyDescent="0.2">
      <c r="A25" s="55" t="s">
        <v>99</v>
      </c>
      <c r="B25" s="56" t="s">
        <v>100</v>
      </c>
      <c r="C25" s="84">
        <v>5500</v>
      </c>
      <c r="D25" s="84">
        <v>5500</v>
      </c>
      <c r="E25" s="84">
        <v>4685.09</v>
      </c>
      <c r="F25" s="84"/>
    </row>
    <row r="26" spans="1:6" ht="25.5" x14ac:dyDescent="0.2">
      <c r="A26" s="55" t="s">
        <v>101</v>
      </c>
      <c r="B26" s="56" t="s">
        <v>102</v>
      </c>
      <c r="C26" s="84">
        <v>130000</v>
      </c>
      <c r="D26" s="84">
        <v>114500</v>
      </c>
      <c r="E26" s="84">
        <v>113864.27</v>
      </c>
      <c r="F26" s="84"/>
    </row>
    <row r="27" spans="1:6" x14ac:dyDescent="0.2">
      <c r="A27" s="55" t="s">
        <v>103</v>
      </c>
      <c r="B27" s="56" t="s">
        <v>104</v>
      </c>
      <c r="C27" s="84">
        <v>2000</v>
      </c>
      <c r="D27" s="84">
        <v>2000</v>
      </c>
      <c r="E27" s="84">
        <v>2300</v>
      </c>
      <c r="F27" s="84"/>
    </row>
    <row r="28" spans="1:6" x14ac:dyDescent="0.2">
      <c r="A28" s="53" t="s">
        <v>105</v>
      </c>
      <c r="B28" s="54" t="s">
        <v>106</v>
      </c>
      <c r="C28" s="83">
        <f>C29+C30+C31+C32</f>
        <v>140664</v>
      </c>
      <c r="D28" s="83">
        <f>D29+D30+D31+D32</f>
        <v>138964</v>
      </c>
      <c r="E28" s="83">
        <f>E29+E30+E31+E32</f>
        <v>106062.40000000001</v>
      </c>
      <c r="F28" s="83">
        <f>(E28*100)/D28</f>
        <v>76.32365216890706</v>
      </c>
    </row>
    <row r="29" spans="1:6" x14ac:dyDescent="0.2">
      <c r="A29" s="55" t="s">
        <v>107</v>
      </c>
      <c r="B29" s="56" t="s">
        <v>108</v>
      </c>
      <c r="C29" s="84">
        <v>65000</v>
      </c>
      <c r="D29" s="84">
        <v>67300</v>
      </c>
      <c r="E29" s="84">
        <v>65857.55</v>
      </c>
      <c r="F29" s="84"/>
    </row>
    <row r="30" spans="1:6" x14ac:dyDescent="0.2">
      <c r="A30" s="55" t="s">
        <v>109</v>
      </c>
      <c r="B30" s="56" t="s">
        <v>110</v>
      </c>
      <c r="C30" s="84">
        <v>73000</v>
      </c>
      <c r="D30" s="84">
        <v>69000</v>
      </c>
      <c r="E30" s="84">
        <v>37573.67</v>
      </c>
      <c r="F30" s="84"/>
    </row>
    <row r="31" spans="1:6" x14ac:dyDescent="0.2">
      <c r="A31" s="55" t="s">
        <v>111</v>
      </c>
      <c r="B31" s="56" t="s">
        <v>112</v>
      </c>
      <c r="C31" s="84">
        <v>2000</v>
      </c>
      <c r="D31" s="84">
        <v>2000</v>
      </c>
      <c r="E31" s="84">
        <v>793.63</v>
      </c>
      <c r="F31" s="84"/>
    </row>
    <row r="32" spans="1:6" x14ac:dyDescent="0.2">
      <c r="A32" s="55" t="s">
        <v>113</v>
      </c>
      <c r="B32" s="56" t="s">
        <v>114</v>
      </c>
      <c r="C32" s="84">
        <v>664</v>
      </c>
      <c r="D32" s="84">
        <v>664</v>
      </c>
      <c r="E32" s="84">
        <v>1837.55</v>
      </c>
      <c r="F32" s="84"/>
    </row>
    <row r="33" spans="1:6" x14ac:dyDescent="0.2">
      <c r="A33" s="53" t="s">
        <v>115</v>
      </c>
      <c r="B33" s="54" t="s">
        <v>116</v>
      </c>
      <c r="C33" s="83">
        <f>C34+C35+C36+C37+C38+C39+C40+C41+C42</f>
        <v>498002</v>
      </c>
      <c r="D33" s="83">
        <f>D34+D35+D36+D37+D38+D39+D40+D41+D42</f>
        <v>791502</v>
      </c>
      <c r="E33" s="83">
        <f>E34+E35+E36+E37+E38+E39+E40+E41+E42</f>
        <v>828868.39000000013</v>
      </c>
      <c r="F33" s="83">
        <f>(E33*100)/D33</f>
        <v>104.72094700960957</v>
      </c>
    </row>
    <row r="34" spans="1:6" x14ac:dyDescent="0.2">
      <c r="A34" s="55" t="s">
        <v>117</v>
      </c>
      <c r="B34" s="56" t="s">
        <v>118</v>
      </c>
      <c r="C34" s="84">
        <v>280000</v>
      </c>
      <c r="D34" s="84">
        <v>360000</v>
      </c>
      <c r="E34" s="84">
        <v>414584.28</v>
      </c>
      <c r="F34" s="84"/>
    </row>
    <row r="35" spans="1:6" x14ac:dyDescent="0.2">
      <c r="A35" s="55" t="s">
        <v>119</v>
      </c>
      <c r="B35" s="56" t="s">
        <v>120</v>
      </c>
      <c r="C35" s="84">
        <v>40000</v>
      </c>
      <c r="D35" s="84">
        <v>40000</v>
      </c>
      <c r="E35" s="84">
        <v>16709.599999999999</v>
      </c>
      <c r="F35" s="84"/>
    </row>
    <row r="36" spans="1:6" x14ac:dyDescent="0.2">
      <c r="A36" s="55" t="s">
        <v>121</v>
      </c>
      <c r="B36" s="56" t="s">
        <v>122</v>
      </c>
      <c r="C36" s="84">
        <v>3500</v>
      </c>
      <c r="D36" s="84">
        <v>3500</v>
      </c>
      <c r="E36" s="84">
        <v>2028.85</v>
      </c>
      <c r="F36" s="84"/>
    </row>
    <row r="37" spans="1:6" x14ac:dyDescent="0.2">
      <c r="A37" s="55" t="s">
        <v>123</v>
      </c>
      <c r="B37" s="56" t="s">
        <v>124</v>
      </c>
      <c r="C37" s="84">
        <v>15000</v>
      </c>
      <c r="D37" s="84">
        <v>15000</v>
      </c>
      <c r="E37" s="84">
        <v>14014.7</v>
      </c>
      <c r="F37" s="84"/>
    </row>
    <row r="38" spans="1:6" x14ac:dyDescent="0.2">
      <c r="A38" s="55" t="s">
        <v>125</v>
      </c>
      <c r="B38" s="56" t="s">
        <v>126</v>
      </c>
      <c r="C38" s="84">
        <v>24000</v>
      </c>
      <c r="D38" s="84">
        <v>24000</v>
      </c>
      <c r="E38" s="84">
        <v>29262.720000000001</v>
      </c>
      <c r="F38" s="84"/>
    </row>
    <row r="39" spans="1:6" x14ac:dyDescent="0.2">
      <c r="A39" s="55" t="s">
        <v>127</v>
      </c>
      <c r="B39" s="56" t="s">
        <v>128</v>
      </c>
      <c r="C39" s="84">
        <v>9600</v>
      </c>
      <c r="D39" s="84">
        <v>9600</v>
      </c>
      <c r="E39" s="84">
        <v>380.36</v>
      </c>
      <c r="F39" s="84"/>
    </row>
    <row r="40" spans="1:6" x14ac:dyDescent="0.2">
      <c r="A40" s="55" t="s">
        <v>129</v>
      </c>
      <c r="B40" s="56" t="s">
        <v>130</v>
      </c>
      <c r="C40" s="84">
        <v>119200</v>
      </c>
      <c r="D40" s="84">
        <v>332700</v>
      </c>
      <c r="E40" s="84">
        <v>345194.83</v>
      </c>
      <c r="F40" s="84"/>
    </row>
    <row r="41" spans="1:6" x14ac:dyDescent="0.2">
      <c r="A41" s="55" t="s">
        <v>131</v>
      </c>
      <c r="B41" s="56" t="s">
        <v>132</v>
      </c>
      <c r="C41" s="84">
        <v>702</v>
      </c>
      <c r="D41" s="84">
        <v>702</v>
      </c>
      <c r="E41" s="84">
        <v>19.920000000000002</v>
      </c>
      <c r="F41" s="84"/>
    </row>
    <row r="42" spans="1:6" x14ac:dyDescent="0.2">
      <c r="A42" s="55" t="s">
        <v>133</v>
      </c>
      <c r="B42" s="56" t="s">
        <v>134</v>
      </c>
      <c r="C42" s="84">
        <v>6000</v>
      </c>
      <c r="D42" s="84">
        <v>6000</v>
      </c>
      <c r="E42" s="84">
        <v>6673.13</v>
      </c>
      <c r="F42" s="84"/>
    </row>
    <row r="43" spans="1:6" x14ac:dyDescent="0.2">
      <c r="A43" s="53" t="s">
        <v>135</v>
      </c>
      <c r="B43" s="54" t="s">
        <v>136</v>
      </c>
      <c r="C43" s="83">
        <f>C44</f>
        <v>6000</v>
      </c>
      <c r="D43" s="83">
        <f>D44</f>
        <v>4000</v>
      </c>
      <c r="E43" s="83">
        <f>E44</f>
        <v>1700</v>
      </c>
      <c r="F43" s="83">
        <f>(E43*100)/D43</f>
        <v>42.5</v>
      </c>
    </row>
    <row r="44" spans="1:6" ht="25.5" x14ac:dyDescent="0.2">
      <c r="A44" s="55" t="s">
        <v>137</v>
      </c>
      <c r="B44" s="56" t="s">
        <v>138</v>
      </c>
      <c r="C44" s="84">
        <v>6000</v>
      </c>
      <c r="D44" s="84">
        <v>4000</v>
      </c>
      <c r="E44" s="84">
        <v>1700</v>
      </c>
      <c r="F44" s="84"/>
    </row>
    <row r="45" spans="1:6" x14ac:dyDescent="0.2">
      <c r="A45" s="53" t="s">
        <v>139</v>
      </c>
      <c r="B45" s="54" t="s">
        <v>140</v>
      </c>
      <c r="C45" s="83">
        <f>C46+C47+C48+C49</f>
        <v>2800</v>
      </c>
      <c r="D45" s="83">
        <f>D46+D47+D48+D49</f>
        <v>2800</v>
      </c>
      <c r="E45" s="83">
        <f>E46+E47+E48+E49</f>
        <v>1738.3000000000002</v>
      </c>
      <c r="F45" s="83">
        <f>(E45*100)/D45</f>
        <v>62.082142857142856</v>
      </c>
    </row>
    <row r="46" spans="1:6" x14ac:dyDescent="0.2">
      <c r="A46" s="55" t="s">
        <v>143</v>
      </c>
      <c r="B46" s="56" t="s">
        <v>144</v>
      </c>
      <c r="C46" s="84">
        <v>1100</v>
      </c>
      <c r="D46" s="84">
        <v>1100</v>
      </c>
      <c r="E46" s="84">
        <v>649.9</v>
      </c>
      <c r="F46" s="84"/>
    </row>
    <row r="47" spans="1:6" x14ac:dyDescent="0.2">
      <c r="A47" s="55" t="s">
        <v>145</v>
      </c>
      <c r="B47" s="56" t="s">
        <v>146</v>
      </c>
      <c r="C47" s="84">
        <v>700</v>
      </c>
      <c r="D47" s="84">
        <v>700</v>
      </c>
      <c r="E47" s="84">
        <v>700</v>
      </c>
      <c r="F47" s="84"/>
    </row>
    <row r="48" spans="1:6" x14ac:dyDescent="0.2">
      <c r="A48" s="55" t="s">
        <v>147</v>
      </c>
      <c r="B48" s="56" t="s">
        <v>148</v>
      </c>
      <c r="C48" s="84">
        <v>0</v>
      </c>
      <c r="D48" s="84">
        <v>0</v>
      </c>
      <c r="E48" s="84">
        <v>0</v>
      </c>
      <c r="F48" s="84"/>
    </row>
    <row r="49" spans="1:6" x14ac:dyDescent="0.2">
      <c r="A49" s="55" t="s">
        <v>149</v>
      </c>
      <c r="B49" s="56" t="s">
        <v>140</v>
      </c>
      <c r="C49" s="84">
        <v>1000</v>
      </c>
      <c r="D49" s="84">
        <v>1000</v>
      </c>
      <c r="E49" s="84">
        <v>388.4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2030</v>
      </c>
      <c r="D50" s="82">
        <f>D51+D53</f>
        <v>2030</v>
      </c>
      <c r="E50" s="82">
        <f>E51+E53</f>
        <v>2080.0100000000002</v>
      </c>
      <c r="F50" s="81">
        <f>(E50*100)/D50</f>
        <v>102.46354679802955</v>
      </c>
    </row>
    <row r="51" spans="1:6" x14ac:dyDescent="0.2">
      <c r="A51" s="53" t="s">
        <v>152</v>
      </c>
      <c r="B51" s="54" t="s">
        <v>153</v>
      </c>
      <c r="C51" s="83">
        <f>C52</f>
        <v>30</v>
      </c>
      <c r="D51" s="83">
        <f>D52</f>
        <v>30</v>
      </c>
      <c r="E51" s="83">
        <f>E52</f>
        <v>30.01</v>
      </c>
      <c r="F51" s="83">
        <f>(E51*100)/D51</f>
        <v>100.03333333333333</v>
      </c>
    </row>
    <row r="52" spans="1:6" ht="25.5" x14ac:dyDescent="0.2">
      <c r="A52" s="55" t="s">
        <v>154</v>
      </c>
      <c r="B52" s="56" t="s">
        <v>155</v>
      </c>
      <c r="C52" s="84">
        <v>30</v>
      </c>
      <c r="D52" s="84">
        <v>30</v>
      </c>
      <c r="E52" s="84">
        <v>30.01</v>
      </c>
      <c r="F52" s="84"/>
    </row>
    <row r="53" spans="1:6" x14ac:dyDescent="0.2">
      <c r="A53" s="53" t="s">
        <v>156</v>
      </c>
      <c r="B53" s="54" t="s">
        <v>157</v>
      </c>
      <c r="C53" s="83">
        <f>C54</f>
        <v>2000</v>
      </c>
      <c r="D53" s="83">
        <f>D54</f>
        <v>2000</v>
      </c>
      <c r="E53" s="83">
        <f>E54</f>
        <v>2050</v>
      </c>
      <c r="F53" s="83">
        <f>(E53*100)/D53</f>
        <v>102.5</v>
      </c>
    </row>
    <row r="54" spans="1:6" x14ac:dyDescent="0.2">
      <c r="A54" s="55" t="s">
        <v>158</v>
      </c>
      <c r="B54" s="56" t="s">
        <v>159</v>
      </c>
      <c r="C54" s="84">
        <v>2000</v>
      </c>
      <c r="D54" s="84">
        <v>2000</v>
      </c>
      <c r="E54" s="84">
        <v>2050</v>
      </c>
      <c r="F54" s="84"/>
    </row>
    <row r="55" spans="1:6" x14ac:dyDescent="0.2">
      <c r="A55" s="49" t="s">
        <v>160</v>
      </c>
      <c r="B55" s="50" t="s">
        <v>161</v>
      </c>
      <c r="C55" s="80">
        <f>C56+C61</f>
        <v>209747</v>
      </c>
      <c r="D55" s="80">
        <f>D56+D61</f>
        <v>59747</v>
      </c>
      <c r="E55" s="80">
        <f>E56+E61</f>
        <v>60004.83</v>
      </c>
      <c r="F55" s="81">
        <f>(E55*100)/D55</f>
        <v>100.43153631144661</v>
      </c>
    </row>
    <row r="56" spans="1:6" x14ac:dyDescent="0.2">
      <c r="A56" s="51" t="s">
        <v>162</v>
      </c>
      <c r="B56" s="52" t="s">
        <v>163</v>
      </c>
      <c r="C56" s="82">
        <f>C57+C59</f>
        <v>9747</v>
      </c>
      <c r="D56" s="82">
        <f>D57+D59</f>
        <v>9747</v>
      </c>
      <c r="E56" s="82">
        <f>E57+E59</f>
        <v>10123.700000000001</v>
      </c>
      <c r="F56" s="81">
        <f>(E56*100)/D56</f>
        <v>103.86477890633016</v>
      </c>
    </row>
    <row r="57" spans="1:6" x14ac:dyDescent="0.2">
      <c r="A57" s="53" t="s">
        <v>164</v>
      </c>
      <c r="B57" s="54" t="s">
        <v>165</v>
      </c>
      <c r="C57" s="83">
        <f>C58</f>
        <v>8000</v>
      </c>
      <c r="D57" s="83">
        <f>D58</f>
        <v>8000</v>
      </c>
      <c r="E57" s="83">
        <f>E58</f>
        <v>7983.74</v>
      </c>
      <c r="F57" s="83">
        <f>(E57*100)/D57</f>
        <v>99.796750000000003</v>
      </c>
    </row>
    <row r="58" spans="1:6" x14ac:dyDescent="0.2">
      <c r="A58" s="55" t="s">
        <v>166</v>
      </c>
      <c r="B58" s="56" t="s">
        <v>167</v>
      </c>
      <c r="C58" s="84">
        <v>8000</v>
      </c>
      <c r="D58" s="84">
        <v>8000</v>
      </c>
      <c r="E58" s="84">
        <v>7983.74</v>
      </c>
      <c r="F58" s="84"/>
    </row>
    <row r="59" spans="1:6" x14ac:dyDescent="0.2">
      <c r="A59" s="53" t="s">
        <v>168</v>
      </c>
      <c r="B59" s="54" t="s">
        <v>169</v>
      </c>
      <c r="C59" s="83">
        <f>C60</f>
        <v>1747</v>
      </c>
      <c r="D59" s="83">
        <f>D60</f>
        <v>1747</v>
      </c>
      <c r="E59" s="83">
        <f>E60</f>
        <v>2139.96</v>
      </c>
      <c r="F59" s="83">
        <f>(E59*100)/D59</f>
        <v>122.49341728677733</v>
      </c>
    </row>
    <row r="60" spans="1:6" x14ac:dyDescent="0.2">
      <c r="A60" s="55" t="s">
        <v>170</v>
      </c>
      <c r="B60" s="56" t="s">
        <v>171</v>
      </c>
      <c r="C60" s="84">
        <v>1747</v>
      </c>
      <c r="D60" s="84">
        <v>1747</v>
      </c>
      <c r="E60" s="84">
        <v>2139.96</v>
      </c>
      <c r="F60" s="84"/>
    </row>
    <row r="61" spans="1:6" x14ac:dyDescent="0.2">
      <c r="A61" s="51" t="s">
        <v>172</v>
      </c>
      <c r="B61" s="52" t="s">
        <v>173</v>
      </c>
      <c r="C61" s="82">
        <f t="shared" ref="C61:E62" si="0">C62</f>
        <v>200000</v>
      </c>
      <c r="D61" s="82">
        <f t="shared" si="0"/>
        <v>50000</v>
      </c>
      <c r="E61" s="82">
        <f t="shared" si="0"/>
        <v>49881.13</v>
      </c>
      <c r="F61" s="81">
        <f>(E61*100)/D61</f>
        <v>99.762259999999998</v>
      </c>
    </row>
    <row r="62" spans="1:6" ht="25.5" x14ac:dyDescent="0.2">
      <c r="A62" s="53" t="s">
        <v>174</v>
      </c>
      <c r="B62" s="54" t="s">
        <v>175</v>
      </c>
      <c r="C62" s="83">
        <f t="shared" si="0"/>
        <v>200000</v>
      </c>
      <c r="D62" s="83">
        <f t="shared" si="0"/>
        <v>50000</v>
      </c>
      <c r="E62" s="83">
        <f t="shared" si="0"/>
        <v>49881.13</v>
      </c>
      <c r="F62" s="83">
        <f>(E62*100)/D62</f>
        <v>99.762259999999998</v>
      </c>
    </row>
    <row r="63" spans="1:6" x14ac:dyDescent="0.2">
      <c r="A63" s="55" t="s">
        <v>176</v>
      </c>
      <c r="B63" s="56" t="s">
        <v>175</v>
      </c>
      <c r="C63" s="84">
        <v>200000</v>
      </c>
      <c r="D63" s="84">
        <v>50000</v>
      </c>
      <c r="E63" s="84">
        <v>49881.13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5344163</v>
      </c>
      <c r="D64" s="80">
        <f t="shared" si="1"/>
        <v>6076141</v>
      </c>
      <c r="E64" s="80">
        <f t="shared" si="1"/>
        <v>6076318.8600000003</v>
      </c>
      <c r="F64" s="81">
        <f>(E64*100)/D64</f>
        <v>100.00292718684442</v>
      </c>
    </row>
    <row r="65" spans="1:6" x14ac:dyDescent="0.2">
      <c r="A65" s="51" t="s">
        <v>70</v>
      </c>
      <c r="B65" s="52" t="s">
        <v>71</v>
      </c>
      <c r="C65" s="82">
        <f t="shared" si="1"/>
        <v>5344163</v>
      </c>
      <c r="D65" s="82">
        <f t="shared" si="1"/>
        <v>6076141</v>
      </c>
      <c r="E65" s="82">
        <f t="shared" si="1"/>
        <v>6076318.8600000003</v>
      </c>
      <c r="F65" s="81">
        <f>(E65*100)/D65</f>
        <v>100.00292718684442</v>
      </c>
    </row>
    <row r="66" spans="1:6" ht="25.5" x14ac:dyDescent="0.2">
      <c r="A66" s="53" t="s">
        <v>72</v>
      </c>
      <c r="B66" s="54" t="s">
        <v>73</v>
      </c>
      <c r="C66" s="83">
        <f>C67+C68</f>
        <v>5344163</v>
      </c>
      <c r="D66" s="83">
        <f>D67+D68</f>
        <v>6076141</v>
      </c>
      <c r="E66" s="83">
        <f>E67+E68</f>
        <v>6076318.8600000003</v>
      </c>
      <c r="F66" s="83">
        <f>(E66*100)/D66</f>
        <v>100.00292718684442</v>
      </c>
    </row>
    <row r="67" spans="1:6" x14ac:dyDescent="0.2">
      <c r="A67" s="55" t="s">
        <v>74</v>
      </c>
      <c r="B67" s="56" t="s">
        <v>75</v>
      </c>
      <c r="C67" s="84">
        <v>5134416</v>
      </c>
      <c r="D67" s="84">
        <v>6016394</v>
      </c>
      <c r="E67" s="84">
        <v>6016314.0300000003</v>
      </c>
      <c r="F67" s="84"/>
    </row>
    <row r="68" spans="1:6" ht="25.5" x14ac:dyDescent="0.2">
      <c r="A68" s="55" t="s">
        <v>76</v>
      </c>
      <c r="B68" s="56" t="s">
        <v>77</v>
      </c>
      <c r="C68" s="84">
        <v>209747</v>
      </c>
      <c r="D68" s="84">
        <v>59747</v>
      </c>
      <c r="E68" s="84">
        <v>60004.83</v>
      </c>
      <c r="F68" s="84"/>
    </row>
    <row r="69" spans="1:6" x14ac:dyDescent="0.2">
      <c r="A69" s="48" t="s">
        <v>80</v>
      </c>
      <c r="B69" s="48" t="s">
        <v>200</v>
      </c>
      <c r="C69" s="78">
        <f t="shared" ref="C69:E72" si="2">C70</f>
        <v>398</v>
      </c>
      <c r="D69" s="78">
        <f t="shared" si="2"/>
        <v>398</v>
      </c>
      <c r="E69" s="78">
        <f t="shared" si="2"/>
        <v>0</v>
      </c>
      <c r="F69" s="79">
        <f>(E69*100)/D69</f>
        <v>0</v>
      </c>
    </row>
    <row r="70" spans="1:6" x14ac:dyDescent="0.2">
      <c r="A70" s="49" t="s">
        <v>78</v>
      </c>
      <c r="B70" s="50" t="s">
        <v>79</v>
      </c>
      <c r="C70" s="80">
        <f t="shared" si="2"/>
        <v>398</v>
      </c>
      <c r="D70" s="80">
        <f t="shared" si="2"/>
        <v>398</v>
      </c>
      <c r="E70" s="80">
        <f t="shared" si="2"/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 t="shared" si="2"/>
        <v>398</v>
      </c>
      <c r="D71" s="82">
        <f t="shared" si="2"/>
        <v>398</v>
      </c>
      <c r="E71" s="82">
        <f t="shared" si="2"/>
        <v>0</v>
      </c>
      <c r="F71" s="81">
        <f>(E71*100)/D71</f>
        <v>0</v>
      </c>
    </row>
    <row r="72" spans="1:6" x14ac:dyDescent="0.2">
      <c r="A72" s="53" t="s">
        <v>105</v>
      </c>
      <c r="B72" s="54" t="s">
        <v>106</v>
      </c>
      <c r="C72" s="83">
        <f t="shared" si="2"/>
        <v>398</v>
      </c>
      <c r="D72" s="83">
        <f t="shared" si="2"/>
        <v>398</v>
      </c>
      <c r="E72" s="83">
        <f t="shared" si="2"/>
        <v>0</v>
      </c>
      <c r="F72" s="83">
        <f>(E72*100)/D72</f>
        <v>0</v>
      </c>
    </row>
    <row r="73" spans="1:6" x14ac:dyDescent="0.2">
      <c r="A73" s="55" t="s">
        <v>107</v>
      </c>
      <c r="B73" s="56" t="s">
        <v>108</v>
      </c>
      <c r="C73" s="84">
        <v>398</v>
      </c>
      <c r="D73" s="84">
        <v>398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398</v>
      </c>
      <c r="D74" s="80">
        <f t="shared" si="3"/>
        <v>398</v>
      </c>
      <c r="E74" s="80">
        <f t="shared" si="3"/>
        <v>685.49</v>
      </c>
      <c r="F74" s="81">
        <f>(E74*100)/D74</f>
        <v>172.23366834170855</v>
      </c>
    </row>
    <row r="75" spans="1:6" x14ac:dyDescent="0.2">
      <c r="A75" s="51" t="s">
        <v>64</v>
      </c>
      <c r="B75" s="52" t="s">
        <v>65</v>
      </c>
      <c r="C75" s="82">
        <f t="shared" si="3"/>
        <v>398</v>
      </c>
      <c r="D75" s="82">
        <f t="shared" si="3"/>
        <v>398</v>
      </c>
      <c r="E75" s="82">
        <f t="shared" si="3"/>
        <v>685.49</v>
      </c>
      <c r="F75" s="81">
        <f>(E75*100)/D75</f>
        <v>172.23366834170855</v>
      </c>
    </row>
    <row r="76" spans="1:6" x14ac:dyDescent="0.2">
      <c r="A76" s="53" t="s">
        <v>66</v>
      </c>
      <c r="B76" s="54" t="s">
        <v>67</v>
      </c>
      <c r="C76" s="83">
        <f t="shared" si="3"/>
        <v>398</v>
      </c>
      <c r="D76" s="83">
        <f t="shared" si="3"/>
        <v>398</v>
      </c>
      <c r="E76" s="83">
        <f t="shared" si="3"/>
        <v>685.49</v>
      </c>
      <c r="F76" s="83">
        <f>(E76*100)/D76</f>
        <v>172.23366834170855</v>
      </c>
    </row>
    <row r="77" spans="1:6" x14ac:dyDescent="0.2">
      <c r="A77" s="55" t="s">
        <v>68</v>
      </c>
      <c r="B77" s="56" t="s">
        <v>69</v>
      </c>
      <c r="C77" s="84">
        <v>398</v>
      </c>
      <c r="D77" s="84">
        <v>398</v>
      </c>
      <c r="E77" s="84">
        <v>685.49</v>
      </c>
      <c r="F77" s="84"/>
    </row>
    <row r="78" spans="1:6" x14ac:dyDescent="0.2">
      <c r="A78" s="48" t="s">
        <v>192</v>
      </c>
      <c r="B78" s="48" t="s">
        <v>201</v>
      </c>
      <c r="C78" s="78">
        <f t="shared" ref="C78:E81" si="4">C79</f>
        <v>20</v>
      </c>
      <c r="D78" s="78">
        <f t="shared" si="4"/>
        <v>20</v>
      </c>
      <c r="E78" s="78">
        <f t="shared" si="4"/>
        <v>0</v>
      </c>
      <c r="F78" s="79">
        <f>(E78*100)/D78</f>
        <v>0</v>
      </c>
    </row>
    <row r="79" spans="1:6" x14ac:dyDescent="0.2">
      <c r="A79" s="49" t="s">
        <v>78</v>
      </c>
      <c r="B79" s="50" t="s">
        <v>79</v>
      </c>
      <c r="C79" s="80">
        <f t="shared" si="4"/>
        <v>20</v>
      </c>
      <c r="D79" s="80">
        <f t="shared" si="4"/>
        <v>20</v>
      </c>
      <c r="E79" s="80">
        <f t="shared" si="4"/>
        <v>0</v>
      </c>
      <c r="F79" s="81">
        <f>(E79*100)/D79</f>
        <v>0</v>
      </c>
    </row>
    <row r="80" spans="1:6" x14ac:dyDescent="0.2">
      <c r="A80" s="51" t="s">
        <v>95</v>
      </c>
      <c r="B80" s="52" t="s">
        <v>96</v>
      </c>
      <c r="C80" s="82">
        <f t="shared" si="4"/>
        <v>20</v>
      </c>
      <c r="D80" s="82">
        <f t="shared" si="4"/>
        <v>20</v>
      </c>
      <c r="E80" s="82">
        <f t="shared" si="4"/>
        <v>0</v>
      </c>
      <c r="F80" s="81">
        <f>(E80*100)/D80</f>
        <v>0</v>
      </c>
    </row>
    <row r="81" spans="1:6" x14ac:dyDescent="0.2">
      <c r="A81" s="53" t="s">
        <v>115</v>
      </c>
      <c r="B81" s="54" t="s">
        <v>116</v>
      </c>
      <c r="C81" s="83">
        <f t="shared" si="4"/>
        <v>20</v>
      </c>
      <c r="D81" s="83">
        <f t="shared" si="4"/>
        <v>20</v>
      </c>
      <c r="E81" s="83">
        <f t="shared" si="4"/>
        <v>0</v>
      </c>
      <c r="F81" s="83">
        <f>(E81*100)/D81</f>
        <v>0</v>
      </c>
    </row>
    <row r="82" spans="1:6" x14ac:dyDescent="0.2">
      <c r="A82" s="55" t="s">
        <v>129</v>
      </c>
      <c r="B82" s="56" t="s">
        <v>130</v>
      </c>
      <c r="C82" s="84">
        <v>20</v>
      </c>
      <c r="D82" s="84">
        <v>20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5">C84</f>
        <v>20</v>
      </c>
      <c r="D83" s="80">
        <f t="shared" si="5"/>
        <v>20</v>
      </c>
      <c r="E83" s="80">
        <f t="shared" si="5"/>
        <v>187.87</v>
      </c>
      <c r="F83" s="81">
        <f>(E83*100)/D83</f>
        <v>939.35</v>
      </c>
    </row>
    <row r="84" spans="1:6" x14ac:dyDescent="0.2">
      <c r="A84" s="51" t="s">
        <v>58</v>
      </c>
      <c r="B84" s="52" t="s">
        <v>59</v>
      </c>
      <c r="C84" s="82">
        <f t="shared" si="5"/>
        <v>20</v>
      </c>
      <c r="D84" s="82">
        <f t="shared" si="5"/>
        <v>20</v>
      </c>
      <c r="E84" s="82">
        <f t="shared" si="5"/>
        <v>187.87</v>
      </c>
      <c r="F84" s="81">
        <f>(E84*100)/D84</f>
        <v>939.35</v>
      </c>
    </row>
    <row r="85" spans="1:6" x14ac:dyDescent="0.2">
      <c r="A85" s="53" t="s">
        <v>60</v>
      </c>
      <c r="B85" s="54" t="s">
        <v>61</v>
      </c>
      <c r="C85" s="83">
        <f t="shared" si="5"/>
        <v>20</v>
      </c>
      <c r="D85" s="83">
        <f t="shared" si="5"/>
        <v>20</v>
      </c>
      <c r="E85" s="83">
        <f t="shared" si="5"/>
        <v>187.87</v>
      </c>
      <c r="F85" s="83">
        <f>(E85*100)/D85</f>
        <v>939.35</v>
      </c>
    </row>
    <row r="86" spans="1:6" x14ac:dyDescent="0.2">
      <c r="A86" s="55" t="s">
        <v>62</v>
      </c>
      <c r="B86" s="56" t="s">
        <v>63</v>
      </c>
      <c r="C86" s="84">
        <v>20</v>
      </c>
      <c r="D86" s="84">
        <v>20</v>
      </c>
      <c r="E86" s="84">
        <v>187.87</v>
      </c>
      <c r="F86" s="84"/>
    </row>
    <row r="87" spans="1:6" x14ac:dyDescent="0.2">
      <c r="A87" s="48" t="s">
        <v>193</v>
      </c>
      <c r="B87" s="48" t="s">
        <v>202</v>
      </c>
      <c r="C87" s="78">
        <f t="shared" ref="C87:E90" si="6">C88</f>
        <v>0</v>
      </c>
      <c r="D87" s="78">
        <f t="shared" si="6"/>
        <v>0</v>
      </c>
      <c r="E87" s="78">
        <f t="shared" si="6"/>
        <v>30388.39</v>
      </c>
      <c r="F87" s="79" t="e">
        <f>(E87*100)/D87</f>
        <v>#DIV/0!</v>
      </c>
    </row>
    <row r="88" spans="1:6" x14ac:dyDescent="0.2">
      <c r="A88" s="49" t="s">
        <v>78</v>
      </c>
      <c r="B88" s="50" t="s">
        <v>79</v>
      </c>
      <c r="C88" s="80">
        <f t="shared" si="6"/>
        <v>0</v>
      </c>
      <c r="D88" s="80">
        <f t="shared" si="6"/>
        <v>0</v>
      </c>
      <c r="E88" s="80">
        <f t="shared" si="6"/>
        <v>30388.39</v>
      </c>
      <c r="F88" s="81" t="e">
        <f>(E88*100)/D88</f>
        <v>#DIV/0!</v>
      </c>
    </row>
    <row r="89" spans="1:6" x14ac:dyDescent="0.2">
      <c r="A89" s="51" t="s">
        <v>95</v>
      </c>
      <c r="B89" s="52" t="s">
        <v>96</v>
      </c>
      <c r="C89" s="82">
        <f t="shared" si="6"/>
        <v>0</v>
      </c>
      <c r="D89" s="82">
        <f t="shared" si="6"/>
        <v>0</v>
      </c>
      <c r="E89" s="82">
        <f t="shared" si="6"/>
        <v>30388.39</v>
      </c>
      <c r="F89" s="81" t="e">
        <f>(E89*100)/D89</f>
        <v>#DIV/0!</v>
      </c>
    </row>
    <row r="90" spans="1:6" x14ac:dyDescent="0.2">
      <c r="A90" s="53" t="s">
        <v>139</v>
      </c>
      <c r="B90" s="54" t="s">
        <v>140</v>
      </c>
      <c r="C90" s="83">
        <f t="shared" si="6"/>
        <v>0</v>
      </c>
      <c r="D90" s="83">
        <f t="shared" si="6"/>
        <v>0</v>
      </c>
      <c r="E90" s="83">
        <f t="shared" si="6"/>
        <v>30388.39</v>
      </c>
      <c r="F90" s="83" t="e">
        <f>(E90*100)/D90</f>
        <v>#DIV/0!</v>
      </c>
    </row>
    <row r="91" spans="1:6" x14ac:dyDescent="0.2">
      <c r="A91" s="55" t="s">
        <v>141</v>
      </c>
      <c r="B91" s="56" t="s">
        <v>142</v>
      </c>
      <c r="C91" s="84">
        <v>0</v>
      </c>
      <c r="D91" s="84">
        <v>0</v>
      </c>
      <c r="E91" s="84">
        <v>30388.39</v>
      </c>
      <c r="F91" s="84"/>
    </row>
    <row r="92" spans="1:6" x14ac:dyDescent="0.2">
      <c r="A92" s="49" t="s">
        <v>50</v>
      </c>
      <c r="B92" s="50" t="s">
        <v>51</v>
      </c>
      <c r="C92" s="80">
        <f t="shared" ref="C92:E94" si="7">C93</f>
        <v>0</v>
      </c>
      <c r="D92" s="80">
        <f t="shared" si="7"/>
        <v>0</v>
      </c>
      <c r="E92" s="80">
        <f t="shared" si="7"/>
        <v>30388.39</v>
      </c>
      <c r="F92" s="81" t="e">
        <f>(E92*100)/D92</f>
        <v>#DIV/0!</v>
      </c>
    </row>
    <row r="93" spans="1:6" x14ac:dyDescent="0.2">
      <c r="A93" s="51" t="s">
        <v>52</v>
      </c>
      <c r="B93" s="52" t="s">
        <v>53</v>
      </c>
      <c r="C93" s="82">
        <f t="shared" si="7"/>
        <v>0</v>
      </c>
      <c r="D93" s="82">
        <f t="shared" si="7"/>
        <v>0</v>
      </c>
      <c r="E93" s="82">
        <f t="shared" si="7"/>
        <v>30388.39</v>
      </c>
      <c r="F93" s="81" t="e">
        <f>(E93*100)/D93</f>
        <v>#DIV/0!</v>
      </c>
    </row>
    <row r="94" spans="1:6" ht="25.5" x14ac:dyDescent="0.2">
      <c r="A94" s="53" t="s">
        <v>54</v>
      </c>
      <c r="B94" s="54" t="s">
        <v>55</v>
      </c>
      <c r="C94" s="83">
        <f t="shared" si="7"/>
        <v>0</v>
      </c>
      <c r="D94" s="83">
        <f t="shared" si="7"/>
        <v>0</v>
      </c>
      <c r="E94" s="83">
        <f t="shared" si="7"/>
        <v>30388.39</v>
      </c>
      <c r="F94" s="83" t="e">
        <f>(E94*100)/D94</f>
        <v>#DIV/0!</v>
      </c>
    </row>
    <row r="95" spans="1:6" ht="25.5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30388.39</v>
      </c>
      <c r="F95" s="84"/>
    </row>
    <row r="96" spans="1:6" ht="38.25" x14ac:dyDescent="0.2">
      <c r="A96" s="47" t="s">
        <v>203</v>
      </c>
      <c r="B96" s="47" t="s">
        <v>204</v>
      </c>
      <c r="C96" s="47" t="s">
        <v>43</v>
      </c>
      <c r="D96" s="47" t="s">
        <v>196</v>
      </c>
      <c r="E96" s="47" t="s">
        <v>197</v>
      </c>
      <c r="F96" s="47" t="s">
        <v>198</v>
      </c>
    </row>
    <row r="97" spans="1:6" x14ac:dyDescent="0.2">
      <c r="A97" s="48" t="s">
        <v>191</v>
      </c>
      <c r="B97" s="48" t="s">
        <v>199</v>
      </c>
      <c r="C97" s="78">
        <f t="shared" ref="C97:E99" si="8">C98</f>
        <v>800</v>
      </c>
      <c r="D97" s="78">
        <f t="shared" si="8"/>
        <v>800</v>
      </c>
      <c r="E97" s="78">
        <f t="shared" si="8"/>
        <v>0</v>
      </c>
      <c r="F97" s="79">
        <f>(E97*100)/D97</f>
        <v>0</v>
      </c>
    </row>
    <row r="98" spans="1:6" x14ac:dyDescent="0.2">
      <c r="A98" s="49" t="s">
        <v>78</v>
      </c>
      <c r="B98" s="50" t="s">
        <v>79</v>
      </c>
      <c r="C98" s="80">
        <f t="shared" si="8"/>
        <v>800</v>
      </c>
      <c r="D98" s="80">
        <f t="shared" si="8"/>
        <v>800</v>
      </c>
      <c r="E98" s="80">
        <f t="shared" si="8"/>
        <v>0</v>
      </c>
      <c r="F98" s="81">
        <f>(E98*100)/D98</f>
        <v>0</v>
      </c>
    </row>
    <row r="99" spans="1:6" x14ac:dyDescent="0.2">
      <c r="A99" s="51" t="s">
        <v>95</v>
      </c>
      <c r="B99" s="52" t="s">
        <v>96</v>
      </c>
      <c r="C99" s="82">
        <f t="shared" si="8"/>
        <v>800</v>
      </c>
      <c r="D99" s="82">
        <f t="shared" si="8"/>
        <v>800</v>
      </c>
      <c r="E99" s="82">
        <f t="shared" si="8"/>
        <v>0</v>
      </c>
      <c r="F99" s="81">
        <f>(E99*100)/D99</f>
        <v>0</v>
      </c>
    </row>
    <row r="100" spans="1:6" x14ac:dyDescent="0.2">
      <c r="A100" s="53" t="s">
        <v>115</v>
      </c>
      <c r="B100" s="54" t="s">
        <v>116</v>
      </c>
      <c r="C100" s="83">
        <f>C101+C102</f>
        <v>800</v>
      </c>
      <c r="D100" s="83">
        <f>D101+D102</f>
        <v>800</v>
      </c>
      <c r="E100" s="83">
        <f>E101+E102</f>
        <v>0</v>
      </c>
      <c r="F100" s="83">
        <f>(E100*100)/D100</f>
        <v>0</v>
      </c>
    </row>
    <row r="101" spans="1:6" x14ac:dyDescent="0.2">
      <c r="A101" s="55" t="s">
        <v>117</v>
      </c>
      <c r="B101" s="56" t="s">
        <v>118</v>
      </c>
      <c r="C101" s="84">
        <v>150</v>
      </c>
      <c r="D101" s="84">
        <v>150</v>
      </c>
      <c r="E101" s="84">
        <v>0</v>
      </c>
      <c r="F101" s="84"/>
    </row>
    <row r="102" spans="1:6" x14ac:dyDescent="0.2">
      <c r="A102" s="55" t="s">
        <v>129</v>
      </c>
      <c r="B102" s="56" t="s">
        <v>130</v>
      </c>
      <c r="C102" s="84">
        <v>650</v>
      </c>
      <c r="D102" s="84">
        <v>650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9">C104</f>
        <v>800</v>
      </c>
      <c r="D103" s="80">
        <f t="shared" si="9"/>
        <v>800</v>
      </c>
      <c r="E103" s="80">
        <f t="shared" si="9"/>
        <v>0</v>
      </c>
      <c r="F103" s="81">
        <f>(E103*100)/D103</f>
        <v>0</v>
      </c>
    </row>
    <row r="104" spans="1:6" x14ac:dyDescent="0.2">
      <c r="A104" s="51" t="s">
        <v>70</v>
      </c>
      <c r="B104" s="52" t="s">
        <v>71</v>
      </c>
      <c r="C104" s="82">
        <f t="shared" si="9"/>
        <v>800</v>
      </c>
      <c r="D104" s="82">
        <f t="shared" si="9"/>
        <v>800</v>
      </c>
      <c r="E104" s="82">
        <f t="shared" si="9"/>
        <v>0</v>
      </c>
      <c r="F104" s="81">
        <f>(E104*100)/D104</f>
        <v>0</v>
      </c>
    </row>
    <row r="105" spans="1:6" ht="25.5" x14ac:dyDescent="0.2">
      <c r="A105" s="53" t="s">
        <v>72</v>
      </c>
      <c r="B105" s="54" t="s">
        <v>73</v>
      </c>
      <c r="C105" s="83">
        <f t="shared" si="9"/>
        <v>800</v>
      </c>
      <c r="D105" s="83">
        <f t="shared" si="9"/>
        <v>800</v>
      </c>
      <c r="E105" s="83">
        <f t="shared" si="9"/>
        <v>0</v>
      </c>
      <c r="F105" s="83">
        <f>(E105*100)/D105</f>
        <v>0</v>
      </c>
    </row>
    <row r="106" spans="1:6" x14ac:dyDescent="0.2">
      <c r="A106" s="55" t="s">
        <v>74</v>
      </c>
      <c r="B106" s="56" t="s">
        <v>75</v>
      </c>
      <c r="C106" s="84">
        <v>800</v>
      </c>
      <c r="D106" s="84">
        <v>800</v>
      </c>
      <c r="E106" s="84">
        <v>0</v>
      </c>
      <c r="F106" s="84"/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