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F99DD795-9625-4A05-9230-24CDFAA6BF81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rashoda'!$B$1:$I$28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J42" i="3"/>
  <c r="I42" i="3"/>
  <c r="H42" i="3"/>
  <c r="G42" i="3"/>
  <c r="L41" i="3"/>
  <c r="K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27" i="3"/>
  <c r="K27" i="3"/>
  <c r="L26" i="3"/>
  <c r="K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<sst xmlns="http://schemas.openxmlformats.org/spreadsheetml/2006/main" count="458" uniqueCount="209">
  <si>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</si>
  <si>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</si>
  <si>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</si>
  <si>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</si>
  <si>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</si>
  <si>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</si>
  <si>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</si>
  <si>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</si>
  <si>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</si>
  <si>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</si>
  <si>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</si>
  <si>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</si>
  <si>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</si>
  <si>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</si>
  <si>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</si>
  <si>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</si>
  <si>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</si>
  <si>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</si>
  <si>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</si>
  <si>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</si>
  <si>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</si>
  <si>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</si>
  <si>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</si>
  <si>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</si>
  <si>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</si>
  <si>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</si>
  <si>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</si>
  <si>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</si>
  <si>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</si>
  <si>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</si>
  <si>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</si>
  <si>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</si>
  <si>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</si>
  <si>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</si>
  <si>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</si>
  <si>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</si>
  <si>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</si>
  <si>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</si>
  <si>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</si>
  <si>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</si>
  <si>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</si>
  <si>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</si>
  <si>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</si>
  <si>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</si>
  <si>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</si>
  <si>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</si>
  <si>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</si>
  <si>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</si>
  <si>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</si>
  <si>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</si>
  <si>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</si>
  <si>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</si>
  <si>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</si>
  <si>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</si>
  <si>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</si>
  <si>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</si>
  <si>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</si>
  <si>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</si>
  <si>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</si>
  <si>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</si>
  <si>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</si>
  <si>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</si>
  <si>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</si>
  <si>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</si>
  <si>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</si>
  <si>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</si>
  <si>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</si>
  <si>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</si>
  <si>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</si>
  <si>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</si>
  <si>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</si>
  <si>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</si>
  <si>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</si>
  <si>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</si>
  <si>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</si>
  <si>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</si>
  <si>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</si>
  <si>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</si>
  <si>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</si>
  <si>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</si>
  <si>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</si>
  <si>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</si>
  <si>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</si>
  <si>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</si>
  <si>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</si>
  <si>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</si>
  <si>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</si>
  <si>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</si>
  <si>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</si>
  <si>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</si>
  <si>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</si>
  <si>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</si>
  <si>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</si>
  <si>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</si>
  <si>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</si>
  <si>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</si>
  <si>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</si>
  <si>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</si>
  <si>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</si>
  <si>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</si>
  <si>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</si>
  <si>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</si>
  <si>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</si>
  <si>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</si>
  <si>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</si>
  <si>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</si>
  <si>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</si>
  <si>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</si>
  <si>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</si>
  <si>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</si>
  <si>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</si>
  <si>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</si>
  <si>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</si>
  <si>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</si>
  <si>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</si>
  <si>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</si>
  <si>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</si>
  <si>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</si>
  <si>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</si>
  <si>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</si>
  <si>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</si>
  <si>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</si>
  <si>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</si>
  <si>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</si>
  <si>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</si>
  <si>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</si>
  <si>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</si>
  <si>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</si>
  <si>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</si>
  <si>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</si>
  <si>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</si>
  <si>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</si>
  <si>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</si>
  <si>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</si>
  <si>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</si>
  <si>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</si>
  <si>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</si>
  <si>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</si>
  <si>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</si>
  <si>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</si>
  <si>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</si>
  <si>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</si>
  <si>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</si>
  <si>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</si>
  <si>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</si>
  <si>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</si>
  <si>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</si>
  <si>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</si>
  <si>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</si>
  <si>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</si>
  <si>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</si>
  <si>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</si>
  <si>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</si>
  <si>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</si>
  <si>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</si>
  <si>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</si>
  <si>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</si>
  <si>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</si>
  <si>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</si>
  <si>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</si>
  <si>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</si>
  <si>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</si>
  <si>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</si>
  <si>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</si>
  <si>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</si>
  <si>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</si>
  <si>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</si>
  <si>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</si>
  <si>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</si>
  <si>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</si>
  <si>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</si>
  <si>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</si>
  <si>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</si>
  <si>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</si>
  <si>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</si>
  <si>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</si>
  <si>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</si>
  <si>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</si>
  <si>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</si>
  <si>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</si>
  <si>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</si>
  <si>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</si>
  <si>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</si>
  <si>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</si>
  <si>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</si>
  <si>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</si>
  <si>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</si>
  <si>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</si>
  <si>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</si>
  <si>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</si>
  <si>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</si>
  <si>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</si>
  <si>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</si>
  <si>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3742 BJELOVAR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</si>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</sst>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5357671.12</v>
      </c>
      <c r="H10" s="86">
        <v>6217636</v>
      </c>
      <c r="I10" s="86">
        <v>6666784</v>
      </c>
      <c r="J10" s="86">
        <v>6668821.0999999996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5357671.12</v>
      </c>
      <c r="H12" s="87">
        <f t="shared" ref="H12:J12" si="0">H10+H11</f>
        <v>6217636</v>
      </c>
      <c r="I12" s="87">
        <f t="shared" si="0"/>
        <v>6666784</v>
      </c>
      <c r="J12" s="87">
        <f t="shared" si="0"/>
        <v>6668821.0999999996</v>
      </c>
      <c r="K12" s="88">
        <f>J12/G12*100</f>
        <v>124.47238642748199</v>
      </c>
      <c r="L12" s="88">
        <f>J12/I12*100</f>
        <v>100.030555962215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5196768.12</v>
      </c>
      <c r="H13" s="86">
        <v>6153157</v>
      </c>
      <c r="I13" s="86">
        <v>6602405</v>
      </c>
      <c r="J13" s="86">
        <v>6601956.4900000002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164521.56</v>
      </c>
      <c r="H14" s="86">
        <v>64479</v>
      </c>
      <c r="I14" s="86">
        <v>64379</v>
      </c>
      <c r="J14" s="86">
        <v>64379.31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5361289.68</v>
      </c>
      <c r="H15" s="87">
        <f t="shared" ref="H15:J15" si="1">H13+H14</f>
        <v>6217636</v>
      </c>
      <c r="I15" s="87">
        <f t="shared" si="1"/>
        <v>6666784</v>
      </c>
      <c r="J15" s="87">
        <f t="shared" si="1"/>
        <v>6666335.7999999998</v>
      </c>
      <c r="K15" s="88">
        <f>J15/G15*100</f>
        <v>124.34201839285799</v>
      </c>
      <c r="L15" s="88">
        <f>J15/I15*100</f>
        <v>99.993277118322709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-3618.5599999995902</v>
      </c>
      <c r="H16" s="90">
        <f t="shared" ref="H16:J16" si="2">H12-H15</f>
        <v>0</v>
      </c>
      <c r="I16" s="90">
        <f t="shared" si="2"/>
        <v>0</v>
      </c>
      <c r="J16" s="90">
        <f t="shared" si="2"/>
        <v>2485.2999999998137</v>
      </c>
      <c r="K16" s="88">
        <f>J16/G16*100</f>
        <v>-68.682017155998395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811.1</v>
      </c>
      <c r="H24" s="86">
        <v>0</v>
      </c>
      <c r="I24" s="86">
        <v>0</v>
      </c>
      <c r="J24" s="86">
        <f>1178.3+5000+46.71</f>
        <v>6225.01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-6225.01</v>
      </c>
      <c r="H25" s="86">
        <v>0</v>
      </c>
      <c r="I25" s="86">
        <v>0</v>
      </c>
      <c r="J25" s="86">
        <v>-8710.31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-5413.91</v>
      </c>
      <c r="H26" s="94">
        <f t="shared" ref="H26:J26" si="4">H24+H25</f>
        <v>0</v>
      </c>
      <c r="I26" s="94">
        <f t="shared" si="4"/>
        <v>0</v>
      </c>
      <c r="J26" s="94">
        <f t="shared" si="4"/>
        <v>-2485.2999999999993</v>
      </c>
      <c r="K26" s="93">
        <f>J26/G26*100</f>
        <v>45.905824071696784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-9032.4699999995901</v>
      </c>
      <c r="H27" s="94">
        <f t="shared" ref="H27:J27" si="5">H16+H26</f>
        <v>0</v>
      </c>
      <c r="I27" s="94">
        <f t="shared" si="5"/>
        <v>0</v>
      </c>
      <c r="J27" s="94">
        <f t="shared" si="5"/>
        <v>-1.8553691916167736E-10</v>
      </c>
      <c r="K27" s="93">
        <f>J27/G27*100</f>
        <v>2.0541105496246958E-12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3"/>
  <sheetViews>
    <sheetView topLeftCell="A3"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5357671.12</v>
      </c>
      <c r="H10" s="65">
        <f>H11</f>
        <v>6217636</v>
      </c>
      <c r="I10" s="65">
        <f>I11</f>
        <v>6666784</v>
      </c>
      <c r="J10" s="65">
        <f>J11</f>
        <v>6668821.0999999996</v>
      </c>
      <c r="K10" s="69">
        <f t="shared" ref="K10:K27" si="0">(J10*100)/G10</f>
        <v>124.47238642748195</v>
      </c>
      <c r="L10" s="69">
        <f t="shared" ref="L10:L27" si="1">(J10*100)/I10</f>
        <v>100.03055596221506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G12+G18+G21+G24</f>
        <v>5357671.12</v>
      </c>
      <c r="H11" s="65">
        <f>H12+H18+H21+H24</f>
        <v>6217636</v>
      </c>
      <c r="I11" s="65">
        <f>I12+I18+I21+I24</f>
        <v>6666784</v>
      </c>
      <c r="J11" s="65">
        <f>J12+J18+J21+J24</f>
        <v>6668821.0999999996</v>
      </c>
      <c r="K11" s="65">
        <f t="shared" si="0"/>
        <v>124.47238642748195</v>
      </c>
      <c r="L11" s="65">
        <f t="shared" si="1"/>
        <v>100.03055596221506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36848.53</v>
      </c>
      <c r="H12" s="65">
        <f>H13+H15</f>
        <v>17315</v>
      </c>
      <c r="I12" s="65">
        <f>I13+I15</f>
        <v>17315</v>
      </c>
      <c r="J12" s="65">
        <f>J13+J15</f>
        <v>18661.43</v>
      </c>
      <c r="K12" s="65">
        <f t="shared" si="0"/>
        <v>50.643621333062676</v>
      </c>
      <c r="L12" s="65">
        <f t="shared" si="1"/>
        <v>107.7760900952931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12350</v>
      </c>
      <c r="H13" s="65">
        <f>H14</f>
        <v>17315</v>
      </c>
      <c r="I13" s="65">
        <f>I14</f>
        <v>17315</v>
      </c>
      <c r="J13" s="65">
        <f>J14</f>
        <v>18661.43</v>
      </c>
      <c r="K13" s="65">
        <f t="shared" si="0"/>
        <v>151.1046963562753</v>
      </c>
      <c r="L13" s="65">
        <f t="shared" si="1"/>
        <v>107.7760900952931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12350</v>
      </c>
      <c r="H14" s="66">
        <v>17315</v>
      </c>
      <c r="I14" s="66">
        <v>17315</v>
      </c>
      <c r="J14" s="66">
        <v>18661.43</v>
      </c>
      <c r="K14" s="66">
        <f t="shared" si="0"/>
        <v>151.1046963562753</v>
      </c>
      <c r="L14" s="66">
        <f t="shared" si="1"/>
        <v>107.7760900952931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G16+G17</f>
        <v>24498.53</v>
      </c>
      <c r="H15" s="65">
        <f>H16+H17</f>
        <v>0</v>
      </c>
      <c r="I15" s="65">
        <f>I16+I17</f>
        <v>0</v>
      </c>
      <c r="J15" s="65">
        <f>J16+J17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21318.53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3180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2">G19</f>
        <v>0</v>
      </c>
      <c r="H18" s="65">
        <f t="shared" si="2"/>
        <v>30</v>
      </c>
      <c r="I18" s="65">
        <f t="shared" si="2"/>
        <v>30</v>
      </c>
      <c r="J18" s="65">
        <f t="shared" si="2"/>
        <v>92.56</v>
      </c>
      <c r="K18" s="65" t="e">
        <f t="shared" si="0"/>
        <v>#DIV/0!</v>
      </c>
      <c r="L18" s="65">
        <f t="shared" si="1"/>
        <v>308.53333333333336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2"/>
        <v>0</v>
      </c>
      <c r="H19" s="65">
        <f t="shared" si="2"/>
        <v>30</v>
      </c>
      <c r="I19" s="65">
        <f t="shared" si="2"/>
        <v>30</v>
      </c>
      <c r="J19" s="65">
        <f t="shared" si="2"/>
        <v>92.56</v>
      </c>
      <c r="K19" s="65" t="e">
        <f t="shared" si="0"/>
        <v>#DIV/0!</v>
      </c>
      <c r="L19" s="65">
        <f t="shared" si="1"/>
        <v>308.53333333333336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30</v>
      </c>
      <c r="I20" s="66">
        <v>30</v>
      </c>
      <c r="J20" s="66">
        <v>92.56</v>
      </c>
      <c r="K20" s="66" t="e">
        <f t="shared" si="0"/>
        <v>#DIV/0!</v>
      </c>
      <c r="L20" s="66">
        <f t="shared" si="1"/>
        <v>308.53333333333336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 t="shared" ref="G21:J22" si="3">G22</f>
        <v>889.95</v>
      </c>
      <c r="H21" s="65">
        <f t="shared" si="3"/>
        <v>500</v>
      </c>
      <c r="I21" s="65">
        <f t="shared" si="3"/>
        <v>500</v>
      </c>
      <c r="J21" s="65">
        <f t="shared" si="3"/>
        <v>2569.77</v>
      </c>
      <c r="K21" s="65">
        <f t="shared" si="0"/>
        <v>288.75442440586551</v>
      </c>
      <c r="L21" s="65">
        <f t="shared" si="1"/>
        <v>513.95399999999995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 t="shared" si="3"/>
        <v>889.95</v>
      </c>
      <c r="H22" s="65">
        <f t="shared" si="3"/>
        <v>500</v>
      </c>
      <c r="I22" s="65">
        <f t="shared" si="3"/>
        <v>500</v>
      </c>
      <c r="J22" s="65">
        <f t="shared" si="3"/>
        <v>2569.77</v>
      </c>
      <c r="K22" s="65">
        <f t="shared" si="0"/>
        <v>288.75442440586551</v>
      </c>
      <c r="L22" s="65">
        <f t="shared" si="1"/>
        <v>513.95399999999995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889.95</v>
      </c>
      <c r="H23" s="66">
        <v>500</v>
      </c>
      <c r="I23" s="66">
        <v>500</v>
      </c>
      <c r="J23" s="66">
        <v>2569.77</v>
      </c>
      <c r="K23" s="66">
        <f t="shared" si="0"/>
        <v>288.75442440586551</v>
      </c>
      <c r="L23" s="66">
        <f t="shared" si="1"/>
        <v>513.95399999999995</v>
      </c>
    </row>
    <row r="24" spans="2:12" x14ac:dyDescent="0.25">
      <c r="B24" s="65"/>
      <c r="C24" s="65" t="s">
        <v>76</v>
      </c>
      <c r="D24" s="65"/>
      <c r="E24" s="65"/>
      <c r="F24" s="65" t="s">
        <v>77</v>
      </c>
      <c r="G24" s="65">
        <f>G25</f>
        <v>5319932.6399999997</v>
      </c>
      <c r="H24" s="65">
        <f>H25</f>
        <v>6199791</v>
      </c>
      <c r="I24" s="65">
        <f>I25</f>
        <v>6648939</v>
      </c>
      <c r="J24" s="65">
        <f>J25</f>
        <v>6647497.3399999999</v>
      </c>
      <c r="K24" s="65">
        <f t="shared" si="0"/>
        <v>124.95453964996069</v>
      </c>
      <c r="L24" s="65">
        <f t="shared" si="1"/>
        <v>99.9783174428281</v>
      </c>
    </row>
    <row r="25" spans="2:12" x14ac:dyDescent="0.25">
      <c r="B25" s="65"/>
      <c r="C25" s="65"/>
      <c r="D25" s="65" t="s">
        <v>78</v>
      </c>
      <c r="E25" s="65"/>
      <c r="F25" s="65" t="s">
        <v>79</v>
      </c>
      <c r="G25" s="65">
        <f>G26+G27</f>
        <v>5319932.6399999997</v>
      </c>
      <c r="H25" s="65">
        <f>H26+H27</f>
        <v>6199791</v>
      </c>
      <c r="I25" s="65">
        <f>I26+I27</f>
        <v>6648939</v>
      </c>
      <c r="J25" s="65">
        <f>J26+J27</f>
        <v>6647497.3399999999</v>
      </c>
      <c r="K25" s="65">
        <f t="shared" si="0"/>
        <v>124.95453964996069</v>
      </c>
      <c r="L25" s="65">
        <f t="shared" si="1"/>
        <v>99.9783174428281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5162209.6399999997</v>
      </c>
      <c r="H26" s="66">
        <v>6135312</v>
      </c>
      <c r="I26" s="66">
        <v>6584560</v>
      </c>
      <c r="J26" s="66">
        <v>6583118.0300000003</v>
      </c>
      <c r="K26" s="66">
        <f t="shared" si="0"/>
        <v>127.52519733003328</v>
      </c>
      <c r="L26" s="66">
        <f t="shared" si="1"/>
        <v>99.978100738697805</v>
      </c>
    </row>
    <row r="27" spans="2:12" x14ac:dyDescent="0.25">
      <c r="B27" s="66"/>
      <c r="C27" s="66"/>
      <c r="D27" s="66"/>
      <c r="E27" s="66" t="s">
        <v>82</v>
      </c>
      <c r="F27" s="66" t="s">
        <v>83</v>
      </c>
      <c r="G27" s="66">
        <v>157723</v>
      </c>
      <c r="H27" s="66">
        <v>64479</v>
      </c>
      <c r="I27" s="66">
        <v>64379</v>
      </c>
      <c r="J27" s="66">
        <v>64379.31</v>
      </c>
      <c r="K27" s="66">
        <f t="shared" si="0"/>
        <v>40.817959333768698</v>
      </c>
      <c r="L27" s="66">
        <f t="shared" si="1"/>
        <v>100.00048152347816</v>
      </c>
    </row>
    <row r="28" spans="2:12" x14ac:dyDescent="0.25">
      <c r="F28" s="35"/>
    </row>
    <row r="29" spans="2:12" x14ac:dyDescent="0.25">
      <c r="F29" s="35"/>
    </row>
    <row r="30" spans="2:12" ht="36.75" customHeight="1" x14ac:dyDescent="0.25">
      <c r="B30" s="117" t="s">
        <v>3</v>
      </c>
      <c r="C30" s="118"/>
      <c r="D30" s="118"/>
      <c r="E30" s="118"/>
      <c r="F30" s="119"/>
      <c r="G30" s="28" t="s">
        <v>46</v>
      </c>
      <c r="H30" s="28" t="s">
        <v>43</v>
      </c>
      <c r="I30" s="28" t="s">
        <v>44</v>
      </c>
      <c r="J30" s="28" t="s">
        <v>47</v>
      </c>
      <c r="K30" s="28" t="s">
        <v>6</v>
      </c>
      <c r="L30" s="28" t="s">
        <v>22</v>
      </c>
    </row>
    <row r="31" spans="2:12" x14ac:dyDescent="0.25">
      <c r="B31" s="120">
        <v>1</v>
      </c>
      <c r="C31" s="121"/>
      <c r="D31" s="121"/>
      <c r="E31" s="121"/>
      <c r="F31" s="122"/>
      <c r="G31" s="30">
        <v>2</v>
      </c>
      <c r="H31" s="30">
        <v>3</v>
      </c>
      <c r="I31" s="30">
        <v>4</v>
      </c>
      <c r="J31" s="30">
        <v>5</v>
      </c>
      <c r="K31" s="30" t="s">
        <v>13</v>
      </c>
      <c r="L31" s="30" t="s">
        <v>14</v>
      </c>
    </row>
    <row r="32" spans="2:12" x14ac:dyDescent="0.25">
      <c r="B32" s="65"/>
      <c r="C32" s="66"/>
      <c r="D32" s="67"/>
      <c r="E32" s="68"/>
      <c r="F32" s="8" t="s">
        <v>21</v>
      </c>
      <c r="G32" s="65">
        <f>G33+G74</f>
        <v>5361289.6799999988</v>
      </c>
      <c r="H32" s="65">
        <f>H33+H74</f>
        <v>6217636</v>
      </c>
      <c r="I32" s="65">
        <f>I33+I74</f>
        <v>6666784</v>
      </c>
      <c r="J32" s="65">
        <f>J33+J74</f>
        <v>6666335.7999999998</v>
      </c>
      <c r="K32" s="70">
        <f t="shared" ref="K32:K63" si="4">(J32*100)/G32</f>
        <v>124.34201839285807</v>
      </c>
      <c r="L32" s="70">
        <f t="shared" ref="L32:L63" si="5">(J32*100)/I32</f>
        <v>99.993277118322723</v>
      </c>
    </row>
    <row r="33" spans="2:12" x14ac:dyDescent="0.25">
      <c r="B33" s="65" t="s">
        <v>84</v>
      </c>
      <c r="C33" s="65"/>
      <c r="D33" s="65"/>
      <c r="E33" s="65"/>
      <c r="F33" s="65" t="s">
        <v>85</v>
      </c>
      <c r="G33" s="65">
        <f>G34+G42+G69</f>
        <v>5196768.1199999992</v>
      </c>
      <c r="H33" s="65">
        <f>H34+H42+H69</f>
        <v>6153157</v>
      </c>
      <c r="I33" s="65">
        <f>I34+I42+I69</f>
        <v>6602405</v>
      </c>
      <c r="J33" s="65">
        <f>J34+J42+J69</f>
        <v>6601956.4900000002</v>
      </c>
      <c r="K33" s="65">
        <f t="shared" si="4"/>
        <v>127.03965883319037</v>
      </c>
      <c r="L33" s="65">
        <f t="shared" si="5"/>
        <v>99.993206869315046</v>
      </c>
    </row>
    <row r="34" spans="2:12" x14ac:dyDescent="0.25">
      <c r="B34" s="65"/>
      <c r="C34" s="65" t="s">
        <v>86</v>
      </c>
      <c r="D34" s="65"/>
      <c r="E34" s="65"/>
      <c r="F34" s="65" t="s">
        <v>87</v>
      </c>
      <c r="G34" s="65">
        <f>G35+G38+G40</f>
        <v>4075629.8899999997</v>
      </c>
      <c r="H34" s="65">
        <f>H35+H38+H40</f>
        <v>4815541</v>
      </c>
      <c r="I34" s="65">
        <f>I35+I38+I40</f>
        <v>5232979</v>
      </c>
      <c r="J34" s="65">
        <f>J35+J38+J40</f>
        <v>5232664.3600000003</v>
      </c>
      <c r="K34" s="65">
        <f t="shared" si="4"/>
        <v>128.38909570368276</v>
      </c>
      <c r="L34" s="65">
        <f t="shared" si="5"/>
        <v>99.993987363603026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G36+G37</f>
        <v>3372387.4</v>
      </c>
      <c r="H35" s="65">
        <f>H36+H37</f>
        <v>4005500</v>
      </c>
      <c r="I35" s="65">
        <f>I36+I37</f>
        <v>4336288</v>
      </c>
      <c r="J35" s="65">
        <f>J36+J37</f>
        <v>4336276.2300000004</v>
      </c>
      <c r="K35" s="65">
        <f t="shared" si="4"/>
        <v>128.58179430987082</v>
      </c>
      <c r="L35" s="65">
        <f t="shared" si="5"/>
        <v>99.999728569689097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3367694.25</v>
      </c>
      <c r="H36" s="66">
        <v>3999500</v>
      </c>
      <c r="I36" s="66">
        <v>4325800</v>
      </c>
      <c r="J36" s="66">
        <v>4325789.1100000003</v>
      </c>
      <c r="K36" s="66">
        <f t="shared" si="4"/>
        <v>128.44957970872801</v>
      </c>
      <c r="L36" s="66">
        <f t="shared" si="5"/>
        <v>99.999748254658101</v>
      </c>
    </row>
    <row r="37" spans="2:12" x14ac:dyDescent="0.25">
      <c r="B37" s="66"/>
      <c r="C37" s="66"/>
      <c r="D37" s="66"/>
      <c r="E37" s="66" t="s">
        <v>92</v>
      </c>
      <c r="F37" s="66" t="s">
        <v>93</v>
      </c>
      <c r="G37" s="66">
        <v>4693.1499999999996</v>
      </c>
      <c r="H37" s="66">
        <v>6000</v>
      </c>
      <c r="I37" s="66">
        <v>10488</v>
      </c>
      <c r="J37" s="66">
        <v>10487.12</v>
      </c>
      <c r="K37" s="66">
        <f t="shared" si="4"/>
        <v>223.45588783652772</v>
      </c>
      <c r="L37" s="66">
        <f t="shared" si="5"/>
        <v>99.991609458428684</v>
      </c>
    </row>
    <row r="38" spans="2:12" x14ac:dyDescent="0.25">
      <c r="B38" s="65"/>
      <c r="C38" s="65"/>
      <c r="D38" s="65" t="s">
        <v>94</v>
      </c>
      <c r="E38" s="65"/>
      <c r="F38" s="65" t="s">
        <v>95</v>
      </c>
      <c r="G38" s="65">
        <f>G39</f>
        <v>161406.74</v>
      </c>
      <c r="H38" s="65">
        <f>H39</f>
        <v>192041</v>
      </c>
      <c r="I38" s="65">
        <f>I39</f>
        <v>196428</v>
      </c>
      <c r="J38" s="65">
        <f>J39</f>
        <v>196125.31</v>
      </c>
      <c r="K38" s="65">
        <f t="shared" si="4"/>
        <v>121.50998774896266</v>
      </c>
      <c r="L38" s="65">
        <f t="shared" si="5"/>
        <v>99.845902824444579</v>
      </c>
    </row>
    <row r="39" spans="2:12" x14ac:dyDescent="0.25">
      <c r="B39" s="66"/>
      <c r="C39" s="66"/>
      <c r="D39" s="66"/>
      <c r="E39" s="66" t="s">
        <v>96</v>
      </c>
      <c r="F39" s="66" t="s">
        <v>95</v>
      </c>
      <c r="G39" s="66">
        <v>161406.74</v>
      </c>
      <c r="H39" s="66">
        <v>192041</v>
      </c>
      <c r="I39" s="66">
        <v>196428</v>
      </c>
      <c r="J39" s="66">
        <v>196125.31</v>
      </c>
      <c r="K39" s="66">
        <f t="shared" si="4"/>
        <v>121.50998774896266</v>
      </c>
      <c r="L39" s="66">
        <f t="shared" si="5"/>
        <v>99.845902824444579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</f>
        <v>541835.75</v>
      </c>
      <c r="H40" s="65">
        <f>H41</f>
        <v>618000</v>
      </c>
      <c r="I40" s="65">
        <f>I41</f>
        <v>700263</v>
      </c>
      <c r="J40" s="65">
        <f>J41</f>
        <v>700262.82</v>
      </c>
      <c r="K40" s="65">
        <f t="shared" si="4"/>
        <v>129.23894741164642</v>
      </c>
      <c r="L40" s="65">
        <f t="shared" si="5"/>
        <v>99.999974295371885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541835.75</v>
      </c>
      <c r="H41" s="66">
        <v>618000</v>
      </c>
      <c r="I41" s="66">
        <v>700263</v>
      </c>
      <c r="J41" s="66">
        <v>700262.82</v>
      </c>
      <c r="K41" s="66">
        <f t="shared" si="4"/>
        <v>129.23894741164642</v>
      </c>
      <c r="L41" s="66">
        <f t="shared" si="5"/>
        <v>99.999974295371885</v>
      </c>
    </row>
    <row r="42" spans="2:12" x14ac:dyDescent="0.25">
      <c r="B42" s="65"/>
      <c r="C42" s="65" t="s">
        <v>101</v>
      </c>
      <c r="D42" s="65"/>
      <c r="E42" s="65"/>
      <c r="F42" s="65" t="s">
        <v>102</v>
      </c>
      <c r="G42" s="65">
        <f>G43+G47+G52+G61+G63</f>
        <v>1114236.23</v>
      </c>
      <c r="H42" s="65">
        <f>H43+H47+H52+H61+H63</f>
        <v>1330542</v>
      </c>
      <c r="I42" s="65">
        <f>I43+I47+I52+I61+I63</f>
        <v>1362435</v>
      </c>
      <c r="J42" s="65">
        <f>J43+J47+J52+J61+J63</f>
        <v>1362428.33</v>
      </c>
      <c r="K42" s="65">
        <f t="shared" si="4"/>
        <v>122.27463919388082</v>
      </c>
      <c r="L42" s="65">
        <f t="shared" si="5"/>
        <v>99.999510435360222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</f>
        <v>146768.92000000001</v>
      </c>
      <c r="H43" s="65">
        <f>H44+H45+H46</f>
        <v>177000</v>
      </c>
      <c r="I43" s="65">
        <f>I44+I45+I46</f>
        <v>142000</v>
      </c>
      <c r="J43" s="65">
        <f>J44+J45+J46</f>
        <v>137370.75999999998</v>
      </c>
      <c r="K43" s="65">
        <f t="shared" si="4"/>
        <v>93.596627950931293</v>
      </c>
      <c r="L43" s="65">
        <f t="shared" si="5"/>
        <v>96.739971830985922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5176</v>
      </c>
      <c r="H44" s="66">
        <v>13000</v>
      </c>
      <c r="I44" s="66">
        <v>13000</v>
      </c>
      <c r="J44" s="66">
        <v>10506.2</v>
      </c>
      <c r="K44" s="66">
        <f t="shared" si="4"/>
        <v>202.97913446676969</v>
      </c>
      <c r="L44" s="66">
        <f t="shared" si="5"/>
        <v>80.816923076923075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139601.92000000001</v>
      </c>
      <c r="H45" s="66">
        <v>161000</v>
      </c>
      <c r="I45" s="66">
        <v>126000</v>
      </c>
      <c r="J45" s="66">
        <v>123913.98</v>
      </c>
      <c r="K45" s="66">
        <f t="shared" si="4"/>
        <v>88.762375187963016</v>
      </c>
      <c r="L45" s="66">
        <f t="shared" si="5"/>
        <v>98.344428571428566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1991</v>
      </c>
      <c r="H46" s="66">
        <v>3000</v>
      </c>
      <c r="I46" s="66">
        <v>3000</v>
      </c>
      <c r="J46" s="66">
        <v>2950.58</v>
      </c>
      <c r="K46" s="66">
        <f t="shared" si="4"/>
        <v>148.1958814665997</v>
      </c>
      <c r="L46" s="66">
        <f t="shared" si="5"/>
        <v>98.352666666666664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</f>
        <v>139132.91</v>
      </c>
      <c r="H47" s="65">
        <f>H48+H49+H50+H51</f>
        <v>235197</v>
      </c>
      <c r="I47" s="65">
        <f>I48+I49+I50+I51</f>
        <v>140197</v>
      </c>
      <c r="J47" s="65">
        <f>J48+J49+J50+J51</f>
        <v>119631.96</v>
      </c>
      <c r="K47" s="65">
        <f t="shared" si="4"/>
        <v>85.983941541939998</v>
      </c>
      <c r="L47" s="65">
        <f t="shared" si="5"/>
        <v>85.331326633237509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58283</v>
      </c>
      <c r="H48" s="66">
        <v>70000</v>
      </c>
      <c r="I48" s="66">
        <v>55000</v>
      </c>
      <c r="J48" s="66">
        <v>54991.42</v>
      </c>
      <c r="K48" s="66">
        <f t="shared" si="4"/>
        <v>94.352418372424211</v>
      </c>
      <c r="L48" s="66">
        <f t="shared" si="5"/>
        <v>99.984399999999994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78195.91</v>
      </c>
      <c r="H49" s="66">
        <v>160000</v>
      </c>
      <c r="I49" s="66">
        <v>80000</v>
      </c>
      <c r="J49" s="66">
        <v>62207.21</v>
      </c>
      <c r="K49" s="66">
        <f t="shared" si="4"/>
        <v>79.553022658090427</v>
      </c>
      <c r="L49" s="66">
        <f t="shared" si="5"/>
        <v>77.759012499999997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1990</v>
      </c>
      <c r="H50" s="66">
        <v>2197</v>
      </c>
      <c r="I50" s="66">
        <v>2197</v>
      </c>
      <c r="J50" s="66">
        <v>603.33000000000004</v>
      </c>
      <c r="K50" s="66">
        <f t="shared" si="4"/>
        <v>30.318090452261306</v>
      </c>
      <c r="L50" s="66">
        <f t="shared" si="5"/>
        <v>27.46153846153846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664</v>
      </c>
      <c r="H51" s="66">
        <v>3000</v>
      </c>
      <c r="I51" s="66">
        <v>3000</v>
      </c>
      <c r="J51" s="66">
        <v>1830</v>
      </c>
      <c r="K51" s="66">
        <f t="shared" si="4"/>
        <v>275.60240963855421</v>
      </c>
      <c r="L51" s="66">
        <f t="shared" si="5"/>
        <v>61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G53+G54+G55+G56+G57+G58+G59+G60</f>
        <v>794734.39999999991</v>
      </c>
      <c r="H52" s="65">
        <f>H53+H54+H55+H56+H57+H58+H59+H60</f>
        <v>883030</v>
      </c>
      <c r="I52" s="65">
        <f>I53+I54+I55+I56+I57+I58+I59+I60</f>
        <v>1047923</v>
      </c>
      <c r="J52" s="65">
        <f>J53+J54+J55+J56+J57+J58+J59+J60</f>
        <v>1075691.1000000001</v>
      </c>
      <c r="K52" s="65">
        <f t="shared" si="4"/>
        <v>135.35227618182881</v>
      </c>
      <c r="L52" s="65">
        <f t="shared" si="5"/>
        <v>102.64982255375634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313226</v>
      </c>
      <c r="H53" s="66">
        <v>331000</v>
      </c>
      <c r="I53" s="66">
        <v>391000</v>
      </c>
      <c r="J53" s="66">
        <v>389905.16</v>
      </c>
      <c r="K53" s="66">
        <f t="shared" si="4"/>
        <v>124.48045819951089</v>
      </c>
      <c r="L53" s="66">
        <f t="shared" si="5"/>
        <v>99.71998976982097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42815.48</v>
      </c>
      <c r="H54" s="66">
        <v>30500</v>
      </c>
      <c r="I54" s="66">
        <v>30500</v>
      </c>
      <c r="J54" s="66">
        <v>28014.16</v>
      </c>
      <c r="K54" s="66">
        <f t="shared" si="4"/>
        <v>65.429979997888609</v>
      </c>
      <c r="L54" s="66">
        <f t="shared" si="5"/>
        <v>91.849704918032785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3829.92</v>
      </c>
      <c r="H55" s="66">
        <v>6500</v>
      </c>
      <c r="I55" s="66">
        <v>7500</v>
      </c>
      <c r="J55" s="66">
        <v>6499.73</v>
      </c>
      <c r="K55" s="66">
        <f t="shared" si="4"/>
        <v>169.70928896687136</v>
      </c>
      <c r="L55" s="66">
        <f t="shared" si="5"/>
        <v>86.663066666666666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18448</v>
      </c>
      <c r="H56" s="66">
        <v>30000</v>
      </c>
      <c r="I56" s="66">
        <v>23700</v>
      </c>
      <c r="J56" s="66">
        <v>22542.16</v>
      </c>
      <c r="K56" s="66">
        <f t="shared" si="4"/>
        <v>122.19297484822204</v>
      </c>
      <c r="L56" s="66">
        <f t="shared" si="5"/>
        <v>95.114599156118146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16458</v>
      </c>
      <c r="H57" s="66">
        <v>20030</v>
      </c>
      <c r="I57" s="66">
        <v>20030</v>
      </c>
      <c r="J57" s="66">
        <v>20000</v>
      </c>
      <c r="K57" s="66">
        <f t="shared" si="4"/>
        <v>121.52144853566655</v>
      </c>
      <c r="L57" s="66">
        <f t="shared" si="5"/>
        <v>99.850224663005491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27394</v>
      </c>
      <c r="H58" s="66">
        <v>0</v>
      </c>
      <c r="I58" s="66">
        <v>0</v>
      </c>
      <c r="J58" s="66">
        <v>0</v>
      </c>
      <c r="K58" s="66">
        <f t="shared" si="4"/>
        <v>0</v>
      </c>
      <c r="L58" s="66" t="e">
        <f t="shared" si="5"/>
        <v>#DIV/0!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367918</v>
      </c>
      <c r="H59" s="66">
        <v>460000</v>
      </c>
      <c r="I59" s="66">
        <v>570193</v>
      </c>
      <c r="J59" s="66">
        <v>604849.79</v>
      </c>
      <c r="K59" s="66">
        <f t="shared" si="4"/>
        <v>164.39798813866133</v>
      </c>
      <c r="L59" s="66">
        <f t="shared" si="5"/>
        <v>106.07808057973352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4645</v>
      </c>
      <c r="H60" s="66">
        <v>5000</v>
      </c>
      <c r="I60" s="66">
        <v>5000</v>
      </c>
      <c r="J60" s="66">
        <v>3880.1</v>
      </c>
      <c r="K60" s="66">
        <f t="shared" si="4"/>
        <v>83.532831001076431</v>
      </c>
      <c r="L60" s="66">
        <f t="shared" si="5"/>
        <v>77.602000000000004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10574</v>
      </c>
      <c r="H61" s="65">
        <f>H62</f>
        <v>12000</v>
      </c>
      <c r="I61" s="65">
        <f>I62</f>
        <v>9000</v>
      </c>
      <c r="J61" s="65">
        <f>J62</f>
        <v>6007.74</v>
      </c>
      <c r="K61" s="65">
        <f t="shared" si="4"/>
        <v>56.816152827690559</v>
      </c>
      <c r="L61" s="65">
        <f t="shared" si="5"/>
        <v>66.75266666666667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10574</v>
      </c>
      <c r="H62" s="66">
        <v>12000</v>
      </c>
      <c r="I62" s="66">
        <v>9000</v>
      </c>
      <c r="J62" s="66">
        <v>6007.74</v>
      </c>
      <c r="K62" s="66">
        <f t="shared" si="4"/>
        <v>56.816152827690559</v>
      </c>
      <c r="L62" s="66">
        <f t="shared" si="5"/>
        <v>66.75266666666667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23026</v>
      </c>
      <c r="H63" s="65">
        <f>H64+H65+H66+H67+H68</f>
        <v>23315</v>
      </c>
      <c r="I63" s="65">
        <f>I64+I65+I66+I67+I68</f>
        <v>23315</v>
      </c>
      <c r="J63" s="65">
        <f>J64+J65+J66+J67+J68</f>
        <v>23726.77</v>
      </c>
      <c r="K63" s="65">
        <f t="shared" si="4"/>
        <v>103.04338573786154</v>
      </c>
      <c r="L63" s="65">
        <f t="shared" si="5"/>
        <v>101.766116234184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12315</v>
      </c>
      <c r="H64" s="66">
        <v>17315</v>
      </c>
      <c r="I64" s="66">
        <v>17315</v>
      </c>
      <c r="J64" s="66">
        <v>18359.84</v>
      </c>
      <c r="K64" s="66">
        <f t="shared" ref="K64:K82" si="6">(J64*100)/G64</f>
        <v>149.08518067397483</v>
      </c>
      <c r="L64" s="66">
        <f t="shared" ref="L64:L82" si="7">(J64*100)/I64</f>
        <v>106.03430551544903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929</v>
      </c>
      <c r="H65" s="66">
        <v>1000</v>
      </c>
      <c r="I65" s="66">
        <v>1000</v>
      </c>
      <c r="J65" s="66">
        <v>1000</v>
      </c>
      <c r="K65" s="66">
        <f t="shared" si="6"/>
        <v>107.64262648008611</v>
      </c>
      <c r="L65" s="66">
        <f t="shared" si="7"/>
        <v>100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226</v>
      </c>
      <c r="H66" s="66">
        <v>2000</v>
      </c>
      <c r="I66" s="66">
        <v>2000</v>
      </c>
      <c r="J66" s="66">
        <v>1373</v>
      </c>
      <c r="K66" s="66">
        <f t="shared" si="6"/>
        <v>607.52212389380531</v>
      </c>
      <c r="L66" s="66">
        <f t="shared" si="7"/>
        <v>68.650000000000006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7963</v>
      </c>
      <c r="H67" s="66">
        <v>0</v>
      </c>
      <c r="I67" s="66">
        <v>0</v>
      </c>
      <c r="J67" s="66">
        <v>0</v>
      </c>
      <c r="K67" s="66">
        <f t="shared" si="6"/>
        <v>0</v>
      </c>
      <c r="L67" s="66" t="e">
        <f t="shared" si="7"/>
        <v>#DIV/0!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1593</v>
      </c>
      <c r="H68" s="66">
        <v>3000</v>
      </c>
      <c r="I68" s="66">
        <v>3000</v>
      </c>
      <c r="J68" s="66">
        <v>2993.93</v>
      </c>
      <c r="K68" s="66">
        <f t="shared" si="6"/>
        <v>187.94287507846829</v>
      </c>
      <c r="L68" s="66">
        <f t="shared" si="7"/>
        <v>99.797666666666672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6902</v>
      </c>
      <c r="H69" s="65">
        <f>H70+H72</f>
        <v>7074</v>
      </c>
      <c r="I69" s="65">
        <f>I70+I72</f>
        <v>6991</v>
      </c>
      <c r="J69" s="65">
        <f>J70+J72</f>
        <v>6863.8</v>
      </c>
      <c r="K69" s="65">
        <f t="shared" si="6"/>
        <v>99.446537235583889</v>
      </c>
      <c r="L69" s="65">
        <f t="shared" si="7"/>
        <v>98.180517808611071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531</v>
      </c>
      <c r="H70" s="65">
        <f>H71</f>
        <v>600</v>
      </c>
      <c r="I70" s="65">
        <f>I71</f>
        <v>517</v>
      </c>
      <c r="J70" s="65">
        <f>J71</f>
        <v>393.8</v>
      </c>
      <c r="K70" s="65">
        <f t="shared" si="6"/>
        <v>74.161958568738228</v>
      </c>
      <c r="L70" s="65">
        <f t="shared" si="7"/>
        <v>76.170212765957444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531</v>
      </c>
      <c r="H71" s="66">
        <v>600</v>
      </c>
      <c r="I71" s="66">
        <v>517</v>
      </c>
      <c r="J71" s="66">
        <v>393.8</v>
      </c>
      <c r="K71" s="66">
        <f t="shared" si="6"/>
        <v>74.161958568738228</v>
      </c>
      <c r="L71" s="66">
        <f t="shared" si="7"/>
        <v>76.170212765957444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6371</v>
      </c>
      <c r="H72" s="65">
        <f>H73</f>
        <v>6474</v>
      </c>
      <c r="I72" s="65">
        <f>I73</f>
        <v>6474</v>
      </c>
      <c r="J72" s="65">
        <f>J73</f>
        <v>6470</v>
      </c>
      <c r="K72" s="65">
        <f t="shared" si="6"/>
        <v>101.55391618270288</v>
      </c>
      <c r="L72" s="65">
        <f t="shared" si="7"/>
        <v>99.938214396045723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6371</v>
      </c>
      <c r="H73" s="66">
        <v>6474</v>
      </c>
      <c r="I73" s="66">
        <v>6474</v>
      </c>
      <c r="J73" s="66">
        <v>6470</v>
      </c>
      <c r="K73" s="66">
        <f t="shared" si="6"/>
        <v>101.55391618270288</v>
      </c>
      <c r="L73" s="66">
        <f t="shared" si="7"/>
        <v>99.938214396045723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G75+G80</f>
        <v>164521.56</v>
      </c>
      <c r="H74" s="65">
        <f>H75+H80</f>
        <v>64479</v>
      </c>
      <c r="I74" s="65">
        <f>I75+I80</f>
        <v>64379</v>
      </c>
      <c r="J74" s="65">
        <f>J75+J80</f>
        <v>64379.31</v>
      </c>
      <c r="K74" s="65">
        <f t="shared" si="6"/>
        <v>39.131229973749335</v>
      </c>
      <c r="L74" s="65">
        <f t="shared" si="7"/>
        <v>100.00048152347816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G76+G78</f>
        <v>7594</v>
      </c>
      <c r="H75" s="65">
        <f>H76+H78</f>
        <v>3716</v>
      </c>
      <c r="I75" s="65">
        <f>I76+I78</f>
        <v>3616</v>
      </c>
      <c r="J75" s="65">
        <f>J76+J78</f>
        <v>3616.38</v>
      </c>
      <c r="K75" s="65">
        <f t="shared" si="6"/>
        <v>47.621543323676583</v>
      </c>
      <c r="L75" s="65">
        <f t="shared" si="7"/>
        <v>100.01050884955752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4077</v>
      </c>
      <c r="H76" s="65">
        <f>H77</f>
        <v>0</v>
      </c>
      <c r="I76" s="65">
        <f>I77</f>
        <v>0</v>
      </c>
      <c r="J76" s="65">
        <f>J77</f>
        <v>0</v>
      </c>
      <c r="K76" s="65">
        <f t="shared" si="6"/>
        <v>0</v>
      </c>
      <c r="L76" s="65" t="e">
        <f t="shared" si="7"/>
        <v>#DIV/0!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4077</v>
      </c>
      <c r="H77" s="66">
        <v>0</v>
      </c>
      <c r="I77" s="66">
        <v>0</v>
      </c>
      <c r="J77" s="66">
        <v>0</v>
      </c>
      <c r="K77" s="66">
        <f t="shared" si="6"/>
        <v>0</v>
      </c>
      <c r="L77" s="66" t="e">
        <f t="shared" si="7"/>
        <v>#DIV/0!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3517</v>
      </c>
      <c r="H78" s="65">
        <f>H79</f>
        <v>3716</v>
      </c>
      <c r="I78" s="65">
        <f>I79</f>
        <v>3616</v>
      </c>
      <c r="J78" s="65">
        <f>J79</f>
        <v>3616.38</v>
      </c>
      <c r="K78" s="65">
        <f t="shared" si="6"/>
        <v>102.82570372476542</v>
      </c>
      <c r="L78" s="65">
        <f t="shared" si="7"/>
        <v>100.01050884955752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3517</v>
      </c>
      <c r="H79" s="66">
        <v>3716</v>
      </c>
      <c r="I79" s="66">
        <v>3616</v>
      </c>
      <c r="J79" s="66">
        <v>3616.38</v>
      </c>
      <c r="K79" s="66">
        <f t="shared" si="6"/>
        <v>102.82570372476542</v>
      </c>
      <c r="L79" s="66">
        <f t="shared" si="7"/>
        <v>100.01050884955752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 t="shared" ref="G80:J81" si="8">G81</f>
        <v>156927.56</v>
      </c>
      <c r="H80" s="65">
        <f t="shared" si="8"/>
        <v>60763</v>
      </c>
      <c r="I80" s="65">
        <f t="shared" si="8"/>
        <v>60763</v>
      </c>
      <c r="J80" s="65">
        <f t="shared" si="8"/>
        <v>60762.93</v>
      </c>
      <c r="K80" s="65">
        <f t="shared" si="6"/>
        <v>38.72036881220864</v>
      </c>
      <c r="L80" s="65">
        <f t="shared" si="7"/>
        <v>99.999884798314767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 t="shared" si="8"/>
        <v>156927.56</v>
      </c>
      <c r="H81" s="65">
        <f t="shared" si="8"/>
        <v>60763</v>
      </c>
      <c r="I81" s="65">
        <f t="shared" si="8"/>
        <v>60763</v>
      </c>
      <c r="J81" s="65">
        <f t="shared" si="8"/>
        <v>60762.93</v>
      </c>
      <c r="K81" s="65">
        <f t="shared" si="6"/>
        <v>38.72036881220864</v>
      </c>
      <c r="L81" s="65">
        <f t="shared" si="7"/>
        <v>99.999884798314767</v>
      </c>
    </row>
    <row r="82" spans="2:12" x14ac:dyDescent="0.25">
      <c r="B82" s="66"/>
      <c r="C82" s="66"/>
      <c r="D82" s="66"/>
      <c r="E82" s="66" t="s">
        <v>180</v>
      </c>
      <c r="F82" s="66" t="s">
        <v>179</v>
      </c>
      <c r="G82" s="66">
        <v>156927.56</v>
      </c>
      <c r="H82" s="66">
        <v>60763</v>
      </c>
      <c r="I82" s="66">
        <v>60763</v>
      </c>
      <c r="J82" s="66">
        <v>60762.93</v>
      </c>
      <c r="K82" s="66">
        <f t="shared" si="6"/>
        <v>38.72036881220864</v>
      </c>
      <c r="L82" s="66">
        <f t="shared" si="7"/>
        <v>99.999884798314767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30:F30"/>
    <mergeCell ref="B31:F3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5357671.12</v>
      </c>
      <c r="D6" s="71">
        <f>D7+D9+D11+D13</f>
        <v>6217636</v>
      </c>
      <c r="E6" s="71">
        <f>E7+E9+E11+E13</f>
        <v>6666784</v>
      </c>
      <c r="F6" s="71">
        <f>F7+F9+F11+F13</f>
        <v>6668821.0999999987</v>
      </c>
      <c r="G6" s="72">
        <f t="shared" ref="G6:G23" si="0">(F6*100)/C6</f>
        <v>124.47238642748195</v>
      </c>
      <c r="H6" s="72">
        <f t="shared" ref="H6:H23" si="1">(F6*100)/E6</f>
        <v>100.03055596221506</v>
      </c>
    </row>
    <row r="7" spans="1:8" x14ac:dyDescent="0.25">
      <c r="A7"/>
      <c r="B7" s="8" t="s">
        <v>181</v>
      </c>
      <c r="C7" s="71">
        <f>C8</f>
        <v>5319932.6399999997</v>
      </c>
      <c r="D7" s="71">
        <f>D8</f>
        <v>6199791</v>
      </c>
      <c r="E7" s="71">
        <f>E8</f>
        <v>6648939</v>
      </c>
      <c r="F7" s="71">
        <f>F8</f>
        <v>6647497.3399999999</v>
      </c>
      <c r="G7" s="72">
        <f t="shared" si="0"/>
        <v>124.95453964996069</v>
      </c>
      <c r="H7" s="72">
        <f t="shared" si="1"/>
        <v>99.9783174428281</v>
      </c>
    </row>
    <row r="8" spans="1:8" x14ac:dyDescent="0.25">
      <c r="A8"/>
      <c r="B8" s="16" t="s">
        <v>182</v>
      </c>
      <c r="C8" s="73">
        <v>5319932.6399999997</v>
      </c>
      <c r="D8" s="73">
        <v>6199791</v>
      </c>
      <c r="E8" s="73">
        <v>6648939</v>
      </c>
      <c r="F8" s="74">
        <v>6647497.3399999999</v>
      </c>
      <c r="G8" s="70">
        <f t="shared" si="0"/>
        <v>124.95453964996069</v>
      </c>
      <c r="H8" s="70">
        <f t="shared" si="1"/>
        <v>99.9783174428281</v>
      </c>
    </row>
    <row r="9" spans="1:8" x14ac:dyDescent="0.25">
      <c r="A9"/>
      <c r="B9" s="8" t="s">
        <v>183</v>
      </c>
      <c r="C9" s="71">
        <f>C10</f>
        <v>889.95</v>
      </c>
      <c r="D9" s="71">
        <f>D10</f>
        <v>500</v>
      </c>
      <c r="E9" s="71">
        <f>E10</f>
        <v>500</v>
      </c>
      <c r="F9" s="71">
        <f>F10</f>
        <v>2569.77</v>
      </c>
      <c r="G9" s="72">
        <f t="shared" si="0"/>
        <v>288.75442440586551</v>
      </c>
      <c r="H9" s="72">
        <f t="shared" si="1"/>
        <v>513.95399999999995</v>
      </c>
    </row>
    <row r="10" spans="1:8" x14ac:dyDescent="0.25">
      <c r="A10"/>
      <c r="B10" s="16" t="s">
        <v>184</v>
      </c>
      <c r="C10" s="73">
        <v>889.95</v>
      </c>
      <c r="D10" s="73">
        <v>500</v>
      </c>
      <c r="E10" s="73">
        <v>500</v>
      </c>
      <c r="F10" s="74">
        <v>2569.77</v>
      </c>
      <c r="G10" s="70">
        <f t="shared" si="0"/>
        <v>288.75442440586551</v>
      </c>
      <c r="H10" s="70">
        <f t="shared" si="1"/>
        <v>513.95399999999995</v>
      </c>
    </row>
    <row r="11" spans="1:8" x14ac:dyDescent="0.25">
      <c r="A11"/>
      <c r="B11" s="8" t="s">
        <v>185</v>
      </c>
      <c r="C11" s="71">
        <f>C12</f>
        <v>0</v>
      </c>
      <c r="D11" s="71">
        <f>D12</f>
        <v>30</v>
      </c>
      <c r="E11" s="71">
        <f>E12</f>
        <v>30</v>
      </c>
      <c r="F11" s="71">
        <f>F12</f>
        <v>92.56</v>
      </c>
      <c r="G11" s="72" t="e">
        <f t="shared" si="0"/>
        <v>#DIV/0!</v>
      </c>
      <c r="H11" s="72">
        <f t="shared" si="1"/>
        <v>308.53333333333336</v>
      </c>
    </row>
    <row r="12" spans="1:8" x14ac:dyDescent="0.25">
      <c r="A12"/>
      <c r="B12" s="16" t="s">
        <v>186</v>
      </c>
      <c r="C12" s="73">
        <v>0</v>
      </c>
      <c r="D12" s="73">
        <v>30</v>
      </c>
      <c r="E12" s="73">
        <v>30</v>
      </c>
      <c r="F12" s="74">
        <v>92.56</v>
      </c>
      <c r="G12" s="70" t="e">
        <f t="shared" si="0"/>
        <v>#DIV/0!</v>
      </c>
      <c r="H12" s="70">
        <f t="shared" si="1"/>
        <v>308.53333333333336</v>
      </c>
    </row>
    <row r="13" spans="1:8" x14ac:dyDescent="0.25">
      <c r="A13"/>
      <c r="B13" s="8" t="s">
        <v>187</v>
      </c>
      <c r="C13" s="71">
        <f>C14</f>
        <v>36848.53</v>
      </c>
      <c r="D13" s="71">
        <f>D14</f>
        <v>17315</v>
      </c>
      <c r="E13" s="71">
        <f>E14</f>
        <v>17315</v>
      </c>
      <c r="F13" s="71">
        <f>F14</f>
        <v>18661.43</v>
      </c>
      <c r="G13" s="72">
        <f t="shared" si="0"/>
        <v>50.643621333062676</v>
      </c>
      <c r="H13" s="72">
        <f t="shared" si="1"/>
        <v>107.7760900952931</v>
      </c>
    </row>
    <row r="14" spans="1:8" x14ac:dyDescent="0.25">
      <c r="A14"/>
      <c r="B14" s="16" t="s">
        <v>188</v>
      </c>
      <c r="C14" s="73">
        <v>36848.53</v>
      </c>
      <c r="D14" s="73">
        <v>17315</v>
      </c>
      <c r="E14" s="73">
        <v>17315</v>
      </c>
      <c r="F14" s="74">
        <v>18661.43</v>
      </c>
      <c r="G14" s="70">
        <f t="shared" si="0"/>
        <v>50.643621333062676</v>
      </c>
      <c r="H14" s="70">
        <f t="shared" si="1"/>
        <v>107.7760900952931</v>
      </c>
    </row>
    <row r="15" spans="1:8" x14ac:dyDescent="0.25">
      <c r="B15" s="8" t="s">
        <v>32</v>
      </c>
      <c r="C15" s="75">
        <f>C16+C18+C20+C22</f>
        <v>5361289.68</v>
      </c>
      <c r="D15" s="75">
        <f>D16+D18+D20+D22</f>
        <v>6217636</v>
      </c>
      <c r="E15" s="75">
        <f>E16+E18+E20+E22</f>
        <v>6666784</v>
      </c>
      <c r="F15" s="75">
        <f>F16+F18+F20+F22</f>
        <v>6666335.7999999998</v>
      </c>
      <c r="G15" s="72">
        <f t="shared" si="0"/>
        <v>124.34201839285805</v>
      </c>
      <c r="H15" s="72">
        <f t="shared" si="1"/>
        <v>99.993277118322723</v>
      </c>
    </row>
    <row r="16" spans="1:8" x14ac:dyDescent="0.25">
      <c r="A16"/>
      <c r="B16" s="8" t="s">
        <v>181</v>
      </c>
      <c r="C16" s="75">
        <f>C17</f>
        <v>5319932.6399999997</v>
      </c>
      <c r="D16" s="75">
        <f>D17</f>
        <v>6199791</v>
      </c>
      <c r="E16" s="75">
        <f>E17</f>
        <v>6648939</v>
      </c>
      <c r="F16" s="75">
        <f>F17</f>
        <v>6647497.3399999999</v>
      </c>
      <c r="G16" s="72">
        <f t="shared" si="0"/>
        <v>124.95453964996069</v>
      </c>
      <c r="H16" s="72">
        <f t="shared" si="1"/>
        <v>99.9783174428281</v>
      </c>
    </row>
    <row r="17" spans="1:8" x14ac:dyDescent="0.25">
      <c r="A17"/>
      <c r="B17" s="16" t="s">
        <v>182</v>
      </c>
      <c r="C17" s="73">
        <v>5319932.6399999997</v>
      </c>
      <c r="D17" s="73">
        <v>6199791</v>
      </c>
      <c r="E17" s="76">
        <v>6648939</v>
      </c>
      <c r="F17" s="74">
        <v>6647497.3399999999</v>
      </c>
      <c r="G17" s="70">
        <f t="shared" si="0"/>
        <v>124.95453964996069</v>
      </c>
      <c r="H17" s="70">
        <f t="shared" si="1"/>
        <v>99.9783174428281</v>
      </c>
    </row>
    <row r="18" spans="1:8" x14ac:dyDescent="0.25">
      <c r="A18"/>
      <c r="B18" s="8" t="s">
        <v>183</v>
      </c>
      <c r="C18" s="75">
        <f>C19</f>
        <v>889.95</v>
      </c>
      <c r="D18" s="75">
        <f>D19</f>
        <v>500</v>
      </c>
      <c r="E18" s="75">
        <f>E19</f>
        <v>500</v>
      </c>
      <c r="F18" s="75">
        <f>F19</f>
        <v>478.62</v>
      </c>
      <c r="G18" s="72">
        <f t="shared" si="0"/>
        <v>53.780549469071296</v>
      </c>
      <c r="H18" s="72">
        <f t="shared" si="1"/>
        <v>95.724000000000004</v>
      </c>
    </row>
    <row r="19" spans="1:8" x14ac:dyDescent="0.25">
      <c r="A19"/>
      <c r="B19" s="16" t="s">
        <v>184</v>
      </c>
      <c r="C19" s="73">
        <v>889.95</v>
      </c>
      <c r="D19" s="73">
        <v>500</v>
      </c>
      <c r="E19" s="76">
        <v>500</v>
      </c>
      <c r="F19" s="74">
        <v>478.62</v>
      </c>
      <c r="G19" s="70">
        <f t="shared" si="0"/>
        <v>53.780549469071296</v>
      </c>
      <c r="H19" s="70">
        <f t="shared" si="1"/>
        <v>95.724000000000004</v>
      </c>
    </row>
    <row r="20" spans="1:8" x14ac:dyDescent="0.25">
      <c r="A20"/>
      <c r="B20" s="8" t="s">
        <v>185</v>
      </c>
      <c r="C20" s="75">
        <f>C21</f>
        <v>0</v>
      </c>
      <c r="D20" s="75">
        <f>D21</f>
        <v>30</v>
      </c>
      <c r="E20" s="75">
        <f>E21</f>
        <v>30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186</v>
      </c>
      <c r="C21" s="73">
        <v>0</v>
      </c>
      <c r="D21" s="73">
        <v>30</v>
      </c>
      <c r="E21" s="76">
        <v>30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187</v>
      </c>
      <c r="C22" s="75">
        <f>C23</f>
        <v>40467.089999999997</v>
      </c>
      <c r="D22" s="75">
        <f>D23</f>
        <v>17315</v>
      </c>
      <c r="E22" s="75">
        <f>E23</f>
        <v>17315</v>
      </c>
      <c r="F22" s="75">
        <f>F23</f>
        <v>18359.84</v>
      </c>
      <c r="G22" s="72">
        <f t="shared" si="0"/>
        <v>45.36980543943239</v>
      </c>
      <c r="H22" s="72">
        <f t="shared" si="1"/>
        <v>106.03430551544903</v>
      </c>
    </row>
    <row r="23" spans="1:8" x14ac:dyDescent="0.25">
      <c r="A23"/>
      <c r="B23" s="16" t="s">
        <v>188</v>
      </c>
      <c r="C23" s="73">
        <v>40467.089999999997</v>
      </c>
      <c r="D23" s="73">
        <v>17315</v>
      </c>
      <c r="E23" s="76">
        <v>17315</v>
      </c>
      <c r="F23" s="74">
        <v>18359.84</v>
      </c>
      <c r="G23" s="70">
        <f t="shared" si="0"/>
        <v>45.36980543943239</v>
      </c>
      <c r="H23" s="70">
        <f t="shared" si="1"/>
        <v>106.03430551544903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5361289.68</v>
      </c>
      <c r="D6" s="75">
        <f t="shared" si="0"/>
        <v>6217636</v>
      </c>
      <c r="E6" s="75">
        <f t="shared" si="0"/>
        <v>6666784</v>
      </c>
      <c r="F6" s="75">
        <f t="shared" si="0"/>
        <v>6666335.7999999998</v>
      </c>
      <c r="G6" s="70">
        <f>(F6*100)/C6</f>
        <v>124.34201839285805</v>
      </c>
      <c r="H6" s="70">
        <f>(F6*100)/E6</f>
        <v>99.993277118322723</v>
      </c>
    </row>
    <row r="7" spans="2:8" x14ac:dyDescent="0.25">
      <c r="B7" s="8" t="s">
        <v>189</v>
      </c>
      <c r="C7" s="75">
        <f t="shared" si="0"/>
        <v>5361289.68</v>
      </c>
      <c r="D7" s="75">
        <f t="shared" si="0"/>
        <v>6217636</v>
      </c>
      <c r="E7" s="75">
        <f t="shared" si="0"/>
        <v>6666784</v>
      </c>
      <c r="F7" s="75">
        <f t="shared" si="0"/>
        <v>6666335.7999999998</v>
      </c>
      <c r="G7" s="70">
        <f>(F7*100)/C7</f>
        <v>124.34201839285805</v>
      </c>
      <c r="H7" s="70">
        <f>(F7*100)/E7</f>
        <v>99.993277118322723</v>
      </c>
    </row>
    <row r="8" spans="2:8" x14ac:dyDescent="0.25">
      <c r="B8" s="11" t="s">
        <v>190</v>
      </c>
      <c r="C8" s="73">
        <v>5361289.68</v>
      </c>
      <c r="D8" s="73">
        <v>6217636</v>
      </c>
      <c r="E8" s="73">
        <v>6666784</v>
      </c>
      <c r="F8" s="74">
        <v>6666335.7999999998</v>
      </c>
      <c r="G8" s="70">
        <f>(F8*100)/C8</f>
        <v>124.34201839285805</v>
      </c>
      <c r="H8" s="70">
        <f>(F8*100)/E8</f>
        <v>99.993277118322723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192</v>
      </c>
      <c r="C2" s="39"/>
    </row>
    <row r="3" spans="1:6" s="39" customFormat="1" ht="43.5" customHeight="1" x14ac:dyDescent="0.2">
      <c r="A3" s="43" t="s">
        <v>35</v>
      </c>
      <c r="B3" s="37" t="s">
        <v>193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195</v>
      </c>
      <c r="B7" s="46"/>
      <c r="C7" s="77">
        <f>C13+C92</f>
        <v>6199791</v>
      </c>
      <c r="D7" s="77">
        <f>D13+D92</f>
        <v>6648939</v>
      </c>
      <c r="E7" s="77">
        <f>E13+E92</f>
        <v>6647497.3399999999</v>
      </c>
      <c r="F7" s="77">
        <f>(E7*100)/D7</f>
        <v>99.9783174428281</v>
      </c>
    </row>
    <row r="8" spans="1:6" x14ac:dyDescent="0.2">
      <c r="A8" s="47" t="s">
        <v>86</v>
      </c>
      <c r="B8" s="46"/>
      <c r="C8" s="77">
        <f>C64</f>
        <v>500</v>
      </c>
      <c r="D8" s="77">
        <f>D64</f>
        <v>500</v>
      </c>
      <c r="E8" s="77">
        <f>E64</f>
        <v>478.62</v>
      </c>
      <c r="F8" s="77">
        <f>(E8*100)/D8</f>
        <v>95.724000000000004</v>
      </c>
    </row>
    <row r="9" spans="1:6" x14ac:dyDescent="0.2">
      <c r="A9" s="47" t="s">
        <v>196</v>
      </c>
      <c r="B9" s="46"/>
      <c r="C9" s="77">
        <f>C73</f>
        <v>30</v>
      </c>
      <c r="D9" s="77">
        <f>D73</f>
        <v>30</v>
      </c>
      <c r="E9" s="77">
        <f>E73</f>
        <v>0</v>
      </c>
      <c r="F9" s="77">
        <f>(E9*100)/D9</f>
        <v>0</v>
      </c>
    </row>
    <row r="10" spans="1:6" x14ac:dyDescent="0.2">
      <c r="A10" s="47" t="s">
        <v>197</v>
      </c>
      <c r="B10" s="46"/>
      <c r="C10" s="77">
        <f>C82</f>
        <v>17315</v>
      </c>
      <c r="D10" s="77">
        <f>D82</f>
        <v>17315</v>
      </c>
      <c r="E10" s="77">
        <f>E82</f>
        <v>18359.84</v>
      </c>
      <c r="F10" s="77">
        <f>(E10*100)/D10</f>
        <v>106.03430551544903</v>
      </c>
    </row>
    <row r="11" spans="1:6" s="57" customFormat="1" x14ac:dyDescent="0.2"/>
    <row r="12" spans="1:6" ht="38.25" x14ac:dyDescent="0.2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">
      <c r="A13" s="48" t="s">
        <v>195</v>
      </c>
      <c r="B13" s="48" t="s">
        <v>203</v>
      </c>
      <c r="C13" s="78">
        <f>C14+C52</f>
        <v>6198791</v>
      </c>
      <c r="D13" s="78">
        <f>D14+D52</f>
        <v>6647939</v>
      </c>
      <c r="E13" s="78">
        <f>E14+E52</f>
        <v>6647497.3399999999</v>
      </c>
      <c r="F13" s="79">
        <f>(E13*100)/D13</f>
        <v>99.993356437235661</v>
      </c>
    </row>
    <row r="14" spans="1:6" x14ac:dyDescent="0.2">
      <c r="A14" s="49" t="s">
        <v>84</v>
      </c>
      <c r="B14" s="50" t="s">
        <v>85</v>
      </c>
      <c r="C14" s="80">
        <f>C15+C23+C47</f>
        <v>6134312</v>
      </c>
      <c r="D14" s="80">
        <f>D15+D23+D47</f>
        <v>6583560</v>
      </c>
      <c r="E14" s="80">
        <f>E15+E23+E47</f>
        <v>6583118.0300000003</v>
      </c>
      <c r="F14" s="81">
        <f>(E14*100)/D14</f>
        <v>99.993286762784876</v>
      </c>
    </row>
    <row r="15" spans="1:6" x14ac:dyDescent="0.2">
      <c r="A15" s="51" t="s">
        <v>86</v>
      </c>
      <c r="B15" s="52" t="s">
        <v>87</v>
      </c>
      <c r="C15" s="82">
        <f>C16+C19+C21</f>
        <v>4815541</v>
      </c>
      <c r="D15" s="82">
        <f>D16+D19+D21</f>
        <v>5232979</v>
      </c>
      <c r="E15" s="82">
        <f>E16+E19+E21</f>
        <v>5232664.3600000003</v>
      </c>
      <c r="F15" s="81">
        <f>(E15*100)/D15</f>
        <v>99.993987363603026</v>
      </c>
    </row>
    <row r="16" spans="1:6" x14ac:dyDescent="0.2">
      <c r="A16" s="53" t="s">
        <v>88</v>
      </c>
      <c r="B16" s="54" t="s">
        <v>89</v>
      </c>
      <c r="C16" s="83">
        <f>C17+C18</f>
        <v>4005500</v>
      </c>
      <c r="D16" s="83">
        <f>D17+D18</f>
        <v>4336288</v>
      </c>
      <c r="E16" s="83">
        <f>E17+E18</f>
        <v>4336276.2300000004</v>
      </c>
      <c r="F16" s="83">
        <f>(E16*100)/D16</f>
        <v>99.999728569689097</v>
      </c>
    </row>
    <row r="17" spans="1:6" x14ac:dyDescent="0.2">
      <c r="A17" s="55" t="s">
        <v>90</v>
      </c>
      <c r="B17" s="56" t="s">
        <v>91</v>
      </c>
      <c r="C17" s="84">
        <v>3999500</v>
      </c>
      <c r="D17" s="84">
        <v>4325800</v>
      </c>
      <c r="E17" s="84">
        <v>4325789.1100000003</v>
      </c>
      <c r="F17" s="84"/>
    </row>
    <row r="18" spans="1:6" x14ac:dyDescent="0.2">
      <c r="A18" s="55" t="s">
        <v>92</v>
      </c>
      <c r="B18" s="56" t="s">
        <v>93</v>
      </c>
      <c r="C18" s="84">
        <v>6000</v>
      </c>
      <c r="D18" s="84">
        <v>10488</v>
      </c>
      <c r="E18" s="84">
        <v>10487.12</v>
      </c>
      <c r="F18" s="84"/>
    </row>
    <row r="19" spans="1:6" x14ac:dyDescent="0.2">
      <c r="A19" s="53" t="s">
        <v>94</v>
      </c>
      <c r="B19" s="54" t="s">
        <v>95</v>
      </c>
      <c r="C19" s="83">
        <f>C20</f>
        <v>192041</v>
      </c>
      <c r="D19" s="83">
        <f>D20</f>
        <v>196428</v>
      </c>
      <c r="E19" s="83">
        <f>E20</f>
        <v>196125.31</v>
      </c>
      <c r="F19" s="83">
        <f>(E19*100)/D19</f>
        <v>99.845902824444579</v>
      </c>
    </row>
    <row r="20" spans="1:6" x14ac:dyDescent="0.2">
      <c r="A20" s="55" t="s">
        <v>96</v>
      </c>
      <c r="B20" s="56" t="s">
        <v>95</v>
      </c>
      <c r="C20" s="84">
        <v>192041</v>
      </c>
      <c r="D20" s="84">
        <v>196428</v>
      </c>
      <c r="E20" s="84">
        <v>196125.31</v>
      </c>
      <c r="F20" s="84"/>
    </row>
    <row r="21" spans="1:6" x14ac:dyDescent="0.2">
      <c r="A21" s="53" t="s">
        <v>97</v>
      </c>
      <c r="B21" s="54" t="s">
        <v>98</v>
      </c>
      <c r="C21" s="83">
        <f>C22</f>
        <v>618000</v>
      </c>
      <c r="D21" s="83">
        <f>D22</f>
        <v>700263</v>
      </c>
      <c r="E21" s="83">
        <f>E22</f>
        <v>700262.82</v>
      </c>
      <c r="F21" s="83">
        <f>(E21*100)/D21</f>
        <v>99.999974295371885</v>
      </c>
    </row>
    <row r="22" spans="1:6" x14ac:dyDescent="0.2">
      <c r="A22" s="55" t="s">
        <v>99</v>
      </c>
      <c r="B22" s="56" t="s">
        <v>100</v>
      </c>
      <c r="C22" s="84">
        <v>618000</v>
      </c>
      <c r="D22" s="84">
        <v>700263</v>
      </c>
      <c r="E22" s="84">
        <v>700262.82</v>
      </c>
      <c r="F22" s="84"/>
    </row>
    <row r="23" spans="1:6" x14ac:dyDescent="0.2">
      <c r="A23" s="51" t="s">
        <v>101</v>
      </c>
      <c r="B23" s="52" t="s">
        <v>102</v>
      </c>
      <c r="C23" s="82">
        <f>C24+C28+C33+C41+C43</f>
        <v>1311697</v>
      </c>
      <c r="D23" s="82">
        <f>D24+D28+D33+D41+D43</f>
        <v>1343590</v>
      </c>
      <c r="E23" s="82">
        <f>E24+E28+E33+E41+E43</f>
        <v>1343589.8699999999</v>
      </c>
      <c r="F23" s="81">
        <f>(E23*100)/D23</f>
        <v>99.999990324429334</v>
      </c>
    </row>
    <row r="24" spans="1:6" x14ac:dyDescent="0.2">
      <c r="A24" s="53" t="s">
        <v>103</v>
      </c>
      <c r="B24" s="54" t="s">
        <v>104</v>
      </c>
      <c r="C24" s="83">
        <f>C25+C26+C27</f>
        <v>177000</v>
      </c>
      <c r="D24" s="83">
        <f>D25+D26+D27</f>
        <v>142000</v>
      </c>
      <c r="E24" s="83">
        <f>E25+E26+E27</f>
        <v>137370.75999999998</v>
      </c>
      <c r="F24" s="83">
        <f>(E24*100)/D24</f>
        <v>96.739971830985922</v>
      </c>
    </row>
    <row r="25" spans="1:6" x14ac:dyDescent="0.2">
      <c r="A25" s="55" t="s">
        <v>105</v>
      </c>
      <c r="B25" s="56" t="s">
        <v>106</v>
      </c>
      <c r="C25" s="84">
        <v>13000</v>
      </c>
      <c r="D25" s="84">
        <v>13000</v>
      </c>
      <c r="E25" s="84">
        <v>10506.2</v>
      </c>
      <c r="F25" s="84"/>
    </row>
    <row r="26" spans="1:6" ht="25.5" x14ac:dyDescent="0.2">
      <c r="A26" s="55" t="s">
        <v>107</v>
      </c>
      <c r="B26" s="56" t="s">
        <v>108</v>
      </c>
      <c r="C26" s="84">
        <v>161000</v>
      </c>
      <c r="D26" s="84">
        <v>126000</v>
      </c>
      <c r="E26" s="84">
        <v>123913.98</v>
      </c>
      <c r="F26" s="84"/>
    </row>
    <row r="27" spans="1:6" x14ac:dyDescent="0.2">
      <c r="A27" s="55" t="s">
        <v>109</v>
      </c>
      <c r="B27" s="56" t="s">
        <v>110</v>
      </c>
      <c r="C27" s="84">
        <v>3000</v>
      </c>
      <c r="D27" s="84">
        <v>3000</v>
      </c>
      <c r="E27" s="84">
        <v>2950.58</v>
      </c>
      <c r="F27" s="84"/>
    </row>
    <row r="28" spans="1:6" x14ac:dyDescent="0.2">
      <c r="A28" s="53" t="s">
        <v>111</v>
      </c>
      <c r="B28" s="54" t="s">
        <v>112</v>
      </c>
      <c r="C28" s="83">
        <f>C29+C30+C31+C32</f>
        <v>235197</v>
      </c>
      <c r="D28" s="83">
        <f>D29+D30+D31+D32</f>
        <v>140197</v>
      </c>
      <c r="E28" s="83">
        <f>E29+E30+E31+E32</f>
        <v>119631.96</v>
      </c>
      <c r="F28" s="83">
        <f>(E28*100)/D28</f>
        <v>85.331326633237509</v>
      </c>
    </row>
    <row r="29" spans="1:6" x14ac:dyDescent="0.2">
      <c r="A29" s="55" t="s">
        <v>113</v>
      </c>
      <c r="B29" s="56" t="s">
        <v>114</v>
      </c>
      <c r="C29" s="84">
        <v>70000</v>
      </c>
      <c r="D29" s="84">
        <v>55000</v>
      </c>
      <c r="E29" s="84">
        <v>54991.42</v>
      </c>
      <c r="F29" s="84"/>
    </row>
    <row r="30" spans="1:6" x14ac:dyDescent="0.2">
      <c r="A30" s="55" t="s">
        <v>115</v>
      </c>
      <c r="B30" s="56" t="s">
        <v>116</v>
      </c>
      <c r="C30" s="84">
        <v>160000</v>
      </c>
      <c r="D30" s="84">
        <v>80000</v>
      </c>
      <c r="E30" s="84">
        <v>62207.21</v>
      </c>
      <c r="F30" s="84"/>
    </row>
    <row r="31" spans="1:6" x14ac:dyDescent="0.2">
      <c r="A31" s="55" t="s">
        <v>117</v>
      </c>
      <c r="B31" s="56" t="s">
        <v>118</v>
      </c>
      <c r="C31" s="84">
        <v>2197</v>
      </c>
      <c r="D31" s="84">
        <v>2197</v>
      </c>
      <c r="E31" s="84">
        <v>603.33000000000004</v>
      </c>
      <c r="F31" s="84"/>
    </row>
    <row r="32" spans="1:6" x14ac:dyDescent="0.2">
      <c r="A32" s="55" t="s">
        <v>119</v>
      </c>
      <c r="B32" s="56" t="s">
        <v>120</v>
      </c>
      <c r="C32" s="84">
        <v>3000</v>
      </c>
      <c r="D32" s="84">
        <v>3000</v>
      </c>
      <c r="E32" s="84">
        <v>1830</v>
      </c>
      <c r="F32" s="84"/>
    </row>
    <row r="33" spans="1:6" x14ac:dyDescent="0.2">
      <c r="A33" s="53" t="s">
        <v>121</v>
      </c>
      <c r="B33" s="54" t="s">
        <v>122</v>
      </c>
      <c r="C33" s="83">
        <f>C34+C35+C36+C37+C38+C39+C40</f>
        <v>881500</v>
      </c>
      <c r="D33" s="83">
        <f>D34+D35+D36+D37+D38+D39+D40</f>
        <v>1046393</v>
      </c>
      <c r="E33" s="83">
        <f>E34+E35+E36+E37+E38+E39+E40</f>
        <v>1075212.48</v>
      </c>
      <c r="F33" s="83">
        <f>(E33*100)/D33</f>
        <v>102.75417362310337</v>
      </c>
    </row>
    <row r="34" spans="1:6" x14ac:dyDescent="0.2">
      <c r="A34" s="55" t="s">
        <v>123</v>
      </c>
      <c r="B34" s="56" t="s">
        <v>124</v>
      </c>
      <c r="C34" s="84">
        <v>330000</v>
      </c>
      <c r="D34" s="84">
        <v>390000</v>
      </c>
      <c r="E34" s="84">
        <v>389905.16</v>
      </c>
      <c r="F34" s="84"/>
    </row>
    <row r="35" spans="1:6" x14ac:dyDescent="0.2">
      <c r="A35" s="55" t="s">
        <v>125</v>
      </c>
      <c r="B35" s="56" t="s">
        <v>126</v>
      </c>
      <c r="C35" s="84">
        <v>30000</v>
      </c>
      <c r="D35" s="84">
        <v>30000</v>
      </c>
      <c r="E35" s="84">
        <v>27535.54</v>
      </c>
      <c r="F35" s="84"/>
    </row>
    <row r="36" spans="1:6" x14ac:dyDescent="0.2">
      <c r="A36" s="55" t="s">
        <v>127</v>
      </c>
      <c r="B36" s="56" t="s">
        <v>128</v>
      </c>
      <c r="C36" s="84">
        <v>6500</v>
      </c>
      <c r="D36" s="84">
        <v>7500</v>
      </c>
      <c r="E36" s="84">
        <v>6499.73</v>
      </c>
      <c r="F36" s="84"/>
    </row>
    <row r="37" spans="1:6" x14ac:dyDescent="0.2">
      <c r="A37" s="55" t="s">
        <v>129</v>
      </c>
      <c r="B37" s="56" t="s">
        <v>130</v>
      </c>
      <c r="C37" s="84">
        <v>30000</v>
      </c>
      <c r="D37" s="84">
        <v>23700</v>
      </c>
      <c r="E37" s="84">
        <v>22542.16</v>
      </c>
      <c r="F37" s="84"/>
    </row>
    <row r="38" spans="1:6" x14ac:dyDescent="0.2">
      <c r="A38" s="55" t="s">
        <v>131</v>
      </c>
      <c r="B38" s="56" t="s">
        <v>132</v>
      </c>
      <c r="C38" s="84">
        <v>20000</v>
      </c>
      <c r="D38" s="84">
        <v>20000</v>
      </c>
      <c r="E38" s="84">
        <v>20000</v>
      </c>
      <c r="F38" s="84"/>
    </row>
    <row r="39" spans="1:6" x14ac:dyDescent="0.2">
      <c r="A39" s="55" t="s">
        <v>135</v>
      </c>
      <c r="B39" s="56" t="s">
        <v>136</v>
      </c>
      <c r="C39" s="84">
        <v>460000</v>
      </c>
      <c r="D39" s="84">
        <v>570193</v>
      </c>
      <c r="E39" s="84">
        <v>604849.79</v>
      </c>
      <c r="F39" s="84"/>
    </row>
    <row r="40" spans="1:6" x14ac:dyDescent="0.2">
      <c r="A40" s="55" t="s">
        <v>137</v>
      </c>
      <c r="B40" s="56" t="s">
        <v>138</v>
      </c>
      <c r="C40" s="84">
        <v>5000</v>
      </c>
      <c r="D40" s="84">
        <v>5000</v>
      </c>
      <c r="E40" s="84">
        <v>3880.1</v>
      </c>
      <c r="F40" s="84"/>
    </row>
    <row r="41" spans="1:6" x14ac:dyDescent="0.2">
      <c r="A41" s="53" t="s">
        <v>139</v>
      </c>
      <c r="B41" s="54" t="s">
        <v>140</v>
      </c>
      <c r="C41" s="83">
        <f>C42</f>
        <v>12000</v>
      </c>
      <c r="D41" s="83">
        <f>D42</f>
        <v>9000</v>
      </c>
      <c r="E41" s="83">
        <f>E42</f>
        <v>6007.74</v>
      </c>
      <c r="F41" s="83">
        <f>(E41*100)/D41</f>
        <v>66.75266666666667</v>
      </c>
    </row>
    <row r="42" spans="1:6" ht="25.5" x14ac:dyDescent="0.2">
      <c r="A42" s="55" t="s">
        <v>141</v>
      </c>
      <c r="B42" s="56" t="s">
        <v>142</v>
      </c>
      <c r="C42" s="84">
        <v>12000</v>
      </c>
      <c r="D42" s="84">
        <v>9000</v>
      </c>
      <c r="E42" s="84">
        <v>6007.74</v>
      </c>
      <c r="F42" s="84"/>
    </row>
    <row r="43" spans="1:6" x14ac:dyDescent="0.2">
      <c r="A43" s="53" t="s">
        <v>143</v>
      </c>
      <c r="B43" s="54" t="s">
        <v>144</v>
      </c>
      <c r="C43" s="83">
        <f>C44+C45+C46</f>
        <v>6000</v>
      </c>
      <c r="D43" s="83">
        <f>D44+D45+D46</f>
        <v>6000</v>
      </c>
      <c r="E43" s="83">
        <f>E44+E45+E46</f>
        <v>5366.93</v>
      </c>
      <c r="F43" s="83">
        <f>(E43*100)/D43</f>
        <v>89.44883333333334</v>
      </c>
    </row>
    <row r="44" spans="1:6" x14ac:dyDescent="0.2">
      <c r="A44" s="55" t="s">
        <v>147</v>
      </c>
      <c r="B44" s="56" t="s">
        <v>148</v>
      </c>
      <c r="C44" s="84">
        <v>1000</v>
      </c>
      <c r="D44" s="84">
        <v>1000</v>
      </c>
      <c r="E44" s="84">
        <v>1000</v>
      </c>
      <c r="F44" s="84"/>
    </row>
    <row r="45" spans="1:6" x14ac:dyDescent="0.2">
      <c r="A45" s="55" t="s">
        <v>149</v>
      </c>
      <c r="B45" s="56" t="s">
        <v>150</v>
      </c>
      <c r="C45" s="84">
        <v>2000</v>
      </c>
      <c r="D45" s="84">
        <v>2000</v>
      </c>
      <c r="E45" s="84">
        <v>1373</v>
      </c>
      <c r="F45" s="84"/>
    </row>
    <row r="46" spans="1:6" x14ac:dyDescent="0.2">
      <c r="A46" s="55" t="s">
        <v>153</v>
      </c>
      <c r="B46" s="56" t="s">
        <v>144</v>
      </c>
      <c r="C46" s="84">
        <v>3000</v>
      </c>
      <c r="D46" s="84">
        <v>3000</v>
      </c>
      <c r="E46" s="84">
        <v>2993.93</v>
      </c>
      <c r="F46" s="84"/>
    </row>
    <row r="47" spans="1:6" x14ac:dyDescent="0.2">
      <c r="A47" s="51" t="s">
        <v>154</v>
      </c>
      <c r="B47" s="52" t="s">
        <v>155</v>
      </c>
      <c r="C47" s="82">
        <f>C48+C50</f>
        <v>7074</v>
      </c>
      <c r="D47" s="82">
        <f>D48+D50</f>
        <v>6991</v>
      </c>
      <c r="E47" s="82">
        <f>E48+E50</f>
        <v>6863.8</v>
      </c>
      <c r="F47" s="81">
        <f>(E47*100)/D47</f>
        <v>98.180517808611071</v>
      </c>
    </row>
    <row r="48" spans="1:6" x14ac:dyDescent="0.2">
      <c r="A48" s="53" t="s">
        <v>156</v>
      </c>
      <c r="B48" s="54" t="s">
        <v>157</v>
      </c>
      <c r="C48" s="83">
        <f>C49</f>
        <v>600</v>
      </c>
      <c r="D48" s="83">
        <f>D49</f>
        <v>517</v>
      </c>
      <c r="E48" s="83">
        <f>E49</f>
        <v>393.8</v>
      </c>
      <c r="F48" s="83">
        <f>(E48*100)/D48</f>
        <v>76.170212765957444</v>
      </c>
    </row>
    <row r="49" spans="1:6" ht="25.5" x14ac:dyDescent="0.2">
      <c r="A49" s="55" t="s">
        <v>158</v>
      </c>
      <c r="B49" s="56" t="s">
        <v>159</v>
      </c>
      <c r="C49" s="84">
        <v>600</v>
      </c>
      <c r="D49" s="84">
        <v>517</v>
      </c>
      <c r="E49" s="84">
        <v>393.8</v>
      </c>
      <c r="F49" s="84"/>
    </row>
    <row r="50" spans="1:6" x14ac:dyDescent="0.2">
      <c r="A50" s="53" t="s">
        <v>160</v>
      </c>
      <c r="B50" s="54" t="s">
        <v>161</v>
      </c>
      <c r="C50" s="83">
        <f>C51</f>
        <v>6474</v>
      </c>
      <c r="D50" s="83">
        <f>D51</f>
        <v>6474</v>
      </c>
      <c r="E50" s="83">
        <f>E51</f>
        <v>6470</v>
      </c>
      <c r="F50" s="83">
        <f>(E50*100)/D50</f>
        <v>99.938214396045723</v>
      </c>
    </row>
    <row r="51" spans="1:6" x14ac:dyDescent="0.2">
      <c r="A51" s="55" t="s">
        <v>162</v>
      </c>
      <c r="B51" s="56" t="s">
        <v>163</v>
      </c>
      <c r="C51" s="84">
        <v>6474</v>
      </c>
      <c r="D51" s="84">
        <v>6474</v>
      </c>
      <c r="E51" s="84">
        <v>6470</v>
      </c>
      <c r="F51" s="84"/>
    </row>
    <row r="52" spans="1:6" x14ac:dyDescent="0.2">
      <c r="A52" s="49" t="s">
        <v>164</v>
      </c>
      <c r="B52" s="50" t="s">
        <v>165</v>
      </c>
      <c r="C52" s="80">
        <f>C53+C56</f>
        <v>64479</v>
      </c>
      <c r="D52" s="80">
        <f>D53+D56</f>
        <v>64379</v>
      </c>
      <c r="E52" s="80">
        <f>E53+E56</f>
        <v>64379.31</v>
      </c>
      <c r="F52" s="81">
        <f>(E52*100)/D52</f>
        <v>100.00048152347816</v>
      </c>
    </row>
    <row r="53" spans="1:6" x14ac:dyDescent="0.2">
      <c r="A53" s="51" t="s">
        <v>166</v>
      </c>
      <c r="B53" s="52" t="s">
        <v>167</v>
      </c>
      <c r="C53" s="82">
        <f t="shared" ref="C53:E54" si="0">C54</f>
        <v>3716</v>
      </c>
      <c r="D53" s="82">
        <f t="shared" si="0"/>
        <v>3616</v>
      </c>
      <c r="E53" s="82">
        <f t="shared" si="0"/>
        <v>3616.38</v>
      </c>
      <c r="F53" s="81">
        <f>(E53*100)/D53</f>
        <v>100.01050884955752</v>
      </c>
    </row>
    <row r="54" spans="1:6" x14ac:dyDescent="0.2">
      <c r="A54" s="53" t="s">
        <v>172</v>
      </c>
      <c r="B54" s="54" t="s">
        <v>173</v>
      </c>
      <c r="C54" s="83">
        <f t="shared" si="0"/>
        <v>3716</v>
      </c>
      <c r="D54" s="83">
        <f t="shared" si="0"/>
        <v>3616</v>
      </c>
      <c r="E54" s="83">
        <f t="shared" si="0"/>
        <v>3616.38</v>
      </c>
      <c r="F54" s="83">
        <f>(E54*100)/D54</f>
        <v>100.01050884955752</v>
      </c>
    </row>
    <row r="55" spans="1:6" x14ac:dyDescent="0.2">
      <c r="A55" s="55" t="s">
        <v>174</v>
      </c>
      <c r="B55" s="56" t="s">
        <v>175</v>
      </c>
      <c r="C55" s="84">
        <v>3716</v>
      </c>
      <c r="D55" s="84">
        <v>3616</v>
      </c>
      <c r="E55" s="84">
        <v>3616.38</v>
      </c>
      <c r="F55" s="84"/>
    </row>
    <row r="56" spans="1:6" x14ac:dyDescent="0.2">
      <c r="A56" s="51" t="s">
        <v>176</v>
      </c>
      <c r="B56" s="52" t="s">
        <v>177</v>
      </c>
      <c r="C56" s="82">
        <f t="shared" ref="C56:E57" si="1">C57</f>
        <v>60763</v>
      </c>
      <c r="D56" s="82">
        <f t="shared" si="1"/>
        <v>60763</v>
      </c>
      <c r="E56" s="82">
        <f t="shared" si="1"/>
        <v>60762.93</v>
      </c>
      <c r="F56" s="81">
        <f>(E56*100)/D56</f>
        <v>99.999884798314767</v>
      </c>
    </row>
    <row r="57" spans="1:6" ht="25.5" x14ac:dyDescent="0.2">
      <c r="A57" s="53" t="s">
        <v>178</v>
      </c>
      <c r="B57" s="54" t="s">
        <v>179</v>
      </c>
      <c r="C57" s="83">
        <f t="shared" si="1"/>
        <v>60763</v>
      </c>
      <c r="D57" s="83">
        <f t="shared" si="1"/>
        <v>60763</v>
      </c>
      <c r="E57" s="83">
        <f t="shared" si="1"/>
        <v>60762.93</v>
      </c>
      <c r="F57" s="83">
        <f>(E57*100)/D57</f>
        <v>99.999884798314767</v>
      </c>
    </row>
    <row r="58" spans="1:6" x14ac:dyDescent="0.2">
      <c r="A58" s="55" t="s">
        <v>180</v>
      </c>
      <c r="B58" s="56" t="s">
        <v>179</v>
      </c>
      <c r="C58" s="84">
        <v>60763</v>
      </c>
      <c r="D58" s="84">
        <v>60763</v>
      </c>
      <c r="E58" s="84">
        <v>60762.93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2">C60</f>
        <v>6198791</v>
      </c>
      <c r="D59" s="80">
        <f t="shared" si="2"/>
        <v>6647939</v>
      </c>
      <c r="E59" s="80">
        <f t="shared" si="2"/>
        <v>6647497.3399999999</v>
      </c>
      <c r="F59" s="81">
        <f>(E59*100)/D59</f>
        <v>99.993356437235661</v>
      </c>
    </row>
    <row r="60" spans="1:6" x14ac:dyDescent="0.2">
      <c r="A60" s="51" t="s">
        <v>76</v>
      </c>
      <c r="B60" s="52" t="s">
        <v>77</v>
      </c>
      <c r="C60" s="82">
        <f t="shared" si="2"/>
        <v>6198791</v>
      </c>
      <c r="D60" s="82">
        <f t="shared" si="2"/>
        <v>6647939</v>
      </c>
      <c r="E60" s="82">
        <f t="shared" si="2"/>
        <v>6647497.3399999999</v>
      </c>
      <c r="F60" s="81">
        <f>(E60*100)/D60</f>
        <v>99.993356437235661</v>
      </c>
    </row>
    <row r="61" spans="1:6" ht="25.5" x14ac:dyDescent="0.2">
      <c r="A61" s="53" t="s">
        <v>78</v>
      </c>
      <c r="B61" s="54" t="s">
        <v>79</v>
      </c>
      <c r="C61" s="83">
        <f>C62+C63</f>
        <v>6198791</v>
      </c>
      <c r="D61" s="83">
        <f>D62+D63</f>
        <v>6647939</v>
      </c>
      <c r="E61" s="83">
        <f>E62+E63</f>
        <v>6647497.3399999999</v>
      </c>
      <c r="F61" s="83">
        <f>(E61*100)/D61</f>
        <v>99.993356437235661</v>
      </c>
    </row>
    <row r="62" spans="1:6" x14ac:dyDescent="0.2">
      <c r="A62" s="55" t="s">
        <v>80</v>
      </c>
      <c r="B62" s="56" t="s">
        <v>81</v>
      </c>
      <c r="C62" s="84">
        <v>6134312</v>
      </c>
      <c r="D62" s="84">
        <v>6583560</v>
      </c>
      <c r="E62" s="84">
        <v>6583118.0300000003</v>
      </c>
      <c r="F62" s="84"/>
    </row>
    <row r="63" spans="1:6" ht="25.5" x14ac:dyDescent="0.2">
      <c r="A63" s="55" t="s">
        <v>82</v>
      </c>
      <c r="B63" s="56" t="s">
        <v>83</v>
      </c>
      <c r="C63" s="84">
        <v>64479</v>
      </c>
      <c r="D63" s="84">
        <v>64379</v>
      </c>
      <c r="E63" s="84">
        <v>64379.31</v>
      </c>
      <c r="F63" s="84"/>
    </row>
    <row r="64" spans="1:6" x14ac:dyDescent="0.2">
      <c r="A64" s="48" t="s">
        <v>86</v>
      </c>
      <c r="B64" s="48" t="s">
        <v>204</v>
      </c>
      <c r="C64" s="78">
        <f t="shared" ref="C64:E67" si="3">C65</f>
        <v>500</v>
      </c>
      <c r="D64" s="78">
        <f t="shared" si="3"/>
        <v>500</v>
      </c>
      <c r="E64" s="78">
        <f t="shared" si="3"/>
        <v>478.62</v>
      </c>
      <c r="F64" s="79">
        <f>(E64*100)/D64</f>
        <v>95.724000000000004</v>
      </c>
    </row>
    <row r="65" spans="1:6" x14ac:dyDescent="0.2">
      <c r="A65" s="49" t="s">
        <v>84</v>
      </c>
      <c r="B65" s="50" t="s">
        <v>85</v>
      </c>
      <c r="C65" s="80">
        <f t="shared" si="3"/>
        <v>500</v>
      </c>
      <c r="D65" s="80">
        <f t="shared" si="3"/>
        <v>500</v>
      </c>
      <c r="E65" s="80">
        <f t="shared" si="3"/>
        <v>478.62</v>
      </c>
      <c r="F65" s="81">
        <f>(E65*100)/D65</f>
        <v>95.724000000000004</v>
      </c>
    </row>
    <row r="66" spans="1:6" x14ac:dyDescent="0.2">
      <c r="A66" s="51" t="s">
        <v>101</v>
      </c>
      <c r="B66" s="52" t="s">
        <v>102</v>
      </c>
      <c r="C66" s="82">
        <f t="shared" si="3"/>
        <v>500</v>
      </c>
      <c r="D66" s="82">
        <f t="shared" si="3"/>
        <v>500</v>
      </c>
      <c r="E66" s="82">
        <f t="shared" si="3"/>
        <v>478.62</v>
      </c>
      <c r="F66" s="81">
        <f>(E66*100)/D66</f>
        <v>95.724000000000004</v>
      </c>
    </row>
    <row r="67" spans="1:6" x14ac:dyDescent="0.2">
      <c r="A67" s="53" t="s">
        <v>121</v>
      </c>
      <c r="B67" s="54" t="s">
        <v>122</v>
      </c>
      <c r="C67" s="83">
        <f t="shared" si="3"/>
        <v>500</v>
      </c>
      <c r="D67" s="83">
        <f t="shared" si="3"/>
        <v>500</v>
      </c>
      <c r="E67" s="83">
        <f t="shared" si="3"/>
        <v>478.62</v>
      </c>
      <c r="F67" s="83">
        <f>(E67*100)/D67</f>
        <v>95.724000000000004</v>
      </c>
    </row>
    <row r="68" spans="1:6" x14ac:dyDescent="0.2">
      <c r="A68" s="55" t="s">
        <v>125</v>
      </c>
      <c r="B68" s="56" t="s">
        <v>126</v>
      </c>
      <c r="C68" s="84">
        <v>500</v>
      </c>
      <c r="D68" s="84">
        <v>500</v>
      </c>
      <c r="E68" s="84">
        <v>478.62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4">C70</f>
        <v>500</v>
      </c>
      <c r="D69" s="80">
        <f t="shared" si="4"/>
        <v>500</v>
      </c>
      <c r="E69" s="80">
        <f t="shared" si="4"/>
        <v>2569.77</v>
      </c>
      <c r="F69" s="81">
        <f>(E69*100)/D69</f>
        <v>513.95399999999995</v>
      </c>
    </row>
    <row r="70" spans="1:6" x14ac:dyDescent="0.2">
      <c r="A70" s="51" t="s">
        <v>70</v>
      </c>
      <c r="B70" s="52" t="s">
        <v>71</v>
      </c>
      <c r="C70" s="82">
        <f t="shared" si="4"/>
        <v>500</v>
      </c>
      <c r="D70" s="82">
        <f t="shared" si="4"/>
        <v>500</v>
      </c>
      <c r="E70" s="82">
        <f t="shared" si="4"/>
        <v>2569.77</v>
      </c>
      <c r="F70" s="81">
        <f>(E70*100)/D70</f>
        <v>513.95399999999995</v>
      </c>
    </row>
    <row r="71" spans="1:6" x14ac:dyDescent="0.2">
      <c r="A71" s="53" t="s">
        <v>72</v>
      </c>
      <c r="B71" s="54" t="s">
        <v>73</v>
      </c>
      <c r="C71" s="83">
        <f t="shared" si="4"/>
        <v>500</v>
      </c>
      <c r="D71" s="83">
        <f t="shared" si="4"/>
        <v>500</v>
      </c>
      <c r="E71" s="83">
        <f t="shared" si="4"/>
        <v>2569.77</v>
      </c>
      <c r="F71" s="83">
        <f>(E71*100)/D71</f>
        <v>513.95399999999995</v>
      </c>
    </row>
    <row r="72" spans="1:6" x14ac:dyDescent="0.2">
      <c r="A72" s="55" t="s">
        <v>74</v>
      </c>
      <c r="B72" s="56" t="s">
        <v>75</v>
      </c>
      <c r="C72" s="84">
        <v>500</v>
      </c>
      <c r="D72" s="84">
        <v>500</v>
      </c>
      <c r="E72" s="84">
        <v>2569.77</v>
      </c>
      <c r="F72" s="84"/>
    </row>
    <row r="73" spans="1:6" x14ac:dyDescent="0.2">
      <c r="A73" s="48" t="s">
        <v>196</v>
      </c>
      <c r="B73" s="48" t="s">
        <v>205</v>
      </c>
      <c r="C73" s="78">
        <f t="shared" ref="C73:E76" si="5">C74</f>
        <v>30</v>
      </c>
      <c r="D73" s="78">
        <f t="shared" si="5"/>
        <v>30</v>
      </c>
      <c r="E73" s="78">
        <f t="shared" si="5"/>
        <v>0</v>
      </c>
      <c r="F73" s="79">
        <f>(E73*100)/D73</f>
        <v>0</v>
      </c>
    </row>
    <row r="74" spans="1:6" x14ac:dyDescent="0.2">
      <c r="A74" s="49" t="s">
        <v>84</v>
      </c>
      <c r="B74" s="50" t="s">
        <v>85</v>
      </c>
      <c r="C74" s="80">
        <f t="shared" si="5"/>
        <v>30</v>
      </c>
      <c r="D74" s="80">
        <f t="shared" si="5"/>
        <v>30</v>
      </c>
      <c r="E74" s="80">
        <f t="shared" si="5"/>
        <v>0</v>
      </c>
      <c r="F74" s="81">
        <f>(E74*100)/D74</f>
        <v>0</v>
      </c>
    </row>
    <row r="75" spans="1:6" x14ac:dyDescent="0.2">
      <c r="A75" s="51" t="s">
        <v>101</v>
      </c>
      <c r="B75" s="52" t="s">
        <v>102</v>
      </c>
      <c r="C75" s="82">
        <f t="shared" si="5"/>
        <v>30</v>
      </c>
      <c r="D75" s="82">
        <f t="shared" si="5"/>
        <v>30</v>
      </c>
      <c r="E75" s="82">
        <f t="shared" si="5"/>
        <v>0</v>
      </c>
      <c r="F75" s="81">
        <f>(E75*100)/D75</f>
        <v>0</v>
      </c>
    </row>
    <row r="76" spans="1:6" x14ac:dyDescent="0.2">
      <c r="A76" s="53" t="s">
        <v>121</v>
      </c>
      <c r="B76" s="54" t="s">
        <v>122</v>
      </c>
      <c r="C76" s="83">
        <f t="shared" si="5"/>
        <v>30</v>
      </c>
      <c r="D76" s="83">
        <f t="shared" si="5"/>
        <v>30</v>
      </c>
      <c r="E76" s="83">
        <f t="shared" si="5"/>
        <v>0</v>
      </c>
      <c r="F76" s="83">
        <f>(E76*100)/D76</f>
        <v>0</v>
      </c>
    </row>
    <row r="77" spans="1:6" x14ac:dyDescent="0.2">
      <c r="A77" s="55" t="s">
        <v>131</v>
      </c>
      <c r="B77" s="56" t="s">
        <v>132</v>
      </c>
      <c r="C77" s="84">
        <v>30</v>
      </c>
      <c r="D77" s="84">
        <v>30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6">C79</f>
        <v>30</v>
      </c>
      <c r="D78" s="80">
        <f t="shared" si="6"/>
        <v>30</v>
      </c>
      <c r="E78" s="80">
        <f t="shared" si="6"/>
        <v>92.56</v>
      </c>
      <c r="F78" s="81">
        <f>(E78*100)/D78</f>
        <v>308.53333333333336</v>
      </c>
    </row>
    <row r="79" spans="1:6" x14ac:dyDescent="0.2">
      <c r="A79" s="51" t="s">
        <v>64</v>
      </c>
      <c r="B79" s="52" t="s">
        <v>65</v>
      </c>
      <c r="C79" s="82">
        <f t="shared" si="6"/>
        <v>30</v>
      </c>
      <c r="D79" s="82">
        <f t="shared" si="6"/>
        <v>30</v>
      </c>
      <c r="E79" s="82">
        <f t="shared" si="6"/>
        <v>92.56</v>
      </c>
      <c r="F79" s="81">
        <f>(E79*100)/D79</f>
        <v>308.53333333333336</v>
      </c>
    </row>
    <row r="80" spans="1:6" x14ac:dyDescent="0.2">
      <c r="A80" s="53" t="s">
        <v>66</v>
      </c>
      <c r="B80" s="54" t="s">
        <v>67</v>
      </c>
      <c r="C80" s="83">
        <f t="shared" si="6"/>
        <v>30</v>
      </c>
      <c r="D80" s="83">
        <f t="shared" si="6"/>
        <v>30</v>
      </c>
      <c r="E80" s="83">
        <f t="shared" si="6"/>
        <v>92.56</v>
      </c>
      <c r="F80" s="83">
        <f>(E80*100)/D80</f>
        <v>308.53333333333336</v>
      </c>
    </row>
    <row r="81" spans="1:6" x14ac:dyDescent="0.2">
      <c r="A81" s="55" t="s">
        <v>68</v>
      </c>
      <c r="B81" s="56" t="s">
        <v>69</v>
      </c>
      <c r="C81" s="84">
        <v>30</v>
      </c>
      <c r="D81" s="84">
        <v>30</v>
      </c>
      <c r="E81" s="84">
        <v>92.56</v>
      </c>
      <c r="F81" s="84"/>
    </row>
    <row r="82" spans="1:6" x14ac:dyDescent="0.2">
      <c r="A82" s="48" t="s">
        <v>197</v>
      </c>
      <c r="B82" s="48" t="s">
        <v>206</v>
      </c>
      <c r="C82" s="78">
        <f t="shared" ref="C82:E85" si="7">C83</f>
        <v>17315</v>
      </c>
      <c r="D82" s="78">
        <f t="shared" si="7"/>
        <v>17315</v>
      </c>
      <c r="E82" s="78">
        <f t="shared" si="7"/>
        <v>18359.84</v>
      </c>
      <c r="F82" s="79">
        <f>(E82*100)/D82</f>
        <v>106.03430551544903</v>
      </c>
    </row>
    <row r="83" spans="1:6" x14ac:dyDescent="0.2">
      <c r="A83" s="49" t="s">
        <v>84</v>
      </c>
      <c r="B83" s="50" t="s">
        <v>85</v>
      </c>
      <c r="C83" s="80">
        <f t="shared" si="7"/>
        <v>17315</v>
      </c>
      <c r="D83" s="80">
        <f t="shared" si="7"/>
        <v>17315</v>
      </c>
      <c r="E83" s="80">
        <f t="shared" si="7"/>
        <v>18359.84</v>
      </c>
      <c r="F83" s="81">
        <f>(E83*100)/D83</f>
        <v>106.03430551544903</v>
      </c>
    </row>
    <row r="84" spans="1:6" x14ac:dyDescent="0.2">
      <c r="A84" s="51" t="s">
        <v>101</v>
      </c>
      <c r="B84" s="52" t="s">
        <v>102</v>
      </c>
      <c r="C84" s="82">
        <f t="shared" si="7"/>
        <v>17315</v>
      </c>
      <c r="D84" s="82">
        <f t="shared" si="7"/>
        <v>17315</v>
      </c>
      <c r="E84" s="82">
        <f t="shared" si="7"/>
        <v>18359.84</v>
      </c>
      <c r="F84" s="81">
        <f>(E84*100)/D84</f>
        <v>106.03430551544903</v>
      </c>
    </row>
    <row r="85" spans="1:6" x14ac:dyDescent="0.2">
      <c r="A85" s="53" t="s">
        <v>143</v>
      </c>
      <c r="B85" s="54" t="s">
        <v>144</v>
      </c>
      <c r="C85" s="83">
        <f t="shared" si="7"/>
        <v>17315</v>
      </c>
      <c r="D85" s="83">
        <f t="shared" si="7"/>
        <v>17315</v>
      </c>
      <c r="E85" s="83">
        <f t="shared" si="7"/>
        <v>18359.84</v>
      </c>
      <c r="F85" s="83">
        <f>(E85*100)/D85</f>
        <v>106.03430551544903</v>
      </c>
    </row>
    <row r="86" spans="1:6" x14ac:dyDescent="0.2">
      <c r="A86" s="55" t="s">
        <v>145</v>
      </c>
      <c r="B86" s="56" t="s">
        <v>146</v>
      </c>
      <c r="C86" s="84">
        <v>17315</v>
      </c>
      <c r="D86" s="84">
        <v>17315</v>
      </c>
      <c r="E86" s="84">
        <v>18359.84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8">C88</f>
        <v>17315</v>
      </c>
      <c r="D87" s="80">
        <f t="shared" si="8"/>
        <v>17315</v>
      </c>
      <c r="E87" s="80">
        <f t="shared" si="8"/>
        <v>18661.43</v>
      </c>
      <c r="F87" s="81">
        <f>(E87*100)/D87</f>
        <v>107.7760900952931</v>
      </c>
    </row>
    <row r="88" spans="1:6" x14ac:dyDescent="0.2">
      <c r="A88" s="51" t="s">
        <v>52</v>
      </c>
      <c r="B88" s="52" t="s">
        <v>53</v>
      </c>
      <c r="C88" s="82">
        <f t="shared" si="8"/>
        <v>17315</v>
      </c>
      <c r="D88" s="82">
        <f t="shared" si="8"/>
        <v>17315</v>
      </c>
      <c r="E88" s="82">
        <f t="shared" si="8"/>
        <v>18661.43</v>
      </c>
      <c r="F88" s="81">
        <f>(E88*100)/D88</f>
        <v>107.7760900952931</v>
      </c>
    </row>
    <row r="89" spans="1:6" ht="25.5" x14ac:dyDescent="0.2">
      <c r="A89" s="53" t="s">
        <v>54</v>
      </c>
      <c r="B89" s="54" t="s">
        <v>55</v>
      </c>
      <c r="C89" s="83">
        <f t="shared" si="8"/>
        <v>17315</v>
      </c>
      <c r="D89" s="83">
        <f t="shared" si="8"/>
        <v>17315</v>
      </c>
      <c r="E89" s="83">
        <f t="shared" si="8"/>
        <v>18661.43</v>
      </c>
      <c r="F89" s="83">
        <f>(E89*100)/D89</f>
        <v>107.7760900952931</v>
      </c>
    </row>
    <row r="90" spans="1:6" ht="25.5" x14ac:dyDescent="0.2">
      <c r="A90" s="55" t="s">
        <v>56</v>
      </c>
      <c r="B90" s="56" t="s">
        <v>57</v>
      </c>
      <c r="C90" s="84">
        <v>17315</v>
      </c>
      <c r="D90" s="84">
        <v>17315</v>
      </c>
      <c r="E90" s="84">
        <v>18661.43</v>
      </c>
      <c r="F90" s="84"/>
    </row>
    <row r="91" spans="1:6" ht="38.25" x14ac:dyDescent="0.2">
      <c r="A91" s="47" t="s">
        <v>207</v>
      </c>
      <c r="B91" s="47" t="s">
        <v>208</v>
      </c>
      <c r="C91" s="47" t="s">
        <v>43</v>
      </c>
      <c r="D91" s="47" t="s">
        <v>200</v>
      </c>
      <c r="E91" s="47" t="s">
        <v>201</v>
      </c>
      <c r="F91" s="47" t="s">
        <v>202</v>
      </c>
    </row>
    <row r="92" spans="1:6" x14ac:dyDescent="0.2">
      <c r="A92" s="48" t="s">
        <v>195</v>
      </c>
      <c r="B92" s="48" t="s">
        <v>203</v>
      </c>
      <c r="C92" s="78">
        <f t="shared" ref="C92:E95" si="9">C93</f>
        <v>1000</v>
      </c>
      <c r="D92" s="78">
        <f t="shared" si="9"/>
        <v>1000</v>
      </c>
      <c r="E92" s="78">
        <f t="shared" si="9"/>
        <v>0</v>
      </c>
      <c r="F92" s="79">
        <f>(E92*100)/D92</f>
        <v>0</v>
      </c>
    </row>
    <row r="93" spans="1:6" x14ac:dyDescent="0.2">
      <c r="A93" s="49" t="s">
        <v>84</v>
      </c>
      <c r="B93" s="50" t="s">
        <v>85</v>
      </c>
      <c r="C93" s="80">
        <f t="shared" si="9"/>
        <v>1000</v>
      </c>
      <c r="D93" s="80">
        <f t="shared" si="9"/>
        <v>1000</v>
      </c>
      <c r="E93" s="80">
        <f t="shared" si="9"/>
        <v>0</v>
      </c>
      <c r="F93" s="81">
        <f>(E93*100)/D93</f>
        <v>0</v>
      </c>
    </row>
    <row r="94" spans="1:6" x14ac:dyDescent="0.2">
      <c r="A94" s="51" t="s">
        <v>101</v>
      </c>
      <c r="B94" s="52" t="s">
        <v>102</v>
      </c>
      <c r="C94" s="82">
        <f t="shared" si="9"/>
        <v>1000</v>
      </c>
      <c r="D94" s="82">
        <f t="shared" si="9"/>
        <v>1000</v>
      </c>
      <c r="E94" s="82">
        <f t="shared" si="9"/>
        <v>0</v>
      </c>
      <c r="F94" s="81">
        <f>(E94*100)/D94</f>
        <v>0</v>
      </c>
    </row>
    <row r="95" spans="1:6" x14ac:dyDescent="0.2">
      <c r="A95" s="53" t="s">
        <v>121</v>
      </c>
      <c r="B95" s="54" t="s">
        <v>122</v>
      </c>
      <c r="C95" s="83">
        <f t="shared" si="9"/>
        <v>1000</v>
      </c>
      <c r="D95" s="83">
        <f t="shared" si="9"/>
        <v>1000</v>
      </c>
      <c r="E95" s="83">
        <f t="shared" si="9"/>
        <v>0</v>
      </c>
      <c r="F95" s="83">
        <f>(E95*100)/D95</f>
        <v>0</v>
      </c>
    </row>
    <row r="96" spans="1:6" x14ac:dyDescent="0.2">
      <c r="A96" s="55" t="s">
        <v>123</v>
      </c>
      <c r="B96" s="56" t="s">
        <v>124</v>
      </c>
      <c r="C96" s="84">
        <v>1000</v>
      </c>
      <c r="D96" s="84">
        <v>1000</v>
      </c>
      <c r="E96" s="84">
        <v>0</v>
      </c>
      <c r="F96" s="84"/>
    </row>
    <row r="97" spans="1:6" x14ac:dyDescent="0.2">
      <c r="A97" s="49" t="s">
        <v>50</v>
      </c>
      <c r="B97" s="50" t="s">
        <v>51</v>
      </c>
      <c r="C97" s="80">
        <f t="shared" ref="C97:E99" si="10">C98</f>
        <v>1000</v>
      </c>
      <c r="D97" s="80">
        <f t="shared" si="10"/>
        <v>1000</v>
      </c>
      <c r="E97" s="80">
        <f t="shared" si="10"/>
        <v>0</v>
      </c>
      <c r="F97" s="81">
        <f>(E97*100)/D97</f>
        <v>0</v>
      </c>
    </row>
    <row r="98" spans="1:6" x14ac:dyDescent="0.2">
      <c r="A98" s="51" t="s">
        <v>76</v>
      </c>
      <c r="B98" s="52" t="s">
        <v>77</v>
      </c>
      <c r="C98" s="82">
        <f t="shared" si="10"/>
        <v>1000</v>
      </c>
      <c r="D98" s="82">
        <f t="shared" si="10"/>
        <v>1000</v>
      </c>
      <c r="E98" s="82">
        <f t="shared" si="10"/>
        <v>0</v>
      </c>
      <c r="F98" s="81">
        <f>(E98*100)/D98</f>
        <v>0</v>
      </c>
    </row>
    <row r="99" spans="1:6" ht="25.5" x14ac:dyDescent="0.2">
      <c r="A99" s="53" t="s">
        <v>78</v>
      </c>
      <c r="B99" s="54" t="s">
        <v>79</v>
      </c>
      <c r="C99" s="83">
        <f t="shared" si="10"/>
        <v>1000</v>
      </c>
      <c r="D99" s="83">
        <f t="shared" si="10"/>
        <v>1000</v>
      </c>
      <c r="E99" s="83">
        <f t="shared" si="10"/>
        <v>0</v>
      </c>
      <c r="F99" s="83">
        <f>(E99*100)/D99</f>
        <v>0</v>
      </c>
    </row>
    <row r="100" spans="1:6" x14ac:dyDescent="0.2">
      <c r="A100" s="55" t="s">
        <v>80</v>
      </c>
      <c r="B100" s="56" t="s">
        <v>81</v>
      </c>
      <c r="C100" s="84">
        <v>1000</v>
      </c>
      <c r="D100" s="84">
        <v>1000</v>
      </c>
      <c r="E100" s="84">
        <v>0</v>
      </c>
      <c r="F100" s="84"/>
    </row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