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E986504E-99D4-470B-B698-4630B2BC64A3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7" i="15"/>
  <c r="E107" i="15"/>
  <c r="D107" i="15"/>
  <c r="C107" i="15"/>
  <c r="F106" i="15"/>
  <c r="E106" i="15"/>
  <c r="D106" i="15"/>
  <c r="C106" i="15"/>
  <c r="F105" i="15"/>
  <c r="E105" i="15"/>
  <c r="D105" i="15"/>
  <c r="C105" i="15"/>
  <c r="F103" i="15"/>
  <c r="E103" i="15"/>
  <c r="D103" i="15"/>
  <c r="C103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7" i="3"/>
  <c r="K87" i="3"/>
  <c r="L86" i="3"/>
  <c r="K86" i="3"/>
  <c r="J86" i="3"/>
  <c r="I86" i="3"/>
  <c r="H86" i="3"/>
  <c r="G86" i="3"/>
  <c r="L85" i="3"/>
  <c r="K85" i="3"/>
  <c r="J85" i="3"/>
  <c r="I85" i="3"/>
  <c r="H85" i="3"/>
  <c r="G85" i="3"/>
  <c r="L84" i="3"/>
  <c r="K84" i="3"/>
  <c r="L83" i="3"/>
  <c r="K83" i="3"/>
  <c r="J83" i="3"/>
  <c r="I83" i="3"/>
  <c r="H83" i="3"/>
  <c r="G83" i="3"/>
  <c r="L82" i="3"/>
  <c r="K82" i="3"/>
  <c r="L81" i="3"/>
  <c r="K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<sst xmlns="http://schemas.openxmlformats.org/spreadsheetml/2006/main" count="482" uniqueCount="219">
  <si>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</si>
  <si>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</si>
  <si>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</si>
  <si>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</si>
  <si>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</si>
  <si>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</si>
  <si>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</si>
  <si>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</si>
  <si>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</si>
  <si>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</si>
  <si>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</si>
  <si>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</si>
  <si>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</si>
  <si>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</si>
  <si>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</si>
  <si>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</si>
  <si>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</si>
  <si>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</si>
  <si>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</si>
  <si>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</si>
  <si>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</si>
  <si>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</si>
  <si>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</si>
  <si>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</si>
  <si>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</si>
  <si>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</si>
  <si>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</si>
  <si>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</si>
  <si>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</si>
  <si>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</si>
  <si>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</si>
  <si>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</si>
  <si>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</si>
  <si>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</si>
  <si>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</si>
  <si>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</si>
  <si>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</si>
  <si>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</si>
  <si>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</si>
  <si>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</si>
  <si>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</si>
  <si>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</si>
  <si>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</si>
  <si>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</si>
  <si>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</si>
  <si>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</si>
  <si>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</si>
  <si>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</si>
  <si>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</si>
  <si>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</si>
  <si>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</si>
  <si>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</si>
  <si>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</si>
  <si>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</si>
  <si>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</si>
  <si>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</si>
  <si>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</si>
  <si>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</si>
  <si>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</si>
  <si>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</si>
  <si>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</si>
  <si>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</si>
  <si>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</si>
  <si>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</si>
  <si>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</si>
  <si>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</si>
  <si>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</si>
  <si>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</si>
  <si>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</si>
  <si>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</si>
  <si>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</si>
  <si>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</si>
  <si>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</si>
  <si>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</si>
  <si>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</si>
  <si>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</si>
  <si>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</si>
  <si>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</si>
  <si>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</si>
  <si>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</si>
  <si>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</si>
  <si>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</si>
  <si>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</si>
  <si>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</si>
  <si>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</si>
  <si>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</si>
  <si>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</si>
  <si>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</si>
  <si>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</si>
  <si>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</si>
  <si>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</si>
  <si>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</si>
  <si>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</si>
  <si>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</si>
  <si>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</si>
  <si>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</si>
  <si>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</si>
  <si>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</si>
  <si>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</si>
  <si>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</si>
  <si>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</si>
  <si>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</si>
  <si>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</si>
  <si>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</si>
  <si>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</si>
  <si>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</si>
  <si>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</si>
  <si>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</si>
  <si>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</si>
  <si>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</si>
  <si>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</si>
  <si>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</si>
  <si>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</si>
  <si>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</si>
  <si>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</si>
  <si>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</si>
  <si>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</si>
  <si>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</si>
  <si>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</si>
  <si>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</si>
  <si>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</si>
  <si>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</si>
  <si>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</si>
  <si>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</si>
  <si>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</si>
  <si>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</si>
  <si>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</si>
  <si>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</si>
  <si>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</si>
  <si>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</si>
  <si>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</si>
  <si>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</si>
  <si>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</si>
  <si>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</si>
  <si>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</si>
  <si>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</si>
  <si>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</si>
  <si>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</si>
  <si>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</si>
  <si>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</si>
  <si>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</si>
  <si>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</si>
  <si>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</si>
  <si>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</si>
  <si>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</si>
  <si>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</si>
  <si>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</si>
  <si>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</si>
  <si>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</si>
  <si>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</si>
  <si>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</si>
  <si>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</si>
  <si>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</si>
  <si>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</si>
  <si>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</si>
  <si>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</si>
  <si>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</si>
  <si>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</si>
  <si>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</si>
  <si>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</si>
  <si>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</si>
  <si>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</si>
  <si>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</si>
  <si>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</si>
  <si>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</si>
  <si>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</si>
  <si>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</si>
  <si>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</si>
  <si>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</si>
  <si>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</si>
  <si>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</si>
  <si>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</si>
  <si>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</si>
  <si>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</si>
  <si>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</si>
  <si>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</si>
  <si>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</si>
  <si>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</si>
  <si>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</si>
  <si>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</si>
  <si>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</si>
  <si>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</si>
  <si>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</si>
  <si>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</si>
  <si>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</si>
  <si>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</si>
  <si>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</si>
  <si>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</si>
  <si>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</si>
  <si>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</si>
  <si>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</si>
  <si>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</si>
  <si>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</si>
  <si>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</si>
  <si>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</si>
  <si>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</si>
  <si>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</si>
  <si>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</si>
  <si>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</si>
  <si>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</si>
  <si>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</si>
  <si>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</si>
  <si>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</si>
  <si>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50547 MAKARSKA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</si>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</sst>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33" sqref="J3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2050986.1</v>
      </c>
      <c r="H10" s="86">
        <v>2428397</v>
      </c>
      <c r="I10" s="86">
        <v>2822470</v>
      </c>
      <c r="J10" s="86">
        <v>2805280.8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2050986.1</v>
      </c>
      <c r="H12" s="87">
        <f t="shared" ref="H12:J12" si="0">H10+H11</f>
        <v>2428397</v>
      </c>
      <c r="I12" s="87">
        <f t="shared" si="0"/>
        <v>2822470</v>
      </c>
      <c r="J12" s="87">
        <f t="shared" si="0"/>
        <v>2805280.8</v>
      </c>
      <c r="K12" s="88">
        <f>J12/G12*100</f>
        <v>136.77717269756201</v>
      </c>
      <c r="L12" s="88">
        <f>J12/I12*100</f>
        <v>99.390987326703197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1996006.91</v>
      </c>
      <c r="H13" s="86">
        <v>2424880</v>
      </c>
      <c r="I13" s="86">
        <v>2814423</v>
      </c>
      <c r="J13" s="86">
        <v>2797211.1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54979.19</v>
      </c>
      <c r="H14" s="86">
        <v>3517</v>
      </c>
      <c r="I14" s="86">
        <v>8047</v>
      </c>
      <c r="J14" s="86">
        <v>8119.47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2050986.0999999999</v>
      </c>
      <c r="H15" s="87">
        <f t="shared" ref="H15:J15" si="1">H13+H14</f>
        <v>2428397</v>
      </c>
      <c r="I15" s="87">
        <f t="shared" si="1"/>
        <v>2822470</v>
      </c>
      <c r="J15" s="87">
        <f t="shared" si="1"/>
        <v>2805330.5700000003</v>
      </c>
      <c r="K15" s="88">
        <f>J15/G15*100</f>
        <v>136.779599335169</v>
      </c>
      <c r="L15" s="88">
        <f>J15/I15*100</f>
        <v>99.392750675826491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2.3283064365386963E-10</v>
      </c>
      <c r="H16" s="90">
        <f t="shared" ref="H16:J16" si="2">H12-H15</f>
        <v>0</v>
      </c>
      <c r="I16" s="90">
        <f t="shared" si="2"/>
        <v>0</v>
      </c>
      <c r="J16" s="90">
        <f t="shared" si="2"/>
        <v>-49.770000000484288</v>
      </c>
      <c r="K16" s="88">
        <f>J16/G16*100</f>
        <v>-21376052232400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851.5</v>
      </c>
      <c r="H24" s="86">
        <v>0</v>
      </c>
      <c r="I24" s="86">
        <v>0</v>
      </c>
      <c r="J24" s="86">
        <v>1265.24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-1265.24</v>
      </c>
      <c r="H25" s="86">
        <v>0</v>
      </c>
      <c r="I25" s="86">
        <v>0</v>
      </c>
      <c r="J25" s="86">
        <v>-1215.47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-413.74</v>
      </c>
      <c r="H26" s="94">
        <f t="shared" ref="H26:J26" si="4">H24+H25</f>
        <v>0</v>
      </c>
      <c r="I26" s="94">
        <f t="shared" si="4"/>
        <v>0</v>
      </c>
      <c r="J26" s="94">
        <f t="shared" si="4"/>
        <v>49.769999999999982</v>
      </c>
      <c r="K26" s="93">
        <f>J26/G26*100</f>
        <v>-12.02929375936578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-413.73999999976718</v>
      </c>
      <c r="H27" s="94">
        <f t="shared" ref="H27:J27" si="5">H16+H26</f>
        <v>0</v>
      </c>
      <c r="I27" s="94">
        <f t="shared" si="5"/>
        <v>0</v>
      </c>
      <c r="J27" s="94">
        <f t="shared" si="5"/>
        <v>-4.8430592869408429E-10</v>
      </c>
      <c r="K27" s="93">
        <f>J27/G27*100</f>
        <v>1.1705562157257138E-10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8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2050986.0999999999</v>
      </c>
      <c r="H10" s="65">
        <f>H11</f>
        <v>2428397</v>
      </c>
      <c r="I10" s="65">
        <f>I11</f>
        <v>2822470</v>
      </c>
      <c r="J10" s="65">
        <f>J11</f>
        <v>2805280.8</v>
      </c>
      <c r="K10" s="69">
        <f t="shared" ref="K10:K24" si="0">(J10*100)/G10</f>
        <v>136.77717269756241</v>
      </c>
      <c r="L10" s="69">
        <f t="shared" ref="L10:L24" si="1">(J10*100)/I10</f>
        <v>99.390987326703211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2050986.0999999999</v>
      </c>
      <c r="H11" s="65">
        <f>H12+H15+H18+H21</f>
        <v>2428397</v>
      </c>
      <c r="I11" s="65">
        <f>I12+I15+I18+I21</f>
        <v>2822470</v>
      </c>
      <c r="J11" s="65">
        <f>J12+J15+J18+J21</f>
        <v>2805280.8</v>
      </c>
      <c r="K11" s="65">
        <f t="shared" si="0"/>
        <v>136.77717269756241</v>
      </c>
      <c r="L11" s="65">
        <f t="shared" si="1"/>
        <v>99.390987326703211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27</v>
      </c>
      <c r="I15" s="65">
        <f t="shared" si="3"/>
        <v>27</v>
      </c>
      <c r="J15" s="65">
        <f t="shared" si="3"/>
        <v>72.13</v>
      </c>
      <c r="K15" s="65" t="e">
        <f t="shared" si="0"/>
        <v>#DIV/0!</v>
      </c>
      <c r="L15" s="65">
        <f t="shared" si="1"/>
        <v>267.14814814814815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27</v>
      </c>
      <c r="I16" s="65">
        <f t="shared" si="3"/>
        <v>27</v>
      </c>
      <c r="J16" s="65">
        <f t="shared" si="3"/>
        <v>72.13</v>
      </c>
      <c r="K16" s="65" t="e">
        <f t="shared" si="0"/>
        <v>#DIV/0!</v>
      </c>
      <c r="L16" s="65">
        <f t="shared" si="1"/>
        <v>267.14814814814815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27</v>
      </c>
      <c r="I17" s="66">
        <v>27</v>
      </c>
      <c r="J17" s="66">
        <v>72.13</v>
      </c>
      <c r="K17" s="66" t="e">
        <f t="shared" si="0"/>
        <v>#DIV/0!</v>
      </c>
      <c r="L17" s="66">
        <f t="shared" si="1"/>
        <v>267.14814814814815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265</v>
      </c>
      <c r="I18" s="65">
        <f t="shared" si="4"/>
        <v>265</v>
      </c>
      <c r="J18" s="65">
        <f t="shared" si="4"/>
        <v>252.98</v>
      </c>
      <c r="K18" s="65" t="e">
        <f t="shared" si="0"/>
        <v>#DIV/0!</v>
      </c>
      <c r="L18" s="65">
        <f t="shared" si="1"/>
        <v>95.46415094339622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265</v>
      </c>
      <c r="I19" s="65">
        <f t="shared" si="4"/>
        <v>265</v>
      </c>
      <c r="J19" s="65">
        <f t="shared" si="4"/>
        <v>252.98</v>
      </c>
      <c r="K19" s="65" t="e">
        <f t="shared" si="0"/>
        <v>#DIV/0!</v>
      </c>
      <c r="L19" s="65">
        <f t="shared" si="1"/>
        <v>95.46415094339622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265</v>
      </c>
      <c r="I20" s="66">
        <v>265</v>
      </c>
      <c r="J20" s="66">
        <v>252.98</v>
      </c>
      <c r="K20" s="66" t="e">
        <f t="shared" si="0"/>
        <v>#DIV/0!</v>
      </c>
      <c r="L20" s="66">
        <f t="shared" si="1"/>
        <v>95.46415094339622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2050986.0999999999</v>
      </c>
      <c r="H21" s="65">
        <f>H22</f>
        <v>2428105</v>
      </c>
      <c r="I21" s="65">
        <f>I22</f>
        <v>2822178</v>
      </c>
      <c r="J21" s="65">
        <f>J22</f>
        <v>2804955.69</v>
      </c>
      <c r="K21" s="65">
        <f t="shared" si="0"/>
        <v>136.76132129808195</v>
      </c>
      <c r="L21" s="65">
        <f t="shared" si="1"/>
        <v>99.389751107123644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2050986.0999999999</v>
      </c>
      <c r="H22" s="65">
        <f>H23+H24</f>
        <v>2428105</v>
      </c>
      <c r="I22" s="65">
        <f>I23+I24</f>
        <v>2822178</v>
      </c>
      <c r="J22" s="65">
        <f>J23+J24</f>
        <v>2804955.69</v>
      </c>
      <c r="K22" s="65">
        <f t="shared" si="0"/>
        <v>136.76132129808195</v>
      </c>
      <c r="L22" s="65">
        <f t="shared" si="1"/>
        <v>99.389751107123644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1996006.91</v>
      </c>
      <c r="H23" s="66">
        <v>2424853</v>
      </c>
      <c r="I23" s="66">
        <v>2814396</v>
      </c>
      <c r="J23" s="66">
        <v>2797211.1</v>
      </c>
      <c r="K23" s="66">
        <f t="shared" si="0"/>
        <v>140.14035151812175</v>
      </c>
      <c r="L23" s="66">
        <f t="shared" si="1"/>
        <v>99.389392963889946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54979.19</v>
      </c>
      <c r="H24" s="66">
        <v>3252</v>
      </c>
      <c r="I24" s="66">
        <v>7782</v>
      </c>
      <c r="J24" s="66">
        <v>7744.59</v>
      </c>
      <c r="K24" s="66">
        <f t="shared" si="0"/>
        <v>14.086402509749597</v>
      </c>
      <c r="L24" s="66">
        <f t="shared" si="1"/>
        <v>99.519275250578261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G30+G77</f>
        <v>2050986.1</v>
      </c>
      <c r="H29" s="65">
        <f>H30+H77</f>
        <v>2428397</v>
      </c>
      <c r="I29" s="65">
        <f>I30+I77</f>
        <v>2822470</v>
      </c>
      <c r="J29" s="65">
        <f>J30+J77</f>
        <v>2805330.57</v>
      </c>
      <c r="K29" s="70">
        <f t="shared" ref="K29:K60" si="5">(J29*100)/G29</f>
        <v>136.77959933516857</v>
      </c>
      <c r="L29" s="70">
        <f t="shared" ref="L29:L60" si="6">(J29*100)/I29</f>
        <v>99.392750675826491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G31+G39+G71</f>
        <v>1996006.9100000001</v>
      </c>
      <c r="H30" s="65">
        <f>H31+H39+H71</f>
        <v>2424880</v>
      </c>
      <c r="I30" s="65">
        <f>I31+I39+I71</f>
        <v>2814423</v>
      </c>
      <c r="J30" s="65">
        <f>J31+J39+J71</f>
        <v>2797211.0999999996</v>
      </c>
      <c r="K30" s="65">
        <f t="shared" si="5"/>
        <v>140.14035151812175</v>
      </c>
      <c r="L30" s="65">
        <f t="shared" si="6"/>
        <v>99.388439477647822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1678945.56</v>
      </c>
      <c r="H31" s="65">
        <f>H32+H35+H37</f>
        <v>2048670</v>
      </c>
      <c r="I31" s="65">
        <f>I32+I35+I37</f>
        <v>2399693</v>
      </c>
      <c r="J31" s="65">
        <f>J32+J35+J37</f>
        <v>2398323.79</v>
      </c>
      <c r="K31" s="65">
        <f t="shared" si="5"/>
        <v>142.84702536751698</v>
      </c>
      <c r="L31" s="65">
        <f t="shared" si="6"/>
        <v>99.942942284700578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1397461</v>
      </c>
      <c r="H32" s="65">
        <f>H33+H34</f>
        <v>1712964</v>
      </c>
      <c r="I32" s="65">
        <f>I33+I34</f>
        <v>2001535</v>
      </c>
      <c r="J32" s="65">
        <f>J33+J34</f>
        <v>2001530.94</v>
      </c>
      <c r="K32" s="65">
        <f t="shared" si="5"/>
        <v>143.2262467432007</v>
      </c>
      <c r="L32" s="65">
        <f t="shared" si="6"/>
        <v>99.999797155683012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1396003.02</v>
      </c>
      <c r="H33" s="66">
        <v>1710973</v>
      </c>
      <c r="I33" s="66">
        <v>1997543</v>
      </c>
      <c r="J33" s="66">
        <v>1997539.25</v>
      </c>
      <c r="K33" s="66">
        <f t="shared" si="5"/>
        <v>143.08989460495579</v>
      </c>
      <c r="L33" s="66">
        <f t="shared" si="6"/>
        <v>99.999812269372924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1457.98</v>
      </c>
      <c r="H34" s="66">
        <v>1991</v>
      </c>
      <c r="I34" s="66">
        <v>3992</v>
      </c>
      <c r="J34" s="66">
        <v>3991.69</v>
      </c>
      <c r="K34" s="66">
        <f t="shared" si="5"/>
        <v>273.78221923483176</v>
      </c>
      <c r="L34" s="66">
        <f t="shared" si="6"/>
        <v>99.99223446893788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54489.08</v>
      </c>
      <c r="H35" s="65">
        <f>H36</f>
        <v>62224</v>
      </c>
      <c r="I35" s="65">
        <f>I36</f>
        <v>83248</v>
      </c>
      <c r="J35" s="65">
        <f>J36</f>
        <v>81885.789999999994</v>
      </c>
      <c r="K35" s="65">
        <f t="shared" si="5"/>
        <v>150.2792669650506</v>
      </c>
      <c r="L35" s="65">
        <f t="shared" si="6"/>
        <v>98.36367240053815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54489.08</v>
      </c>
      <c r="H36" s="66">
        <v>62224</v>
      </c>
      <c r="I36" s="66">
        <v>83248</v>
      </c>
      <c r="J36" s="66">
        <v>81885.789999999994</v>
      </c>
      <c r="K36" s="66">
        <f t="shared" si="5"/>
        <v>150.2792669650506</v>
      </c>
      <c r="L36" s="66">
        <f t="shared" si="6"/>
        <v>98.36367240053815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226995.48</v>
      </c>
      <c r="H37" s="65">
        <f>H38</f>
        <v>273482</v>
      </c>
      <c r="I37" s="65">
        <f>I38</f>
        <v>314910</v>
      </c>
      <c r="J37" s="65">
        <f>J38</f>
        <v>314907.06</v>
      </c>
      <c r="K37" s="65">
        <f t="shared" si="5"/>
        <v>138.72833943653856</v>
      </c>
      <c r="L37" s="65">
        <f t="shared" si="6"/>
        <v>99.999066399923791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226995.48</v>
      </c>
      <c r="H38" s="66">
        <v>273482</v>
      </c>
      <c r="I38" s="66">
        <v>314910</v>
      </c>
      <c r="J38" s="66">
        <v>314907.06</v>
      </c>
      <c r="K38" s="66">
        <f t="shared" si="5"/>
        <v>138.72833943653856</v>
      </c>
      <c r="L38" s="66">
        <f t="shared" si="6"/>
        <v>99.999066399923791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314366.24000000005</v>
      </c>
      <c r="H39" s="65">
        <f>H40+H45+H51+H61+H63</f>
        <v>373513</v>
      </c>
      <c r="I39" s="65">
        <f>I40+I45+I51+I61+I63</f>
        <v>411598</v>
      </c>
      <c r="J39" s="65">
        <f>J40+J45+J51+J61+J63</f>
        <v>396066.77999999997</v>
      </c>
      <c r="K39" s="65">
        <f t="shared" si="5"/>
        <v>125.98896751763165</v>
      </c>
      <c r="L39" s="65">
        <f t="shared" si="6"/>
        <v>96.226604599633617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59160.32</v>
      </c>
      <c r="H40" s="65">
        <f>H41+H42+H43+H44</f>
        <v>52640</v>
      </c>
      <c r="I40" s="65">
        <f>I41+I42+I43+I44</f>
        <v>76737</v>
      </c>
      <c r="J40" s="65">
        <f>J41+J42+J43+J44</f>
        <v>76863.439999999988</v>
      </c>
      <c r="K40" s="65">
        <f t="shared" si="5"/>
        <v>129.92397607044722</v>
      </c>
      <c r="L40" s="65">
        <f t="shared" si="6"/>
        <v>100.16477058003311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6517.4</v>
      </c>
      <c r="H41" s="66">
        <v>4732</v>
      </c>
      <c r="I41" s="66">
        <v>6500</v>
      </c>
      <c r="J41" s="66">
        <v>6138.09</v>
      </c>
      <c r="K41" s="66">
        <f t="shared" si="5"/>
        <v>94.180041120692309</v>
      </c>
      <c r="L41" s="66">
        <f t="shared" si="6"/>
        <v>94.432153846153852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51423.12</v>
      </c>
      <c r="H42" s="66">
        <v>45817</v>
      </c>
      <c r="I42" s="66">
        <v>69067</v>
      </c>
      <c r="J42" s="66">
        <v>69058.509999999995</v>
      </c>
      <c r="K42" s="66">
        <f t="shared" si="5"/>
        <v>134.29467134627382</v>
      </c>
      <c r="L42" s="66">
        <f t="shared" si="6"/>
        <v>99.98770758828384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1177.5999999999999</v>
      </c>
      <c r="H43" s="66">
        <v>1958</v>
      </c>
      <c r="I43" s="66">
        <v>1100</v>
      </c>
      <c r="J43" s="66">
        <v>1666.84</v>
      </c>
      <c r="K43" s="66">
        <f t="shared" si="5"/>
        <v>141.54551630434784</v>
      </c>
      <c r="L43" s="66">
        <f t="shared" si="6"/>
        <v>151.53090909090909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42.2</v>
      </c>
      <c r="H44" s="66">
        <v>133</v>
      </c>
      <c r="I44" s="66">
        <v>70</v>
      </c>
      <c r="J44" s="66">
        <v>0</v>
      </c>
      <c r="K44" s="66">
        <f t="shared" si="5"/>
        <v>0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48992.89</v>
      </c>
      <c r="H45" s="65">
        <f>H46+H47+H48+H49+H50</f>
        <v>73339</v>
      </c>
      <c r="I45" s="65">
        <f>I46+I47+I48+I49+I50</f>
        <v>67064</v>
      </c>
      <c r="J45" s="65">
        <f>J46+J47+J48+J49+J50</f>
        <v>48553.04</v>
      </c>
      <c r="K45" s="65">
        <f t="shared" si="5"/>
        <v>99.102216668581917</v>
      </c>
      <c r="L45" s="65">
        <f t="shared" si="6"/>
        <v>72.398067517595138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25120.97</v>
      </c>
      <c r="H46" s="66">
        <v>26545</v>
      </c>
      <c r="I46" s="66">
        <v>35000</v>
      </c>
      <c r="J46" s="66">
        <v>29565.85</v>
      </c>
      <c r="K46" s="66">
        <f t="shared" si="5"/>
        <v>117.6939027434052</v>
      </c>
      <c r="L46" s="66">
        <f t="shared" si="6"/>
        <v>84.473857142857142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22145.65</v>
      </c>
      <c r="H47" s="66">
        <v>43799</v>
      </c>
      <c r="I47" s="66">
        <v>30000</v>
      </c>
      <c r="J47" s="66">
        <v>18096.900000000001</v>
      </c>
      <c r="K47" s="66">
        <f t="shared" si="5"/>
        <v>81.717628518467507</v>
      </c>
      <c r="L47" s="66">
        <f t="shared" si="6"/>
        <v>60.323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1726.27</v>
      </c>
      <c r="H48" s="66">
        <v>1600</v>
      </c>
      <c r="I48" s="66">
        <v>1100</v>
      </c>
      <c r="J48" s="66">
        <v>354.06</v>
      </c>
      <c r="K48" s="66">
        <f t="shared" si="5"/>
        <v>20.510117189083978</v>
      </c>
      <c r="L48" s="66">
        <f t="shared" si="6"/>
        <v>32.187272727272727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864</v>
      </c>
      <c r="I49" s="66">
        <v>864</v>
      </c>
      <c r="J49" s="66">
        <v>536.23</v>
      </c>
      <c r="K49" s="66" t="e">
        <f t="shared" si="5"/>
        <v>#DIV/0!</v>
      </c>
      <c r="L49" s="66">
        <f t="shared" si="6"/>
        <v>62.063657407407405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531</v>
      </c>
      <c r="I50" s="66">
        <v>100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205492.33000000002</v>
      </c>
      <c r="H51" s="65">
        <f>H52+H53+H54+H55+H56+H57+H58+H59+H60</f>
        <v>242951</v>
      </c>
      <c r="I51" s="65">
        <f>I52+I53+I54+I55+I56+I57+I58+I59+I60</f>
        <v>263710</v>
      </c>
      <c r="J51" s="65">
        <f>J52+J53+J54+J55+J56+J57+J58+J59+J60</f>
        <v>268710.08</v>
      </c>
      <c r="K51" s="65">
        <f t="shared" si="5"/>
        <v>130.76404360201667</v>
      </c>
      <c r="L51" s="65">
        <f t="shared" si="6"/>
        <v>101.89605248189299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149205.64000000001</v>
      </c>
      <c r="H52" s="66">
        <v>178221</v>
      </c>
      <c r="I52" s="66">
        <v>198221</v>
      </c>
      <c r="J52" s="66">
        <v>213236.98</v>
      </c>
      <c r="K52" s="66">
        <f t="shared" si="5"/>
        <v>142.91482547174488</v>
      </c>
      <c r="L52" s="66">
        <f t="shared" si="6"/>
        <v>107.57537294232195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16885.04</v>
      </c>
      <c r="H53" s="66">
        <v>7963</v>
      </c>
      <c r="I53" s="66">
        <v>7963</v>
      </c>
      <c r="J53" s="66">
        <v>7489.03</v>
      </c>
      <c r="K53" s="66">
        <f t="shared" si="5"/>
        <v>44.353048615816128</v>
      </c>
      <c r="L53" s="66">
        <f t="shared" si="6"/>
        <v>94.047846289087033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3785.96</v>
      </c>
      <c r="H54" s="66">
        <v>4550</v>
      </c>
      <c r="I54" s="66">
        <v>2340</v>
      </c>
      <c r="J54" s="66">
        <v>2230</v>
      </c>
      <c r="K54" s="66">
        <f t="shared" si="5"/>
        <v>58.901837314710136</v>
      </c>
      <c r="L54" s="66">
        <f t="shared" si="6"/>
        <v>95.299145299145295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6598.77</v>
      </c>
      <c r="H55" s="66">
        <v>9291</v>
      </c>
      <c r="I55" s="66">
        <v>7791</v>
      </c>
      <c r="J55" s="66">
        <v>7614.36</v>
      </c>
      <c r="K55" s="66">
        <f t="shared" si="5"/>
        <v>115.39059552007419</v>
      </c>
      <c r="L55" s="66">
        <f t="shared" si="6"/>
        <v>97.732768579129768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20637.95</v>
      </c>
      <c r="H56" s="66">
        <v>31953</v>
      </c>
      <c r="I56" s="66">
        <v>31359</v>
      </c>
      <c r="J56" s="66">
        <v>23277.599999999999</v>
      </c>
      <c r="K56" s="66">
        <f t="shared" si="5"/>
        <v>112.79027228964117</v>
      </c>
      <c r="L56" s="66">
        <f t="shared" si="6"/>
        <v>74.229407825504637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790.35</v>
      </c>
      <c r="H57" s="66">
        <v>1991</v>
      </c>
      <c r="I57" s="66">
        <v>1991</v>
      </c>
      <c r="J57" s="66">
        <v>546.9</v>
      </c>
      <c r="K57" s="66">
        <f t="shared" si="5"/>
        <v>69.197191117859177</v>
      </c>
      <c r="L57" s="66">
        <f t="shared" si="6"/>
        <v>27.468608739326971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5995.18</v>
      </c>
      <c r="H58" s="66">
        <v>8291</v>
      </c>
      <c r="I58" s="66">
        <v>12791</v>
      </c>
      <c r="J58" s="66">
        <v>13909.24</v>
      </c>
      <c r="K58" s="66">
        <f t="shared" si="5"/>
        <v>232.00704566001355</v>
      </c>
      <c r="L58" s="66">
        <f t="shared" si="6"/>
        <v>108.74239699788914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19.62</v>
      </c>
      <c r="H59" s="66">
        <v>27</v>
      </c>
      <c r="I59" s="66">
        <v>27</v>
      </c>
      <c r="J59" s="66">
        <v>18.260000000000002</v>
      </c>
      <c r="K59" s="66">
        <f t="shared" si="5"/>
        <v>93.06829765545362</v>
      </c>
      <c r="L59" s="66">
        <f t="shared" si="6"/>
        <v>67.629629629629633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1573.82</v>
      </c>
      <c r="H60" s="66">
        <v>664</v>
      </c>
      <c r="I60" s="66">
        <v>1227</v>
      </c>
      <c r="J60" s="66">
        <v>387.71</v>
      </c>
      <c r="K60" s="66">
        <f t="shared" si="5"/>
        <v>24.634964608405028</v>
      </c>
      <c r="L60" s="66">
        <f t="shared" si="6"/>
        <v>31.598207008964955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17</v>
      </c>
      <c r="H61" s="65">
        <f>H62</f>
        <v>66</v>
      </c>
      <c r="I61" s="65">
        <f>I62</f>
        <v>66</v>
      </c>
      <c r="J61" s="65">
        <f>J62</f>
        <v>0</v>
      </c>
      <c r="K61" s="65">
        <f t="shared" ref="K61:K87" si="7">(J61*100)/G61</f>
        <v>0</v>
      </c>
      <c r="L61" s="65">
        <f t="shared" ref="L61:L87" si="8">(J61*100)/I61</f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17</v>
      </c>
      <c r="H62" s="66">
        <v>66</v>
      </c>
      <c r="I62" s="66">
        <v>66</v>
      </c>
      <c r="J62" s="66">
        <v>0</v>
      </c>
      <c r="K62" s="66">
        <f t="shared" si="7"/>
        <v>0</v>
      </c>
      <c r="L62" s="66">
        <f t="shared" si="8"/>
        <v>0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G64+G65+G66+G67+G68+G69+G70</f>
        <v>703.7</v>
      </c>
      <c r="H63" s="65">
        <f>H64+H65+H66+H67+H68+H69+H70</f>
        <v>4517</v>
      </c>
      <c r="I63" s="65">
        <f>I64+I65+I66+I67+I68+I69+I70</f>
        <v>4021</v>
      </c>
      <c r="J63" s="65">
        <f>J64+J65+J66+J67+J68+J69+J70</f>
        <v>1940.2199999999998</v>
      </c>
      <c r="K63" s="65">
        <f t="shared" si="7"/>
        <v>275.7169248259201</v>
      </c>
      <c r="L63" s="65">
        <f t="shared" si="8"/>
        <v>48.252176075603082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1327</v>
      </c>
      <c r="I64" s="66">
        <v>1327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390</v>
      </c>
      <c r="H65" s="66">
        <v>796</v>
      </c>
      <c r="I65" s="66">
        <v>500</v>
      </c>
      <c r="J65" s="66">
        <v>462.33</v>
      </c>
      <c r="K65" s="66">
        <f t="shared" si="7"/>
        <v>118.54615384615384</v>
      </c>
      <c r="L65" s="66">
        <f t="shared" si="8"/>
        <v>92.465999999999994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199</v>
      </c>
      <c r="H66" s="66">
        <v>350</v>
      </c>
      <c r="I66" s="66">
        <v>350</v>
      </c>
      <c r="J66" s="66">
        <v>349.99</v>
      </c>
      <c r="K66" s="66">
        <f t="shared" si="7"/>
        <v>175.87437185929647</v>
      </c>
      <c r="L66" s="66">
        <f t="shared" si="8"/>
        <v>99.997142857142862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13</v>
      </c>
      <c r="I67" s="66">
        <v>13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1593</v>
      </c>
      <c r="I68" s="66">
        <v>1193</v>
      </c>
      <c r="J68" s="66">
        <v>859.81</v>
      </c>
      <c r="K68" s="66" t="e">
        <f t="shared" si="7"/>
        <v>#DIV/0!</v>
      </c>
      <c r="L68" s="66">
        <f t="shared" si="8"/>
        <v>72.071248952221296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133</v>
      </c>
      <c r="I69" s="66">
        <v>33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144</v>
      </c>
      <c r="G70" s="66">
        <v>114.7</v>
      </c>
      <c r="H70" s="66">
        <v>305</v>
      </c>
      <c r="I70" s="66">
        <v>605</v>
      </c>
      <c r="J70" s="66">
        <v>268.08999999999997</v>
      </c>
      <c r="K70" s="66">
        <f t="shared" si="7"/>
        <v>233.73147340889275</v>
      </c>
      <c r="L70" s="66">
        <f t="shared" si="8"/>
        <v>44.312396694214875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2695.11</v>
      </c>
      <c r="H71" s="65">
        <f>H72+H74</f>
        <v>2697</v>
      </c>
      <c r="I71" s="65">
        <f>I72+I74</f>
        <v>3132</v>
      </c>
      <c r="J71" s="65">
        <f>J72+J74</f>
        <v>2820.53</v>
      </c>
      <c r="K71" s="65">
        <f t="shared" si="7"/>
        <v>104.6536133961137</v>
      </c>
      <c r="L71" s="65">
        <f t="shared" si="8"/>
        <v>90.055236270753511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379.11</v>
      </c>
      <c r="H72" s="65">
        <f>H73</f>
        <v>332</v>
      </c>
      <c r="I72" s="65">
        <f>I73</f>
        <v>332</v>
      </c>
      <c r="J72" s="65">
        <f>J73</f>
        <v>284.33999999999997</v>
      </c>
      <c r="K72" s="65">
        <f t="shared" si="7"/>
        <v>75.001978317638674</v>
      </c>
      <c r="L72" s="65">
        <f t="shared" si="8"/>
        <v>85.644578313253007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379.11</v>
      </c>
      <c r="H73" s="66">
        <v>332</v>
      </c>
      <c r="I73" s="66">
        <v>332</v>
      </c>
      <c r="J73" s="66">
        <v>284.33999999999997</v>
      </c>
      <c r="K73" s="66">
        <f t="shared" si="7"/>
        <v>75.001978317638674</v>
      </c>
      <c r="L73" s="66">
        <f t="shared" si="8"/>
        <v>85.644578313253007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2316</v>
      </c>
      <c r="H74" s="65">
        <f>H75+H76</f>
        <v>2365</v>
      </c>
      <c r="I74" s="65">
        <f>I75+I76</f>
        <v>2800</v>
      </c>
      <c r="J74" s="65">
        <f>J75+J76</f>
        <v>2536.19</v>
      </c>
      <c r="K74" s="65">
        <f t="shared" si="7"/>
        <v>109.5073402417962</v>
      </c>
      <c r="L74" s="65">
        <f t="shared" si="8"/>
        <v>90.578214285714282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2284</v>
      </c>
      <c r="H75" s="66">
        <v>2100</v>
      </c>
      <c r="I75" s="66">
        <v>2650</v>
      </c>
      <c r="J75" s="66">
        <v>2440.4299999999998</v>
      </c>
      <c r="K75" s="66">
        <f t="shared" si="7"/>
        <v>106.84894921190893</v>
      </c>
      <c r="L75" s="66">
        <f t="shared" si="8"/>
        <v>92.091698113207542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32</v>
      </c>
      <c r="H76" s="66">
        <v>265</v>
      </c>
      <c r="I76" s="66">
        <v>150</v>
      </c>
      <c r="J76" s="66">
        <v>95.76</v>
      </c>
      <c r="K76" s="66">
        <f t="shared" si="7"/>
        <v>299.25</v>
      </c>
      <c r="L76" s="66">
        <f t="shared" si="8"/>
        <v>63.84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G78+G85</f>
        <v>54979.19</v>
      </c>
      <c r="H77" s="65">
        <f>H78+H85</f>
        <v>3517</v>
      </c>
      <c r="I77" s="65">
        <f>I78+I85</f>
        <v>8047</v>
      </c>
      <c r="J77" s="65">
        <f>J78+J85</f>
        <v>8119.47</v>
      </c>
      <c r="K77" s="65">
        <f t="shared" si="7"/>
        <v>14.768260500018279</v>
      </c>
      <c r="L77" s="65">
        <f t="shared" si="8"/>
        <v>100.900584068597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G79+G83</f>
        <v>3127.01</v>
      </c>
      <c r="H78" s="65">
        <f>H79+H83</f>
        <v>3517</v>
      </c>
      <c r="I78" s="65">
        <f>I79+I83</f>
        <v>8047</v>
      </c>
      <c r="J78" s="65">
        <f>J79+J83</f>
        <v>8119.47</v>
      </c>
      <c r="K78" s="65">
        <f t="shared" si="7"/>
        <v>259.65602924199152</v>
      </c>
      <c r="L78" s="65">
        <f t="shared" si="8"/>
        <v>100.900584068597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G80+G81+G82</f>
        <v>0</v>
      </c>
      <c r="H79" s="65">
        <f>H80+H81+H82</f>
        <v>265</v>
      </c>
      <c r="I79" s="65">
        <f>I80+I81+I82</f>
        <v>4795</v>
      </c>
      <c r="J79" s="65">
        <f>J80+J81+J82</f>
        <v>4901.13</v>
      </c>
      <c r="K79" s="65" t="e">
        <f t="shared" si="7"/>
        <v>#DIV/0!</v>
      </c>
      <c r="L79" s="65">
        <f t="shared" si="8"/>
        <v>102.21334723670491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0</v>
      </c>
      <c r="H80" s="66">
        <v>133</v>
      </c>
      <c r="I80" s="66">
        <v>133</v>
      </c>
      <c r="J80" s="66">
        <v>374.88</v>
      </c>
      <c r="K80" s="66" t="e">
        <f t="shared" si="7"/>
        <v>#DIV/0!</v>
      </c>
      <c r="L80" s="66">
        <f t="shared" si="8"/>
        <v>281.86466165413532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66</v>
      </c>
      <c r="I81" s="66">
        <v>66</v>
      </c>
      <c r="J81" s="66">
        <v>0</v>
      </c>
      <c r="K81" s="66" t="e">
        <f t="shared" si="7"/>
        <v>#DIV/0!</v>
      </c>
      <c r="L81" s="66">
        <f t="shared" si="8"/>
        <v>0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66</v>
      </c>
      <c r="I82" s="66">
        <v>4596</v>
      </c>
      <c r="J82" s="66">
        <v>4526.25</v>
      </c>
      <c r="K82" s="66" t="e">
        <f t="shared" si="7"/>
        <v>#DIV/0!</v>
      </c>
      <c r="L82" s="66">
        <f t="shared" si="8"/>
        <v>98.482375979112277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>G84</f>
        <v>3127.01</v>
      </c>
      <c r="H83" s="65">
        <f>H84</f>
        <v>3252</v>
      </c>
      <c r="I83" s="65">
        <f>I84</f>
        <v>3252</v>
      </c>
      <c r="J83" s="65">
        <f>J84</f>
        <v>3218.34</v>
      </c>
      <c r="K83" s="65">
        <f t="shared" si="7"/>
        <v>102.92068141771212</v>
      </c>
      <c r="L83" s="65">
        <f t="shared" si="8"/>
        <v>98.964944649446494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3127.01</v>
      </c>
      <c r="H84" s="66">
        <v>3252</v>
      </c>
      <c r="I84" s="66">
        <v>3252</v>
      </c>
      <c r="J84" s="66">
        <v>3218.34</v>
      </c>
      <c r="K84" s="66">
        <f t="shared" si="7"/>
        <v>102.92068141771212</v>
      </c>
      <c r="L84" s="66">
        <f t="shared" si="8"/>
        <v>98.964944649446494</v>
      </c>
    </row>
    <row r="85" spans="2:12" x14ac:dyDescent="0.25">
      <c r="B85" s="65"/>
      <c r="C85" s="65" t="s">
        <v>186</v>
      </c>
      <c r="D85" s="65"/>
      <c r="E85" s="65"/>
      <c r="F85" s="65" t="s">
        <v>187</v>
      </c>
      <c r="G85" s="65">
        <f t="shared" ref="G85:J86" si="9">G86</f>
        <v>51852.18</v>
      </c>
      <c r="H85" s="65">
        <f t="shared" si="9"/>
        <v>0</v>
      </c>
      <c r="I85" s="65">
        <f t="shared" si="9"/>
        <v>0</v>
      </c>
      <c r="J85" s="65">
        <f t="shared" si="9"/>
        <v>0</v>
      </c>
      <c r="K85" s="65">
        <f t="shared" si="7"/>
        <v>0</v>
      </c>
      <c r="L85" s="65" t="e">
        <f t="shared" si="8"/>
        <v>#DIV/0!</v>
      </c>
    </row>
    <row r="86" spans="2:12" x14ac:dyDescent="0.25">
      <c r="B86" s="65"/>
      <c r="C86" s="65"/>
      <c r="D86" s="65" t="s">
        <v>188</v>
      </c>
      <c r="E86" s="65"/>
      <c r="F86" s="65" t="s">
        <v>189</v>
      </c>
      <c r="G86" s="65">
        <f t="shared" si="9"/>
        <v>51852.18</v>
      </c>
      <c r="H86" s="65">
        <f t="shared" si="9"/>
        <v>0</v>
      </c>
      <c r="I86" s="65">
        <f t="shared" si="9"/>
        <v>0</v>
      </c>
      <c r="J86" s="65">
        <f t="shared" si="9"/>
        <v>0</v>
      </c>
      <c r="K86" s="65">
        <f t="shared" si="7"/>
        <v>0</v>
      </c>
      <c r="L86" s="65" t="e">
        <f t="shared" si="8"/>
        <v>#DIV/0!</v>
      </c>
    </row>
    <row r="87" spans="2:12" x14ac:dyDescent="0.25">
      <c r="B87" s="66"/>
      <c r="C87" s="66"/>
      <c r="D87" s="66"/>
      <c r="E87" s="66" t="s">
        <v>190</v>
      </c>
      <c r="F87" s="66" t="s">
        <v>189</v>
      </c>
      <c r="G87" s="66">
        <v>51852.18</v>
      </c>
      <c r="H87" s="66">
        <v>0</v>
      </c>
      <c r="I87" s="66">
        <v>0</v>
      </c>
      <c r="J87" s="66">
        <v>0</v>
      </c>
      <c r="K87" s="66">
        <f t="shared" si="7"/>
        <v>0</v>
      </c>
      <c r="L87" s="66" t="e">
        <f t="shared" si="8"/>
        <v>#DIV/0!</v>
      </c>
    </row>
    <row r="88" spans="2:12" x14ac:dyDescent="0.25">
      <c r="B88" s="65"/>
      <c r="C88" s="66"/>
      <c r="D88" s="67"/>
      <c r="E88" s="68"/>
      <c r="F88" s="8"/>
      <c r="G88" s="65"/>
      <c r="H88" s="65"/>
      <c r="I88" s="65"/>
      <c r="J88" s="65"/>
      <c r="K88" s="70"/>
      <c r="L88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2050986.1</v>
      </c>
      <c r="D6" s="71">
        <f>D7+D9+D11+D13</f>
        <v>2428397</v>
      </c>
      <c r="E6" s="71">
        <f>E7+E9+E11+E13</f>
        <v>2822470</v>
      </c>
      <c r="F6" s="71">
        <f>F7+F9+F11+F13</f>
        <v>2805280.8</v>
      </c>
      <c r="G6" s="72">
        <f t="shared" ref="G6:G21" si="0">(F6*100)/C6</f>
        <v>136.77717269756241</v>
      </c>
      <c r="H6" s="72">
        <f t="shared" ref="H6:H21" si="1">(F6*100)/E6</f>
        <v>99.390987326703211</v>
      </c>
    </row>
    <row r="7" spans="1:8" x14ac:dyDescent="0.25">
      <c r="A7"/>
      <c r="B7" s="8" t="s">
        <v>191</v>
      </c>
      <c r="C7" s="71">
        <f>C8</f>
        <v>2050986.1</v>
      </c>
      <c r="D7" s="71">
        <f>D8</f>
        <v>2428105</v>
      </c>
      <c r="E7" s="71">
        <f>E8</f>
        <v>2822178</v>
      </c>
      <c r="F7" s="71">
        <f>F8</f>
        <v>2804955.69</v>
      </c>
      <c r="G7" s="72">
        <f t="shared" si="0"/>
        <v>136.76132129808192</v>
      </c>
      <c r="H7" s="72">
        <f t="shared" si="1"/>
        <v>99.389751107123644</v>
      </c>
    </row>
    <row r="8" spans="1:8" x14ac:dyDescent="0.25">
      <c r="A8"/>
      <c r="B8" s="16" t="s">
        <v>192</v>
      </c>
      <c r="C8" s="73">
        <v>2050986.1</v>
      </c>
      <c r="D8" s="73">
        <v>2428105</v>
      </c>
      <c r="E8" s="73">
        <v>2822178</v>
      </c>
      <c r="F8" s="74">
        <v>2804955.69</v>
      </c>
      <c r="G8" s="70">
        <f t="shared" si="0"/>
        <v>136.76132129808192</v>
      </c>
      <c r="H8" s="70">
        <f t="shared" si="1"/>
        <v>99.389751107123644</v>
      </c>
    </row>
    <row r="9" spans="1:8" x14ac:dyDescent="0.25">
      <c r="A9"/>
      <c r="B9" s="8" t="s">
        <v>193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252.98</v>
      </c>
      <c r="G9" s="72" t="e">
        <f t="shared" si="0"/>
        <v>#DIV/0!</v>
      </c>
      <c r="H9" s="72">
        <f t="shared" si="1"/>
        <v>95.46415094339622</v>
      </c>
    </row>
    <row r="10" spans="1:8" x14ac:dyDescent="0.25">
      <c r="A10"/>
      <c r="B10" s="16" t="s">
        <v>194</v>
      </c>
      <c r="C10" s="73">
        <v>0</v>
      </c>
      <c r="D10" s="73">
        <v>265</v>
      </c>
      <c r="E10" s="73">
        <v>265</v>
      </c>
      <c r="F10" s="74">
        <v>252.98</v>
      </c>
      <c r="G10" s="70" t="e">
        <f t="shared" si="0"/>
        <v>#DIV/0!</v>
      </c>
      <c r="H10" s="70">
        <f t="shared" si="1"/>
        <v>95.46415094339622</v>
      </c>
    </row>
    <row r="11" spans="1:8" x14ac:dyDescent="0.25">
      <c r="A11"/>
      <c r="B11" s="8" t="s">
        <v>195</v>
      </c>
      <c r="C11" s="71">
        <f>C12</f>
        <v>0</v>
      </c>
      <c r="D11" s="71">
        <f>D12</f>
        <v>27</v>
      </c>
      <c r="E11" s="71">
        <f>E12</f>
        <v>27</v>
      </c>
      <c r="F11" s="71">
        <f>F12</f>
        <v>72.13</v>
      </c>
      <c r="G11" s="72" t="e">
        <f t="shared" si="0"/>
        <v>#DIV/0!</v>
      </c>
      <c r="H11" s="72">
        <f t="shared" si="1"/>
        <v>267.14814814814815</v>
      </c>
    </row>
    <row r="12" spans="1:8" x14ac:dyDescent="0.25">
      <c r="A12"/>
      <c r="B12" s="16" t="s">
        <v>196</v>
      </c>
      <c r="C12" s="73">
        <v>0</v>
      </c>
      <c r="D12" s="73">
        <v>27</v>
      </c>
      <c r="E12" s="73">
        <v>27</v>
      </c>
      <c r="F12" s="74">
        <v>72.13</v>
      </c>
      <c r="G12" s="70" t="e">
        <f t="shared" si="0"/>
        <v>#DIV/0!</v>
      </c>
      <c r="H12" s="70">
        <f t="shared" si="1"/>
        <v>267.14814814814815</v>
      </c>
    </row>
    <row r="13" spans="1:8" x14ac:dyDescent="0.25">
      <c r="A13"/>
      <c r="B13" s="8" t="s">
        <v>197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198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2050986.1</v>
      </c>
      <c r="D15" s="75">
        <f>D16+D18+D20</f>
        <v>2428397</v>
      </c>
      <c r="E15" s="75">
        <f>E16+E18+E20</f>
        <v>2822470</v>
      </c>
      <c r="F15" s="75">
        <f>F16+F18+F20</f>
        <v>2805330.57</v>
      </c>
      <c r="G15" s="72">
        <f t="shared" si="0"/>
        <v>136.77959933516857</v>
      </c>
      <c r="H15" s="72">
        <f t="shared" si="1"/>
        <v>99.392750675826491</v>
      </c>
    </row>
    <row r="16" spans="1:8" x14ac:dyDescent="0.25">
      <c r="A16"/>
      <c r="B16" s="8" t="s">
        <v>191</v>
      </c>
      <c r="C16" s="75">
        <f>C17</f>
        <v>2050986.1</v>
      </c>
      <c r="D16" s="75">
        <f>D17</f>
        <v>2428105</v>
      </c>
      <c r="E16" s="75">
        <f>E17</f>
        <v>2822178</v>
      </c>
      <c r="F16" s="75">
        <f>F17</f>
        <v>2804955.69</v>
      </c>
      <c r="G16" s="72">
        <f t="shared" si="0"/>
        <v>136.76132129808192</v>
      </c>
      <c r="H16" s="72">
        <f t="shared" si="1"/>
        <v>99.389751107123644</v>
      </c>
    </row>
    <row r="17" spans="1:8" x14ac:dyDescent="0.25">
      <c r="A17"/>
      <c r="B17" s="16" t="s">
        <v>192</v>
      </c>
      <c r="C17" s="73">
        <v>2050986.1</v>
      </c>
      <c r="D17" s="73">
        <v>2428105</v>
      </c>
      <c r="E17" s="76">
        <v>2822178</v>
      </c>
      <c r="F17" s="74">
        <v>2804955.69</v>
      </c>
      <c r="G17" s="70">
        <f t="shared" si="0"/>
        <v>136.76132129808192</v>
      </c>
      <c r="H17" s="70">
        <f t="shared" si="1"/>
        <v>99.389751107123644</v>
      </c>
    </row>
    <row r="18" spans="1:8" x14ac:dyDescent="0.25">
      <c r="A18"/>
      <c r="B18" s="8" t="s">
        <v>193</v>
      </c>
      <c r="C18" s="75">
        <f>C19</f>
        <v>0</v>
      </c>
      <c r="D18" s="75">
        <f>D19</f>
        <v>265</v>
      </c>
      <c r="E18" s="75">
        <f>E19</f>
        <v>265</v>
      </c>
      <c r="F18" s="75">
        <f>F19</f>
        <v>374.88</v>
      </c>
      <c r="G18" s="72" t="e">
        <f t="shared" si="0"/>
        <v>#DIV/0!</v>
      </c>
      <c r="H18" s="72">
        <f t="shared" si="1"/>
        <v>141.46415094339622</v>
      </c>
    </row>
    <row r="19" spans="1:8" x14ac:dyDescent="0.25">
      <c r="A19"/>
      <c r="B19" s="16" t="s">
        <v>194</v>
      </c>
      <c r="C19" s="73">
        <v>0</v>
      </c>
      <c r="D19" s="73">
        <v>265</v>
      </c>
      <c r="E19" s="76">
        <v>265</v>
      </c>
      <c r="F19" s="74">
        <v>374.88</v>
      </c>
      <c r="G19" s="70" t="e">
        <f t="shared" si="0"/>
        <v>#DIV/0!</v>
      </c>
      <c r="H19" s="70">
        <f t="shared" si="1"/>
        <v>141.46415094339622</v>
      </c>
    </row>
    <row r="20" spans="1:8" x14ac:dyDescent="0.25">
      <c r="A20"/>
      <c r="B20" s="8" t="s">
        <v>195</v>
      </c>
      <c r="C20" s="75">
        <f>C21</f>
        <v>0</v>
      </c>
      <c r="D20" s="75">
        <f>D21</f>
        <v>27</v>
      </c>
      <c r="E20" s="75">
        <f>E21</f>
        <v>27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196</v>
      </c>
      <c r="C21" s="73">
        <v>0</v>
      </c>
      <c r="D21" s="73">
        <v>27</v>
      </c>
      <c r="E21" s="76">
        <v>27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2050986.1</v>
      </c>
      <c r="D6" s="75">
        <f t="shared" si="0"/>
        <v>2428397</v>
      </c>
      <c r="E6" s="75">
        <f t="shared" si="0"/>
        <v>2822470</v>
      </c>
      <c r="F6" s="75">
        <f t="shared" si="0"/>
        <v>2805330.57</v>
      </c>
      <c r="G6" s="70">
        <f>(F6*100)/C6</f>
        <v>136.77959933516857</v>
      </c>
      <c r="H6" s="70">
        <f>(F6*100)/E6</f>
        <v>99.392750675826491</v>
      </c>
    </row>
    <row r="7" spans="2:8" x14ac:dyDescent="0.25">
      <c r="B7" s="8" t="s">
        <v>199</v>
      </c>
      <c r="C7" s="75">
        <f t="shared" si="0"/>
        <v>2050986.1</v>
      </c>
      <c r="D7" s="75">
        <f t="shared" si="0"/>
        <v>2428397</v>
      </c>
      <c r="E7" s="75">
        <f t="shared" si="0"/>
        <v>2822470</v>
      </c>
      <c r="F7" s="75">
        <f t="shared" si="0"/>
        <v>2805330.57</v>
      </c>
      <c r="G7" s="70">
        <f>(F7*100)/C7</f>
        <v>136.77959933516857</v>
      </c>
      <c r="H7" s="70">
        <f>(F7*100)/E7</f>
        <v>99.392750675826491</v>
      </c>
    </row>
    <row r="8" spans="2:8" x14ac:dyDescent="0.25">
      <c r="B8" s="11" t="s">
        <v>200</v>
      </c>
      <c r="C8" s="73">
        <v>2050986.1</v>
      </c>
      <c r="D8" s="73">
        <v>2428397</v>
      </c>
      <c r="E8" s="73">
        <v>2822470</v>
      </c>
      <c r="F8" s="74">
        <v>2805330.57</v>
      </c>
      <c r="G8" s="70">
        <f>(F8*100)/C8</f>
        <v>136.77959933516857</v>
      </c>
      <c r="H8" s="70">
        <f>(F8*100)/E8</f>
        <v>99.392750675826491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201</v>
      </c>
      <c r="C1" s="39"/>
    </row>
    <row r="2" spans="1:6" ht="15" customHeight="1" x14ac:dyDescent="0.2">
      <c r="A2" s="41" t="s">
        <v>34</v>
      </c>
      <c r="B2" s="42" t="s">
        <v>202</v>
      </c>
      <c r="C2" s="39"/>
    </row>
    <row r="3" spans="1:6" s="39" customFormat="1" ht="43.5" customHeight="1" x14ac:dyDescent="0.2">
      <c r="A3" s="43" t="s">
        <v>35</v>
      </c>
      <c r="B3" s="37" t="s">
        <v>203</v>
      </c>
    </row>
    <row r="4" spans="1:6" s="39" customFormat="1" x14ac:dyDescent="0.2">
      <c r="A4" s="43" t="s">
        <v>36</v>
      </c>
      <c r="B4" s="44" t="s">
        <v>204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205</v>
      </c>
      <c r="B7" s="46"/>
      <c r="C7" s="77">
        <f>C13+C97</f>
        <v>2432635</v>
      </c>
      <c r="D7" s="77">
        <f>D13+D97</f>
        <v>2822178</v>
      </c>
      <c r="E7" s="77">
        <f>E13+E97</f>
        <v>2804955.6899999995</v>
      </c>
      <c r="F7" s="77">
        <f>(E7*100)/D7</f>
        <v>99.389751107123644</v>
      </c>
    </row>
    <row r="8" spans="1:6" x14ac:dyDescent="0.2">
      <c r="A8" s="47" t="s">
        <v>80</v>
      </c>
      <c r="B8" s="46"/>
      <c r="C8" s="77">
        <f>C71</f>
        <v>265</v>
      </c>
      <c r="D8" s="77">
        <f>D71</f>
        <v>265</v>
      </c>
      <c r="E8" s="77">
        <f>E71</f>
        <v>374.88</v>
      </c>
      <c r="F8" s="77">
        <f>(E8*100)/D8</f>
        <v>141.46415094339622</v>
      </c>
    </row>
    <row r="9" spans="1:6" x14ac:dyDescent="0.2">
      <c r="A9" s="47" t="s">
        <v>206</v>
      </c>
      <c r="B9" s="46"/>
      <c r="C9" s="77">
        <f>C82</f>
        <v>27</v>
      </c>
      <c r="D9" s="77">
        <f>D82</f>
        <v>27</v>
      </c>
      <c r="E9" s="77">
        <f>E82</f>
        <v>0</v>
      </c>
      <c r="F9" s="77">
        <f>(E9*100)/D9</f>
        <v>0</v>
      </c>
    </row>
    <row r="10" spans="1:6" x14ac:dyDescent="0.2">
      <c r="A10" s="47" t="s">
        <v>207</v>
      </c>
      <c r="B10" s="46"/>
      <c r="C10" s="77">
        <f>C91</f>
        <v>0</v>
      </c>
      <c r="D10" s="77">
        <f>D91</f>
        <v>0</v>
      </c>
      <c r="E10" s="77">
        <f>E91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208</v>
      </c>
      <c r="B12" s="47" t="s">
        <v>209</v>
      </c>
      <c r="C12" s="47" t="s">
        <v>43</v>
      </c>
      <c r="D12" s="47" t="s">
        <v>210</v>
      </c>
      <c r="E12" s="47" t="s">
        <v>211</v>
      </c>
      <c r="F12" s="47" t="s">
        <v>212</v>
      </c>
    </row>
    <row r="13" spans="1:6" x14ac:dyDescent="0.2">
      <c r="A13" s="48" t="s">
        <v>205</v>
      </c>
      <c r="B13" s="48" t="s">
        <v>213</v>
      </c>
      <c r="C13" s="78">
        <f>C14+C60</f>
        <v>2426008</v>
      </c>
      <c r="D13" s="78">
        <f>D14+D60</f>
        <v>2815551</v>
      </c>
      <c r="E13" s="78">
        <f>E14+E60</f>
        <v>2804955.6899999995</v>
      </c>
      <c r="F13" s="79">
        <f>(E13*100)/D13</f>
        <v>99.623686091994074</v>
      </c>
    </row>
    <row r="14" spans="1:6" x14ac:dyDescent="0.2">
      <c r="A14" s="49" t="s">
        <v>78</v>
      </c>
      <c r="B14" s="50" t="s">
        <v>79</v>
      </c>
      <c r="C14" s="80">
        <f>C15+C23+C54</f>
        <v>2418226</v>
      </c>
      <c r="D14" s="80">
        <f>D15+D23+D54</f>
        <v>2807769</v>
      </c>
      <c r="E14" s="80">
        <f>E15+E23+E54</f>
        <v>2797211.0999999996</v>
      </c>
      <c r="F14" s="81">
        <f>(E14*100)/D14</f>
        <v>99.623975476615058</v>
      </c>
    </row>
    <row r="15" spans="1:6" x14ac:dyDescent="0.2">
      <c r="A15" s="51" t="s">
        <v>80</v>
      </c>
      <c r="B15" s="52" t="s">
        <v>81</v>
      </c>
      <c r="C15" s="82">
        <f>C16+C19+C21</f>
        <v>2048670</v>
      </c>
      <c r="D15" s="82">
        <f>D16+D19+D21</f>
        <v>2399693</v>
      </c>
      <c r="E15" s="82">
        <f>E16+E19+E21</f>
        <v>2398323.79</v>
      </c>
      <c r="F15" s="81">
        <f>(E15*100)/D15</f>
        <v>99.942942284700578</v>
      </c>
    </row>
    <row r="16" spans="1:6" x14ac:dyDescent="0.2">
      <c r="A16" s="53" t="s">
        <v>82</v>
      </c>
      <c r="B16" s="54" t="s">
        <v>83</v>
      </c>
      <c r="C16" s="83">
        <f>C17+C18</f>
        <v>1712964</v>
      </c>
      <c r="D16" s="83">
        <f>D17+D18</f>
        <v>2001535</v>
      </c>
      <c r="E16" s="83">
        <f>E17+E18</f>
        <v>2001530.94</v>
      </c>
      <c r="F16" s="83">
        <f>(E16*100)/D16</f>
        <v>99.999797155683012</v>
      </c>
    </row>
    <row r="17" spans="1:6" x14ac:dyDescent="0.2">
      <c r="A17" s="55" t="s">
        <v>84</v>
      </c>
      <c r="B17" s="56" t="s">
        <v>85</v>
      </c>
      <c r="C17" s="84">
        <v>1710973</v>
      </c>
      <c r="D17" s="84">
        <v>1997543</v>
      </c>
      <c r="E17" s="84">
        <v>1997539.25</v>
      </c>
      <c r="F17" s="84"/>
    </row>
    <row r="18" spans="1:6" x14ac:dyDescent="0.2">
      <c r="A18" s="55" t="s">
        <v>86</v>
      </c>
      <c r="B18" s="56" t="s">
        <v>87</v>
      </c>
      <c r="C18" s="84">
        <v>1991</v>
      </c>
      <c r="D18" s="84">
        <v>3992</v>
      </c>
      <c r="E18" s="84">
        <v>3991.69</v>
      </c>
      <c r="F18" s="84"/>
    </row>
    <row r="19" spans="1:6" x14ac:dyDescent="0.2">
      <c r="A19" s="53" t="s">
        <v>88</v>
      </c>
      <c r="B19" s="54" t="s">
        <v>89</v>
      </c>
      <c r="C19" s="83">
        <f>C20</f>
        <v>62224</v>
      </c>
      <c r="D19" s="83">
        <f>D20</f>
        <v>83248</v>
      </c>
      <c r="E19" s="83">
        <f>E20</f>
        <v>81885.789999999994</v>
      </c>
      <c r="F19" s="83">
        <f>(E19*100)/D19</f>
        <v>98.36367240053815</v>
      </c>
    </row>
    <row r="20" spans="1:6" x14ac:dyDescent="0.2">
      <c r="A20" s="55" t="s">
        <v>90</v>
      </c>
      <c r="B20" s="56" t="s">
        <v>89</v>
      </c>
      <c r="C20" s="84">
        <v>62224</v>
      </c>
      <c r="D20" s="84">
        <v>83248</v>
      </c>
      <c r="E20" s="84">
        <v>81885.789999999994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273482</v>
      </c>
      <c r="D21" s="83">
        <f>D22</f>
        <v>314910</v>
      </c>
      <c r="E21" s="83">
        <f>E22</f>
        <v>314907.06</v>
      </c>
      <c r="F21" s="83">
        <f>(E21*100)/D21</f>
        <v>99.999066399923791</v>
      </c>
    </row>
    <row r="22" spans="1:6" x14ac:dyDescent="0.2">
      <c r="A22" s="55" t="s">
        <v>93</v>
      </c>
      <c r="B22" s="56" t="s">
        <v>94</v>
      </c>
      <c r="C22" s="84">
        <v>273482</v>
      </c>
      <c r="D22" s="84">
        <v>314910</v>
      </c>
      <c r="E22" s="84">
        <v>314907.06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366859</v>
      </c>
      <c r="D23" s="82">
        <f>D24+D29+D35+D45+D47</f>
        <v>404944</v>
      </c>
      <c r="E23" s="82">
        <f>E24+E29+E35+E45+E47</f>
        <v>396066.77999999997</v>
      </c>
      <c r="F23" s="81">
        <f>(E23*100)/D23</f>
        <v>97.807790706863173</v>
      </c>
    </row>
    <row r="24" spans="1:6" x14ac:dyDescent="0.2">
      <c r="A24" s="53" t="s">
        <v>97</v>
      </c>
      <c r="B24" s="54" t="s">
        <v>98</v>
      </c>
      <c r="C24" s="83">
        <f>C25+C26+C27+C28</f>
        <v>52640</v>
      </c>
      <c r="D24" s="83">
        <f>D25+D26+D27+D28</f>
        <v>76737</v>
      </c>
      <c r="E24" s="83">
        <f>E25+E26+E27+E28</f>
        <v>76863.439999999988</v>
      </c>
      <c r="F24" s="83">
        <f>(E24*100)/D24</f>
        <v>100.16477058003311</v>
      </c>
    </row>
    <row r="25" spans="1:6" x14ac:dyDescent="0.2">
      <c r="A25" s="55" t="s">
        <v>99</v>
      </c>
      <c r="B25" s="56" t="s">
        <v>100</v>
      </c>
      <c r="C25" s="84">
        <v>4732</v>
      </c>
      <c r="D25" s="84">
        <v>6500</v>
      </c>
      <c r="E25" s="84">
        <v>6138.09</v>
      </c>
      <c r="F25" s="84"/>
    </row>
    <row r="26" spans="1:6" ht="25.5" x14ac:dyDescent="0.2">
      <c r="A26" s="55" t="s">
        <v>101</v>
      </c>
      <c r="B26" s="56" t="s">
        <v>102</v>
      </c>
      <c r="C26" s="84">
        <v>45817</v>
      </c>
      <c r="D26" s="84">
        <v>69067</v>
      </c>
      <c r="E26" s="84">
        <v>69058.509999999995</v>
      </c>
      <c r="F26" s="84"/>
    </row>
    <row r="27" spans="1:6" x14ac:dyDescent="0.2">
      <c r="A27" s="55" t="s">
        <v>103</v>
      </c>
      <c r="B27" s="56" t="s">
        <v>104</v>
      </c>
      <c r="C27" s="84">
        <v>1958</v>
      </c>
      <c r="D27" s="84">
        <v>1100</v>
      </c>
      <c r="E27" s="84">
        <v>1666.84</v>
      </c>
      <c r="F27" s="84"/>
    </row>
    <row r="28" spans="1:6" x14ac:dyDescent="0.2">
      <c r="A28" s="55" t="s">
        <v>105</v>
      </c>
      <c r="B28" s="56" t="s">
        <v>106</v>
      </c>
      <c r="C28" s="84">
        <v>133</v>
      </c>
      <c r="D28" s="84">
        <v>70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73339</v>
      </c>
      <c r="D29" s="83">
        <f>D30+D31+D32+D33+D34</f>
        <v>67064</v>
      </c>
      <c r="E29" s="83">
        <f>E30+E31+E32+E33+E34</f>
        <v>48553.04</v>
      </c>
      <c r="F29" s="83">
        <f>(E29*100)/D29</f>
        <v>72.398067517595138</v>
      </c>
    </row>
    <row r="30" spans="1:6" x14ac:dyDescent="0.2">
      <c r="A30" s="55" t="s">
        <v>109</v>
      </c>
      <c r="B30" s="56" t="s">
        <v>110</v>
      </c>
      <c r="C30" s="84">
        <v>26545</v>
      </c>
      <c r="D30" s="84">
        <v>35000</v>
      </c>
      <c r="E30" s="84">
        <v>29565.85</v>
      </c>
      <c r="F30" s="84"/>
    </row>
    <row r="31" spans="1:6" x14ac:dyDescent="0.2">
      <c r="A31" s="55" t="s">
        <v>111</v>
      </c>
      <c r="B31" s="56" t="s">
        <v>112</v>
      </c>
      <c r="C31" s="84">
        <v>43799</v>
      </c>
      <c r="D31" s="84">
        <v>30000</v>
      </c>
      <c r="E31" s="84">
        <v>18096.900000000001</v>
      </c>
      <c r="F31" s="84"/>
    </row>
    <row r="32" spans="1:6" x14ac:dyDescent="0.2">
      <c r="A32" s="55" t="s">
        <v>113</v>
      </c>
      <c r="B32" s="56" t="s">
        <v>114</v>
      </c>
      <c r="C32" s="84">
        <v>1600</v>
      </c>
      <c r="D32" s="84">
        <v>1100</v>
      </c>
      <c r="E32" s="84">
        <v>354.06</v>
      </c>
      <c r="F32" s="84"/>
    </row>
    <row r="33" spans="1:6" x14ac:dyDescent="0.2">
      <c r="A33" s="55" t="s">
        <v>115</v>
      </c>
      <c r="B33" s="56" t="s">
        <v>116</v>
      </c>
      <c r="C33" s="84">
        <v>864</v>
      </c>
      <c r="D33" s="84">
        <v>864</v>
      </c>
      <c r="E33" s="84">
        <v>536.23</v>
      </c>
      <c r="F33" s="84"/>
    </row>
    <row r="34" spans="1:6" x14ac:dyDescent="0.2">
      <c r="A34" s="55" t="s">
        <v>117</v>
      </c>
      <c r="B34" s="56" t="s">
        <v>118</v>
      </c>
      <c r="C34" s="84">
        <v>531</v>
      </c>
      <c r="D34" s="84">
        <v>100</v>
      </c>
      <c r="E34" s="84">
        <v>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237624</v>
      </c>
      <c r="D35" s="83">
        <f>D36+D37+D38+D39+D40+D41+D42+D43+D44</f>
        <v>258383</v>
      </c>
      <c r="E35" s="83">
        <f>E36+E37+E38+E39+E40+E41+E42+E43+E44</f>
        <v>268710.08</v>
      </c>
      <c r="F35" s="83">
        <f>(E35*100)/D35</f>
        <v>103.99681093570398</v>
      </c>
    </row>
    <row r="36" spans="1:6" x14ac:dyDescent="0.2">
      <c r="A36" s="55" t="s">
        <v>121</v>
      </c>
      <c r="B36" s="56" t="s">
        <v>122</v>
      </c>
      <c r="C36" s="84">
        <v>173585</v>
      </c>
      <c r="D36" s="84">
        <v>193585</v>
      </c>
      <c r="E36" s="84">
        <v>213236.98</v>
      </c>
      <c r="F36" s="84"/>
    </row>
    <row r="37" spans="1:6" x14ac:dyDescent="0.2">
      <c r="A37" s="55" t="s">
        <v>123</v>
      </c>
      <c r="B37" s="56" t="s">
        <v>124</v>
      </c>
      <c r="C37" s="84">
        <v>7963</v>
      </c>
      <c r="D37" s="84">
        <v>7963</v>
      </c>
      <c r="E37" s="84">
        <v>7489.03</v>
      </c>
      <c r="F37" s="84"/>
    </row>
    <row r="38" spans="1:6" x14ac:dyDescent="0.2">
      <c r="A38" s="55" t="s">
        <v>125</v>
      </c>
      <c r="B38" s="56" t="s">
        <v>126</v>
      </c>
      <c r="C38" s="84">
        <v>4550</v>
      </c>
      <c r="D38" s="84">
        <v>2340</v>
      </c>
      <c r="E38" s="84">
        <v>2230</v>
      </c>
      <c r="F38" s="84"/>
    </row>
    <row r="39" spans="1:6" x14ac:dyDescent="0.2">
      <c r="A39" s="55" t="s">
        <v>127</v>
      </c>
      <c r="B39" s="56" t="s">
        <v>128</v>
      </c>
      <c r="C39" s="84">
        <v>9291</v>
      </c>
      <c r="D39" s="84">
        <v>7791</v>
      </c>
      <c r="E39" s="84">
        <v>7614.36</v>
      </c>
      <c r="F39" s="84"/>
    </row>
    <row r="40" spans="1:6" x14ac:dyDescent="0.2">
      <c r="A40" s="55" t="s">
        <v>129</v>
      </c>
      <c r="B40" s="56" t="s">
        <v>130</v>
      </c>
      <c r="C40" s="84">
        <v>31953</v>
      </c>
      <c r="D40" s="84">
        <v>31359</v>
      </c>
      <c r="E40" s="84">
        <v>23277.599999999999</v>
      </c>
      <c r="F40" s="84"/>
    </row>
    <row r="41" spans="1:6" x14ac:dyDescent="0.2">
      <c r="A41" s="55" t="s">
        <v>131</v>
      </c>
      <c r="B41" s="56" t="s">
        <v>132</v>
      </c>
      <c r="C41" s="84">
        <v>1991</v>
      </c>
      <c r="D41" s="84">
        <v>1991</v>
      </c>
      <c r="E41" s="84">
        <v>546.9</v>
      </c>
      <c r="F41" s="84"/>
    </row>
    <row r="42" spans="1:6" x14ac:dyDescent="0.2">
      <c r="A42" s="55" t="s">
        <v>133</v>
      </c>
      <c r="B42" s="56" t="s">
        <v>134</v>
      </c>
      <c r="C42" s="84">
        <v>7600</v>
      </c>
      <c r="D42" s="84">
        <v>12100</v>
      </c>
      <c r="E42" s="84">
        <v>13909.24</v>
      </c>
      <c r="F42" s="84"/>
    </row>
    <row r="43" spans="1:6" x14ac:dyDescent="0.2">
      <c r="A43" s="55" t="s">
        <v>135</v>
      </c>
      <c r="B43" s="56" t="s">
        <v>136</v>
      </c>
      <c r="C43" s="84">
        <v>27</v>
      </c>
      <c r="D43" s="84">
        <v>27</v>
      </c>
      <c r="E43" s="84">
        <v>18.260000000000002</v>
      </c>
      <c r="F43" s="84"/>
    </row>
    <row r="44" spans="1:6" x14ac:dyDescent="0.2">
      <c r="A44" s="55" t="s">
        <v>137</v>
      </c>
      <c r="B44" s="56" t="s">
        <v>138</v>
      </c>
      <c r="C44" s="84">
        <v>664</v>
      </c>
      <c r="D44" s="84">
        <v>1227</v>
      </c>
      <c r="E44" s="84">
        <v>387.71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66</v>
      </c>
      <c r="D45" s="83">
        <f>D46</f>
        <v>66</v>
      </c>
      <c r="E45" s="83">
        <f>E46</f>
        <v>0</v>
      </c>
      <c r="F45" s="83">
        <f>(E45*100)/D45</f>
        <v>0</v>
      </c>
    </row>
    <row r="46" spans="1:6" ht="25.5" x14ac:dyDescent="0.2">
      <c r="A46" s="55" t="s">
        <v>141</v>
      </c>
      <c r="B46" s="56" t="s">
        <v>142</v>
      </c>
      <c r="C46" s="84">
        <v>66</v>
      </c>
      <c r="D46" s="84">
        <v>66</v>
      </c>
      <c r="E46" s="84">
        <v>0</v>
      </c>
      <c r="F46" s="84"/>
    </row>
    <row r="47" spans="1:6" x14ac:dyDescent="0.2">
      <c r="A47" s="53" t="s">
        <v>143</v>
      </c>
      <c r="B47" s="54" t="s">
        <v>144</v>
      </c>
      <c r="C47" s="83">
        <f>C48+C49+C50+C51+C52+C53</f>
        <v>3190</v>
      </c>
      <c r="D47" s="83">
        <f>D48+D49+D50+D51+D52+D53</f>
        <v>2694</v>
      </c>
      <c r="E47" s="83">
        <f>E48+E49+E50+E51+E52+E53</f>
        <v>1940.2199999999998</v>
      </c>
      <c r="F47" s="83">
        <f>(E47*100)/D47</f>
        <v>72.020044543429847</v>
      </c>
    </row>
    <row r="48" spans="1:6" x14ac:dyDescent="0.2">
      <c r="A48" s="55" t="s">
        <v>147</v>
      </c>
      <c r="B48" s="56" t="s">
        <v>148</v>
      </c>
      <c r="C48" s="84">
        <v>796</v>
      </c>
      <c r="D48" s="84">
        <v>500</v>
      </c>
      <c r="E48" s="84">
        <v>462.33</v>
      </c>
      <c r="F48" s="84"/>
    </row>
    <row r="49" spans="1:6" x14ac:dyDescent="0.2">
      <c r="A49" s="55" t="s">
        <v>149</v>
      </c>
      <c r="B49" s="56" t="s">
        <v>150</v>
      </c>
      <c r="C49" s="84">
        <v>350</v>
      </c>
      <c r="D49" s="84">
        <v>350</v>
      </c>
      <c r="E49" s="84">
        <v>349.99</v>
      </c>
      <c r="F49" s="84"/>
    </row>
    <row r="50" spans="1:6" x14ac:dyDescent="0.2">
      <c r="A50" s="55" t="s">
        <v>151</v>
      </c>
      <c r="B50" s="56" t="s">
        <v>152</v>
      </c>
      <c r="C50" s="84">
        <v>13</v>
      </c>
      <c r="D50" s="84">
        <v>13</v>
      </c>
      <c r="E50" s="84">
        <v>0</v>
      </c>
      <c r="F50" s="84"/>
    </row>
    <row r="51" spans="1:6" x14ac:dyDescent="0.2">
      <c r="A51" s="55" t="s">
        <v>153</v>
      </c>
      <c r="B51" s="56" t="s">
        <v>154</v>
      </c>
      <c r="C51" s="84">
        <v>1593</v>
      </c>
      <c r="D51" s="84">
        <v>1193</v>
      </c>
      <c r="E51" s="84">
        <v>859.81</v>
      </c>
      <c r="F51" s="84"/>
    </row>
    <row r="52" spans="1:6" x14ac:dyDescent="0.2">
      <c r="A52" s="55" t="s">
        <v>155</v>
      </c>
      <c r="B52" s="56" t="s">
        <v>156</v>
      </c>
      <c r="C52" s="84">
        <v>133</v>
      </c>
      <c r="D52" s="84">
        <v>33</v>
      </c>
      <c r="E52" s="84">
        <v>0</v>
      </c>
      <c r="F52" s="84"/>
    </row>
    <row r="53" spans="1:6" x14ac:dyDescent="0.2">
      <c r="A53" s="55" t="s">
        <v>157</v>
      </c>
      <c r="B53" s="56" t="s">
        <v>144</v>
      </c>
      <c r="C53" s="84">
        <v>305</v>
      </c>
      <c r="D53" s="84">
        <v>605</v>
      </c>
      <c r="E53" s="84">
        <v>268.08999999999997</v>
      </c>
      <c r="F53" s="84"/>
    </row>
    <row r="54" spans="1:6" x14ac:dyDescent="0.2">
      <c r="A54" s="51" t="s">
        <v>158</v>
      </c>
      <c r="B54" s="52" t="s">
        <v>159</v>
      </c>
      <c r="C54" s="82">
        <f>C55+C57</f>
        <v>2697</v>
      </c>
      <c r="D54" s="82">
        <f>D55+D57</f>
        <v>3132</v>
      </c>
      <c r="E54" s="82">
        <f>E55+E57</f>
        <v>2820.53</v>
      </c>
      <c r="F54" s="81">
        <f>(E54*100)/D54</f>
        <v>90.055236270753511</v>
      </c>
    </row>
    <row r="55" spans="1:6" x14ac:dyDescent="0.2">
      <c r="A55" s="53" t="s">
        <v>160</v>
      </c>
      <c r="B55" s="54" t="s">
        <v>161</v>
      </c>
      <c r="C55" s="83">
        <f>C56</f>
        <v>332</v>
      </c>
      <c r="D55" s="83">
        <f>D56</f>
        <v>332</v>
      </c>
      <c r="E55" s="83">
        <f>E56</f>
        <v>284.33999999999997</v>
      </c>
      <c r="F55" s="83">
        <f>(E55*100)/D55</f>
        <v>85.644578313253007</v>
      </c>
    </row>
    <row r="56" spans="1:6" ht="25.5" x14ac:dyDescent="0.2">
      <c r="A56" s="55" t="s">
        <v>162</v>
      </c>
      <c r="B56" s="56" t="s">
        <v>163</v>
      </c>
      <c r="C56" s="84">
        <v>332</v>
      </c>
      <c r="D56" s="84">
        <v>332</v>
      </c>
      <c r="E56" s="84">
        <v>284.33999999999997</v>
      </c>
      <c r="F56" s="84"/>
    </row>
    <row r="57" spans="1:6" x14ac:dyDescent="0.2">
      <c r="A57" s="53" t="s">
        <v>164</v>
      </c>
      <c r="B57" s="54" t="s">
        <v>165</v>
      </c>
      <c r="C57" s="83">
        <f>C58+C59</f>
        <v>2365</v>
      </c>
      <c r="D57" s="83">
        <f>D58+D59</f>
        <v>2800</v>
      </c>
      <c r="E57" s="83">
        <f>E58+E59</f>
        <v>2536.19</v>
      </c>
      <c r="F57" s="83">
        <f>(E57*100)/D57</f>
        <v>90.578214285714282</v>
      </c>
    </row>
    <row r="58" spans="1:6" x14ac:dyDescent="0.2">
      <c r="A58" s="55" t="s">
        <v>166</v>
      </c>
      <c r="B58" s="56" t="s">
        <v>167</v>
      </c>
      <c r="C58" s="84">
        <v>2100</v>
      </c>
      <c r="D58" s="84">
        <v>2650</v>
      </c>
      <c r="E58" s="84">
        <v>2440.4299999999998</v>
      </c>
      <c r="F58" s="84"/>
    </row>
    <row r="59" spans="1:6" x14ac:dyDescent="0.2">
      <c r="A59" s="55" t="s">
        <v>168</v>
      </c>
      <c r="B59" s="56" t="s">
        <v>169</v>
      </c>
      <c r="C59" s="84">
        <v>265</v>
      </c>
      <c r="D59" s="84">
        <v>150</v>
      </c>
      <c r="E59" s="84">
        <v>95.76</v>
      </c>
      <c r="F59" s="84"/>
    </row>
    <row r="60" spans="1:6" x14ac:dyDescent="0.2">
      <c r="A60" s="49" t="s">
        <v>170</v>
      </c>
      <c r="B60" s="50" t="s">
        <v>171</v>
      </c>
      <c r="C60" s="80">
        <f>C61</f>
        <v>7782</v>
      </c>
      <c r="D60" s="80">
        <f>D61</f>
        <v>7782</v>
      </c>
      <c r="E60" s="80">
        <f>E61</f>
        <v>7744.59</v>
      </c>
      <c r="F60" s="81">
        <f>(E60*100)/D60</f>
        <v>99.519275250578261</v>
      </c>
    </row>
    <row r="61" spans="1:6" x14ac:dyDescent="0.2">
      <c r="A61" s="51" t="s">
        <v>172</v>
      </c>
      <c r="B61" s="52" t="s">
        <v>173</v>
      </c>
      <c r="C61" s="82">
        <f>C62+C64</f>
        <v>7782</v>
      </c>
      <c r="D61" s="82">
        <f>D62+D64</f>
        <v>7782</v>
      </c>
      <c r="E61" s="82">
        <f>E62+E64</f>
        <v>7744.59</v>
      </c>
      <c r="F61" s="81">
        <f>(E61*100)/D61</f>
        <v>99.519275250578261</v>
      </c>
    </row>
    <row r="62" spans="1:6" x14ac:dyDescent="0.2">
      <c r="A62" s="53" t="s">
        <v>174</v>
      </c>
      <c r="B62" s="54" t="s">
        <v>175</v>
      </c>
      <c r="C62" s="83">
        <f>C63</f>
        <v>4530</v>
      </c>
      <c r="D62" s="83">
        <f>D63</f>
        <v>4530</v>
      </c>
      <c r="E62" s="83">
        <f>E63</f>
        <v>4526.25</v>
      </c>
      <c r="F62" s="83">
        <f>(E62*100)/D62</f>
        <v>99.91721854304636</v>
      </c>
    </row>
    <row r="63" spans="1:6" x14ac:dyDescent="0.2">
      <c r="A63" s="55" t="s">
        <v>180</v>
      </c>
      <c r="B63" s="56" t="s">
        <v>181</v>
      </c>
      <c r="C63" s="84">
        <v>4530</v>
      </c>
      <c r="D63" s="84">
        <v>4530</v>
      </c>
      <c r="E63" s="84">
        <v>4526.25</v>
      </c>
      <c r="F63" s="84"/>
    </row>
    <row r="64" spans="1:6" x14ac:dyDescent="0.2">
      <c r="A64" s="53" t="s">
        <v>182</v>
      </c>
      <c r="B64" s="54" t="s">
        <v>183</v>
      </c>
      <c r="C64" s="83">
        <f>C65</f>
        <v>3252</v>
      </c>
      <c r="D64" s="83">
        <f>D65</f>
        <v>3252</v>
      </c>
      <c r="E64" s="83">
        <f>E65</f>
        <v>3218.34</v>
      </c>
      <c r="F64" s="83">
        <f>(E64*100)/D64</f>
        <v>98.964944649446494</v>
      </c>
    </row>
    <row r="65" spans="1:6" x14ac:dyDescent="0.2">
      <c r="A65" s="55" t="s">
        <v>184</v>
      </c>
      <c r="B65" s="56" t="s">
        <v>185</v>
      </c>
      <c r="C65" s="84">
        <v>3252</v>
      </c>
      <c r="D65" s="84">
        <v>3252</v>
      </c>
      <c r="E65" s="84">
        <v>3218.34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0">C67</f>
        <v>2421478</v>
      </c>
      <c r="D66" s="80">
        <f t="shared" si="0"/>
        <v>2815551</v>
      </c>
      <c r="E66" s="80">
        <f t="shared" si="0"/>
        <v>2804955.69</v>
      </c>
      <c r="F66" s="81">
        <f>(E66*100)/D66</f>
        <v>99.623686091994074</v>
      </c>
    </row>
    <row r="67" spans="1:6" x14ac:dyDescent="0.2">
      <c r="A67" s="51" t="s">
        <v>70</v>
      </c>
      <c r="B67" s="52" t="s">
        <v>71</v>
      </c>
      <c r="C67" s="82">
        <f t="shared" si="0"/>
        <v>2421478</v>
      </c>
      <c r="D67" s="82">
        <f t="shared" si="0"/>
        <v>2815551</v>
      </c>
      <c r="E67" s="82">
        <f t="shared" si="0"/>
        <v>2804955.69</v>
      </c>
      <c r="F67" s="81">
        <f>(E67*100)/D67</f>
        <v>99.623686091994074</v>
      </c>
    </row>
    <row r="68" spans="1:6" ht="25.5" x14ac:dyDescent="0.2">
      <c r="A68" s="53" t="s">
        <v>72</v>
      </c>
      <c r="B68" s="54" t="s">
        <v>73</v>
      </c>
      <c r="C68" s="83">
        <f>C69+C70</f>
        <v>2421478</v>
      </c>
      <c r="D68" s="83">
        <f>D69+D70</f>
        <v>2815551</v>
      </c>
      <c r="E68" s="83">
        <f>E69+E70</f>
        <v>2804955.69</v>
      </c>
      <c r="F68" s="83">
        <f>(E68*100)/D68</f>
        <v>99.623686091994074</v>
      </c>
    </row>
    <row r="69" spans="1:6" x14ac:dyDescent="0.2">
      <c r="A69" s="55" t="s">
        <v>74</v>
      </c>
      <c r="B69" s="56" t="s">
        <v>75</v>
      </c>
      <c r="C69" s="84">
        <v>2418226</v>
      </c>
      <c r="D69" s="84">
        <v>2807769</v>
      </c>
      <c r="E69" s="84">
        <v>2797211.1</v>
      </c>
      <c r="F69" s="84"/>
    </row>
    <row r="70" spans="1:6" ht="25.5" x14ac:dyDescent="0.2">
      <c r="A70" s="55" t="s">
        <v>76</v>
      </c>
      <c r="B70" s="56" t="s">
        <v>77</v>
      </c>
      <c r="C70" s="84">
        <v>3252</v>
      </c>
      <c r="D70" s="84">
        <v>7782</v>
      </c>
      <c r="E70" s="84">
        <v>7744.59</v>
      </c>
      <c r="F70" s="84"/>
    </row>
    <row r="71" spans="1:6" x14ac:dyDescent="0.2">
      <c r="A71" s="48" t="s">
        <v>80</v>
      </c>
      <c r="B71" s="48" t="s">
        <v>214</v>
      </c>
      <c r="C71" s="78">
        <f t="shared" ref="C71:E73" si="1">C72</f>
        <v>265</v>
      </c>
      <c r="D71" s="78">
        <f t="shared" si="1"/>
        <v>265</v>
      </c>
      <c r="E71" s="78">
        <f t="shared" si="1"/>
        <v>374.88</v>
      </c>
      <c r="F71" s="79">
        <f>(E71*100)/D71</f>
        <v>141.46415094339622</v>
      </c>
    </row>
    <row r="72" spans="1:6" x14ac:dyDescent="0.2">
      <c r="A72" s="49" t="s">
        <v>170</v>
      </c>
      <c r="B72" s="50" t="s">
        <v>171</v>
      </c>
      <c r="C72" s="80">
        <f t="shared" si="1"/>
        <v>265</v>
      </c>
      <c r="D72" s="80">
        <f t="shared" si="1"/>
        <v>265</v>
      </c>
      <c r="E72" s="80">
        <f t="shared" si="1"/>
        <v>374.88</v>
      </c>
      <c r="F72" s="81">
        <f>(E72*100)/D72</f>
        <v>141.46415094339622</v>
      </c>
    </row>
    <row r="73" spans="1:6" x14ac:dyDescent="0.2">
      <c r="A73" s="51" t="s">
        <v>172</v>
      </c>
      <c r="B73" s="52" t="s">
        <v>173</v>
      </c>
      <c r="C73" s="82">
        <f t="shared" si="1"/>
        <v>265</v>
      </c>
      <c r="D73" s="82">
        <f t="shared" si="1"/>
        <v>265</v>
      </c>
      <c r="E73" s="82">
        <f t="shared" si="1"/>
        <v>374.88</v>
      </c>
      <c r="F73" s="81">
        <f>(E73*100)/D73</f>
        <v>141.46415094339622</v>
      </c>
    </row>
    <row r="74" spans="1:6" x14ac:dyDescent="0.2">
      <c r="A74" s="53" t="s">
        <v>174</v>
      </c>
      <c r="B74" s="54" t="s">
        <v>175</v>
      </c>
      <c r="C74" s="83">
        <f>C75+C76+C77</f>
        <v>265</v>
      </c>
      <c r="D74" s="83">
        <f>D75+D76+D77</f>
        <v>265</v>
      </c>
      <c r="E74" s="83">
        <f>E75+E76+E77</f>
        <v>374.88</v>
      </c>
      <c r="F74" s="83">
        <f>(E74*100)/D74</f>
        <v>141.46415094339622</v>
      </c>
    </row>
    <row r="75" spans="1:6" x14ac:dyDescent="0.2">
      <c r="A75" s="55" t="s">
        <v>176</v>
      </c>
      <c r="B75" s="56" t="s">
        <v>177</v>
      </c>
      <c r="C75" s="84">
        <v>133</v>
      </c>
      <c r="D75" s="84">
        <v>133</v>
      </c>
      <c r="E75" s="84">
        <v>374.88</v>
      </c>
      <c r="F75" s="84"/>
    </row>
    <row r="76" spans="1:6" x14ac:dyDescent="0.2">
      <c r="A76" s="55" t="s">
        <v>178</v>
      </c>
      <c r="B76" s="56" t="s">
        <v>179</v>
      </c>
      <c r="C76" s="84">
        <v>66</v>
      </c>
      <c r="D76" s="84">
        <v>66</v>
      </c>
      <c r="E76" s="84">
        <v>0</v>
      </c>
      <c r="F76" s="84"/>
    </row>
    <row r="77" spans="1:6" x14ac:dyDescent="0.2">
      <c r="A77" s="55" t="s">
        <v>180</v>
      </c>
      <c r="B77" s="56" t="s">
        <v>181</v>
      </c>
      <c r="C77" s="84">
        <v>66</v>
      </c>
      <c r="D77" s="84">
        <v>66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2">C79</f>
        <v>265</v>
      </c>
      <c r="D78" s="80">
        <f t="shared" si="2"/>
        <v>265</v>
      </c>
      <c r="E78" s="80">
        <f t="shared" si="2"/>
        <v>252.98</v>
      </c>
      <c r="F78" s="81">
        <f>(E78*100)/D78</f>
        <v>95.46415094339622</v>
      </c>
    </row>
    <row r="79" spans="1:6" x14ac:dyDescent="0.2">
      <c r="A79" s="51" t="s">
        <v>64</v>
      </c>
      <c r="B79" s="52" t="s">
        <v>65</v>
      </c>
      <c r="C79" s="82">
        <f t="shared" si="2"/>
        <v>265</v>
      </c>
      <c r="D79" s="82">
        <f t="shared" si="2"/>
        <v>265</v>
      </c>
      <c r="E79" s="82">
        <f t="shared" si="2"/>
        <v>252.98</v>
      </c>
      <c r="F79" s="81">
        <f>(E79*100)/D79</f>
        <v>95.46415094339622</v>
      </c>
    </row>
    <row r="80" spans="1:6" x14ac:dyDescent="0.2">
      <c r="A80" s="53" t="s">
        <v>66</v>
      </c>
      <c r="B80" s="54" t="s">
        <v>67</v>
      </c>
      <c r="C80" s="83">
        <f t="shared" si="2"/>
        <v>265</v>
      </c>
      <c r="D80" s="83">
        <f t="shared" si="2"/>
        <v>265</v>
      </c>
      <c r="E80" s="83">
        <f t="shared" si="2"/>
        <v>252.98</v>
      </c>
      <c r="F80" s="83">
        <f>(E80*100)/D80</f>
        <v>95.46415094339622</v>
      </c>
    </row>
    <row r="81" spans="1:6" x14ac:dyDescent="0.2">
      <c r="A81" s="55" t="s">
        <v>68</v>
      </c>
      <c r="B81" s="56" t="s">
        <v>69</v>
      </c>
      <c r="C81" s="84">
        <v>265</v>
      </c>
      <c r="D81" s="84">
        <v>265</v>
      </c>
      <c r="E81" s="84">
        <v>252.98</v>
      </c>
      <c r="F81" s="84"/>
    </row>
    <row r="82" spans="1:6" x14ac:dyDescent="0.2">
      <c r="A82" s="48" t="s">
        <v>206</v>
      </c>
      <c r="B82" s="48" t="s">
        <v>215</v>
      </c>
      <c r="C82" s="78">
        <f t="shared" ref="C82:E85" si="3">C83</f>
        <v>27</v>
      </c>
      <c r="D82" s="78">
        <f t="shared" si="3"/>
        <v>27</v>
      </c>
      <c r="E82" s="78">
        <f t="shared" si="3"/>
        <v>0</v>
      </c>
      <c r="F82" s="79">
        <f>(E82*100)/D82</f>
        <v>0</v>
      </c>
    </row>
    <row r="83" spans="1:6" x14ac:dyDescent="0.2">
      <c r="A83" s="49" t="s">
        <v>78</v>
      </c>
      <c r="B83" s="50" t="s">
        <v>79</v>
      </c>
      <c r="C83" s="80">
        <f t="shared" si="3"/>
        <v>27</v>
      </c>
      <c r="D83" s="80">
        <f t="shared" si="3"/>
        <v>27</v>
      </c>
      <c r="E83" s="80">
        <f t="shared" si="3"/>
        <v>0</v>
      </c>
      <c r="F83" s="81">
        <f>(E83*100)/D83</f>
        <v>0</v>
      </c>
    </row>
    <row r="84" spans="1:6" x14ac:dyDescent="0.2">
      <c r="A84" s="51" t="s">
        <v>95</v>
      </c>
      <c r="B84" s="52" t="s">
        <v>96</v>
      </c>
      <c r="C84" s="82">
        <f t="shared" si="3"/>
        <v>27</v>
      </c>
      <c r="D84" s="82">
        <f t="shared" si="3"/>
        <v>27</v>
      </c>
      <c r="E84" s="82">
        <f t="shared" si="3"/>
        <v>0</v>
      </c>
      <c r="F84" s="81">
        <f>(E84*100)/D84</f>
        <v>0</v>
      </c>
    </row>
    <row r="85" spans="1:6" x14ac:dyDescent="0.2">
      <c r="A85" s="53" t="s">
        <v>119</v>
      </c>
      <c r="B85" s="54" t="s">
        <v>120</v>
      </c>
      <c r="C85" s="83">
        <f t="shared" si="3"/>
        <v>27</v>
      </c>
      <c r="D85" s="83">
        <f t="shared" si="3"/>
        <v>27</v>
      </c>
      <c r="E85" s="83">
        <f t="shared" si="3"/>
        <v>0</v>
      </c>
      <c r="F85" s="83">
        <f>(E85*100)/D85</f>
        <v>0</v>
      </c>
    </row>
    <row r="86" spans="1:6" x14ac:dyDescent="0.2">
      <c r="A86" s="55" t="s">
        <v>133</v>
      </c>
      <c r="B86" s="56" t="s">
        <v>134</v>
      </c>
      <c r="C86" s="84">
        <v>27</v>
      </c>
      <c r="D86" s="84">
        <v>27</v>
      </c>
      <c r="E86" s="84">
        <v>0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4">C88</f>
        <v>27</v>
      </c>
      <c r="D87" s="80">
        <f t="shared" si="4"/>
        <v>27</v>
      </c>
      <c r="E87" s="80">
        <f t="shared" si="4"/>
        <v>72.13</v>
      </c>
      <c r="F87" s="81">
        <f>(E87*100)/D87</f>
        <v>267.14814814814815</v>
      </c>
    </row>
    <row r="88" spans="1:6" x14ac:dyDescent="0.2">
      <c r="A88" s="51" t="s">
        <v>58</v>
      </c>
      <c r="B88" s="52" t="s">
        <v>59</v>
      </c>
      <c r="C88" s="82">
        <f t="shared" si="4"/>
        <v>27</v>
      </c>
      <c r="D88" s="82">
        <f t="shared" si="4"/>
        <v>27</v>
      </c>
      <c r="E88" s="82">
        <f t="shared" si="4"/>
        <v>72.13</v>
      </c>
      <c r="F88" s="81">
        <f>(E88*100)/D88</f>
        <v>267.14814814814815</v>
      </c>
    </row>
    <row r="89" spans="1:6" x14ac:dyDescent="0.2">
      <c r="A89" s="53" t="s">
        <v>60</v>
      </c>
      <c r="B89" s="54" t="s">
        <v>61</v>
      </c>
      <c r="C89" s="83">
        <f t="shared" si="4"/>
        <v>27</v>
      </c>
      <c r="D89" s="83">
        <f t="shared" si="4"/>
        <v>27</v>
      </c>
      <c r="E89" s="83">
        <f t="shared" si="4"/>
        <v>72.13</v>
      </c>
      <c r="F89" s="83">
        <f>(E89*100)/D89</f>
        <v>267.14814814814815</v>
      </c>
    </row>
    <row r="90" spans="1:6" x14ac:dyDescent="0.2">
      <c r="A90" s="55" t="s">
        <v>62</v>
      </c>
      <c r="B90" s="56" t="s">
        <v>63</v>
      </c>
      <c r="C90" s="84">
        <v>27</v>
      </c>
      <c r="D90" s="84">
        <v>27</v>
      </c>
      <c r="E90" s="84">
        <v>72.13</v>
      </c>
      <c r="F90" s="84"/>
    </row>
    <row r="91" spans="1:6" x14ac:dyDescent="0.2">
      <c r="A91" s="48" t="s">
        <v>207</v>
      </c>
      <c r="B91" s="48" t="s">
        <v>216</v>
      </c>
      <c r="C91" s="78"/>
      <c r="D91" s="78"/>
      <c r="E91" s="78"/>
      <c r="F91" s="79" t="e">
        <f>(E91*100)/D91</f>
        <v>#DIV/0!</v>
      </c>
    </row>
    <row r="92" spans="1:6" x14ac:dyDescent="0.2">
      <c r="A92" s="49" t="s">
        <v>50</v>
      </c>
      <c r="B92" s="50" t="s">
        <v>51</v>
      </c>
      <c r="C92" s="80">
        <f t="shared" ref="C92:E94" si="5">C93</f>
        <v>0</v>
      </c>
      <c r="D92" s="80">
        <f t="shared" si="5"/>
        <v>0</v>
      </c>
      <c r="E92" s="80">
        <f t="shared" si="5"/>
        <v>0</v>
      </c>
      <c r="F92" s="81" t="e">
        <f>(E92*100)/D92</f>
        <v>#DIV/0!</v>
      </c>
    </row>
    <row r="93" spans="1:6" x14ac:dyDescent="0.2">
      <c r="A93" s="51" t="s">
        <v>52</v>
      </c>
      <c r="B93" s="52" t="s">
        <v>53</v>
      </c>
      <c r="C93" s="82">
        <f t="shared" si="5"/>
        <v>0</v>
      </c>
      <c r="D93" s="82">
        <f t="shared" si="5"/>
        <v>0</v>
      </c>
      <c r="E93" s="82">
        <f t="shared" si="5"/>
        <v>0</v>
      </c>
      <c r="F93" s="81" t="e">
        <f>(E93*100)/D93</f>
        <v>#DIV/0!</v>
      </c>
    </row>
    <row r="94" spans="1:6" ht="25.5" x14ac:dyDescent="0.2">
      <c r="A94" s="53" t="s">
        <v>54</v>
      </c>
      <c r="B94" s="54" t="s">
        <v>55</v>
      </c>
      <c r="C94" s="83">
        <f t="shared" si="5"/>
        <v>0</v>
      </c>
      <c r="D94" s="83">
        <f t="shared" si="5"/>
        <v>0</v>
      </c>
      <c r="E94" s="83">
        <f t="shared" si="5"/>
        <v>0</v>
      </c>
      <c r="F94" s="83" t="e">
        <f>(E94*100)/D94</f>
        <v>#DIV/0!</v>
      </c>
    </row>
    <row r="95" spans="1:6" ht="25.5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0</v>
      </c>
      <c r="F95" s="84"/>
    </row>
    <row r="96" spans="1:6" ht="38.25" x14ac:dyDescent="0.2">
      <c r="A96" s="47" t="s">
        <v>217</v>
      </c>
      <c r="B96" s="47" t="s">
        <v>218</v>
      </c>
      <c r="C96" s="47" t="s">
        <v>43</v>
      </c>
      <c r="D96" s="47" t="s">
        <v>210</v>
      </c>
      <c r="E96" s="47" t="s">
        <v>211</v>
      </c>
      <c r="F96" s="47" t="s">
        <v>212</v>
      </c>
    </row>
    <row r="97" spans="1:6" x14ac:dyDescent="0.2">
      <c r="A97" s="48" t="s">
        <v>205</v>
      </c>
      <c r="B97" s="48" t="s">
        <v>213</v>
      </c>
      <c r="C97" s="78">
        <f t="shared" ref="C97:E98" si="6">C98</f>
        <v>6627</v>
      </c>
      <c r="D97" s="78">
        <f t="shared" si="6"/>
        <v>6627</v>
      </c>
      <c r="E97" s="78">
        <f t="shared" si="6"/>
        <v>0</v>
      </c>
      <c r="F97" s="79">
        <f>(E97*100)/D97</f>
        <v>0</v>
      </c>
    </row>
    <row r="98" spans="1:6" x14ac:dyDescent="0.2">
      <c r="A98" s="49" t="s">
        <v>78</v>
      </c>
      <c r="B98" s="50" t="s">
        <v>79</v>
      </c>
      <c r="C98" s="80">
        <f t="shared" si="6"/>
        <v>6627</v>
      </c>
      <c r="D98" s="80">
        <f t="shared" si="6"/>
        <v>6627</v>
      </c>
      <c r="E98" s="80">
        <f t="shared" si="6"/>
        <v>0</v>
      </c>
      <c r="F98" s="81">
        <f>(E98*100)/D98</f>
        <v>0</v>
      </c>
    </row>
    <row r="99" spans="1:6" x14ac:dyDescent="0.2">
      <c r="A99" s="51" t="s">
        <v>95</v>
      </c>
      <c r="B99" s="52" t="s">
        <v>96</v>
      </c>
      <c r="C99" s="82">
        <f>C100+C103</f>
        <v>6627</v>
      </c>
      <c r="D99" s="82">
        <f>D100+D103</f>
        <v>6627</v>
      </c>
      <c r="E99" s="82">
        <f>E100+E103</f>
        <v>0</v>
      </c>
      <c r="F99" s="81">
        <f>(E99*100)/D99</f>
        <v>0</v>
      </c>
    </row>
    <row r="100" spans="1:6" x14ac:dyDescent="0.2">
      <c r="A100" s="53" t="s">
        <v>119</v>
      </c>
      <c r="B100" s="54" t="s">
        <v>120</v>
      </c>
      <c r="C100" s="83">
        <f>C101+C102</f>
        <v>5300</v>
      </c>
      <c r="D100" s="83">
        <f>D101+D102</f>
        <v>5300</v>
      </c>
      <c r="E100" s="83">
        <f>E101+E102</f>
        <v>0</v>
      </c>
      <c r="F100" s="83">
        <f>(E100*100)/D100</f>
        <v>0</v>
      </c>
    </row>
    <row r="101" spans="1:6" x14ac:dyDescent="0.2">
      <c r="A101" s="55" t="s">
        <v>121</v>
      </c>
      <c r="B101" s="56" t="s">
        <v>122</v>
      </c>
      <c r="C101" s="84">
        <v>4636</v>
      </c>
      <c r="D101" s="84">
        <v>4636</v>
      </c>
      <c r="E101" s="84">
        <v>0</v>
      </c>
      <c r="F101" s="84"/>
    </row>
    <row r="102" spans="1:6" x14ac:dyDescent="0.2">
      <c r="A102" s="55" t="s">
        <v>133</v>
      </c>
      <c r="B102" s="56" t="s">
        <v>134</v>
      </c>
      <c r="C102" s="84">
        <v>664</v>
      </c>
      <c r="D102" s="84">
        <v>664</v>
      </c>
      <c r="E102" s="84">
        <v>0</v>
      </c>
      <c r="F102" s="84"/>
    </row>
    <row r="103" spans="1:6" x14ac:dyDescent="0.2">
      <c r="A103" s="53" t="s">
        <v>143</v>
      </c>
      <c r="B103" s="54" t="s">
        <v>144</v>
      </c>
      <c r="C103" s="83">
        <f>C104</f>
        <v>1327</v>
      </c>
      <c r="D103" s="83">
        <f>D104</f>
        <v>1327</v>
      </c>
      <c r="E103" s="83">
        <f>E104</f>
        <v>0</v>
      </c>
      <c r="F103" s="83">
        <f>(E103*100)/D103</f>
        <v>0</v>
      </c>
    </row>
    <row r="104" spans="1:6" x14ac:dyDescent="0.2">
      <c r="A104" s="55" t="s">
        <v>145</v>
      </c>
      <c r="B104" s="56" t="s">
        <v>146</v>
      </c>
      <c r="C104" s="84">
        <v>1327</v>
      </c>
      <c r="D104" s="84">
        <v>1327</v>
      </c>
      <c r="E104" s="84">
        <v>0</v>
      </c>
      <c r="F104" s="84"/>
    </row>
    <row r="105" spans="1:6" x14ac:dyDescent="0.2">
      <c r="A105" s="49" t="s">
        <v>50</v>
      </c>
      <c r="B105" s="50" t="s">
        <v>51</v>
      </c>
      <c r="C105" s="80">
        <f t="shared" ref="C105:E107" si="7">C106</f>
        <v>6627</v>
      </c>
      <c r="D105" s="80">
        <f t="shared" si="7"/>
        <v>6627</v>
      </c>
      <c r="E105" s="80">
        <f t="shared" si="7"/>
        <v>0</v>
      </c>
      <c r="F105" s="81">
        <f>(E105*100)/D105</f>
        <v>0</v>
      </c>
    </row>
    <row r="106" spans="1:6" x14ac:dyDescent="0.2">
      <c r="A106" s="51" t="s">
        <v>70</v>
      </c>
      <c r="B106" s="52" t="s">
        <v>71</v>
      </c>
      <c r="C106" s="82">
        <f t="shared" si="7"/>
        <v>6627</v>
      </c>
      <c r="D106" s="82">
        <f t="shared" si="7"/>
        <v>6627</v>
      </c>
      <c r="E106" s="82">
        <f t="shared" si="7"/>
        <v>0</v>
      </c>
      <c r="F106" s="81">
        <f>(E106*100)/D106</f>
        <v>0</v>
      </c>
    </row>
    <row r="107" spans="1:6" ht="25.5" x14ac:dyDescent="0.2">
      <c r="A107" s="53" t="s">
        <v>72</v>
      </c>
      <c r="B107" s="54" t="s">
        <v>73</v>
      </c>
      <c r="C107" s="83">
        <f t="shared" si="7"/>
        <v>6627</v>
      </c>
      <c r="D107" s="83">
        <f t="shared" si="7"/>
        <v>6627</v>
      </c>
      <c r="E107" s="83">
        <f t="shared" si="7"/>
        <v>0</v>
      </c>
      <c r="F107" s="83">
        <f>(E107*100)/D107</f>
        <v>0</v>
      </c>
    </row>
    <row r="108" spans="1:6" x14ac:dyDescent="0.2">
      <c r="A108" s="55" t="s">
        <v>74</v>
      </c>
      <c r="B108" s="56" t="s">
        <v>75</v>
      </c>
      <c r="C108" s="84">
        <v>6627</v>
      </c>
      <c r="D108" s="84">
        <v>6627</v>
      </c>
      <c r="E108" s="84">
        <v>0</v>
      </c>
      <c r="F108" s="84"/>
    </row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