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ANJA\OPĆINSKI SUD 2025\IZVRŠENJE OSOS 2024.G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6" i="15"/>
  <c r="E106" i="15"/>
  <c r="D106" i="15"/>
  <c r="C106" i="15"/>
  <c r="F105" i="15"/>
  <c r="E105" i="15"/>
  <c r="D105" i="15"/>
  <c r="C105" i="15"/>
  <c r="F104" i="15"/>
  <c r="E104" i="15"/>
  <c r="D104" i="15"/>
  <c r="C104" i="15"/>
  <c r="F102" i="15"/>
  <c r="E102" i="15"/>
  <c r="D102" i="15"/>
  <c r="C102" i="15"/>
  <c r="F99" i="15"/>
  <c r="E99" i="15"/>
  <c r="D99" i="15"/>
  <c r="C99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90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3" i="3"/>
  <c r="K83" i="3"/>
  <c r="L82" i="3"/>
  <c r="K82" i="3"/>
  <c r="J82" i="3"/>
  <c r="I82" i="3"/>
  <c r="H82" i="3"/>
  <c r="G82" i="3"/>
  <c r="L81" i="3"/>
  <c r="K81" i="3"/>
  <c r="J81" i="3"/>
  <c r="I81" i="3"/>
  <c r="H81" i="3"/>
  <c r="G81" i="3"/>
  <c r="L80" i="3"/>
  <c r="K80" i="3"/>
  <c r="L79" i="3"/>
  <c r="K79" i="3"/>
  <c r="J79" i="3"/>
  <c r="I79" i="3"/>
  <c r="H79" i="3"/>
  <c r="G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<sst xmlns="http://schemas.openxmlformats.org/spreadsheetml/2006/main" count="472" uniqueCount="211">
  <si>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</si>
  <si>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</si>
  <si>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</si>
  <si>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</si>
  <si>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</si>
  <si>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</si>
  <si>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</si>
  <si>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</si>
  <si>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</si>
  <si>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</si>
  <si>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</si>
  <si>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</si>
  <si>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</si>
  <si>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</si>
  <si>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</si>
  <si>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</si>
  <si>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</si>
  <si>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</si>
  <si>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</si>
  <si>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</si>
  <si>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</si>
  <si>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</si>
  <si>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</si>
  <si>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</si>
  <si>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</si>
  <si>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</si>
  <si>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</si>
  <si>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</si>
  <si>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</si>
  <si>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</si>
  <si>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</si>
  <si>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</si>
  <si>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</si>
  <si>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</si>
  <si>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</si>
  <si>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</si>
  <si>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</si>
  <si>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</si>
  <si>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</si>
  <si>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</si>
  <si>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</si>
  <si>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</si>
  <si>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</si>
  <si>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</si>
  <si>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</si>
  <si>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</si>
  <si>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</si>
  <si>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</si>
  <si>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</si>
  <si>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</si>
  <si>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</si>
  <si>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</si>
  <si>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</si>
  <si>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</si>
  <si>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</si>
  <si>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</si>
  <si>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</si>
  <si>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</si>
  <si>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</si>
  <si>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</si>
  <si>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</si>
  <si>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</si>
  <si>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</si>
  <si>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</si>
  <si>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</si>
  <si>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</si>
  <si>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</si>
  <si>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</si>
  <si>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</si>
  <si>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</si>
  <si>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</si>
  <si>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</si>
  <si>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</si>
  <si>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</si>
  <si>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</si>
  <si>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</si>
  <si>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</si>
  <si>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</si>
  <si>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</si>
  <si>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</si>
  <si>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</si>
  <si>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</si>
  <si>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</si>
  <si>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</si>
  <si>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</si>
  <si>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</si>
  <si>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</si>
  <si>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</si>
  <si>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</si>
  <si>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</si>
  <si>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</si>
  <si>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</si>
  <si>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</si>
  <si>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</si>
  <si>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</si>
  <si>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</si>
  <si>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</si>
  <si>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</si>
  <si>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</si>
  <si>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</si>
  <si>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</si>
  <si>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</si>
  <si>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</si>
  <si>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</si>
  <si>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</si>
  <si>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</si>
  <si>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</si>
  <si>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</si>
  <si>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</si>
  <si>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</si>
  <si>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</si>
  <si>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</si>
  <si>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</si>
  <si>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</si>
  <si>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</si>
  <si>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</si>
  <si>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</si>
  <si>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</si>
  <si>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</si>
  <si>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</si>
  <si>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</si>
  <si>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</si>
  <si>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</si>
  <si>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</si>
  <si>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</si>
  <si>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</si>
  <si>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</si>
  <si>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</si>
  <si>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</si>
  <si>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</si>
  <si>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</si>
  <si>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</si>
  <si>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</si>
  <si>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</si>
  <si>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</si>
  <si>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</si>
  <si>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</si>
  <si>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</si>
  <si>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</si>
  <si>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</si>
  <si>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</si>
  <si>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</si>
  <si>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</si>
  <si>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</si>
  <si>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</si>
  <si>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</si>
  <si>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</si>
  <si>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</si>
  <si>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</si>
  <si>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</si>
  <si>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</si>
  <si>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</si>
  <si>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</si>
  <si>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</si>
  <si>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</si>
  <si>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</si>
  <si>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</si>
  <si>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</si>
  <si>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</si>
  <si>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</si>
  <si>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</si>
  <si>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</si>
  <si>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</si>
  <si>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</si>
  <si>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</si>
  <si>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</si>
  <si>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</si>
  <si>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</si>
  <si>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</si>
  <si>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</si>
  <si>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</si>
  <si>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</si>
  <si>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</si>
  <si>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</si>
  <si>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</si>
  <si>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</si>
  <si>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</si>
  <si>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</si>
  <si>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</si>
  <si>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</si>
  <si>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</si>
  <si>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</si>
  <si>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</si>
  <si>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</si>
  <si>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</si>
  <si>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</si>
  <si>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</si>
  <si>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</si>
  <si>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</si>
  <si>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</si>
  <si>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</si>
  <si>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</si>
  <si>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</si>
  <si>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</si>
  <si>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</si>
  <si>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4132 OSIJEK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</si>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</sst>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1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6887120.9400000004</v>
      </c>
      <c r="H10" s="86">
        <v>7746220</v>
      </c>
      <c r="I10" s="86">
        <v>9132764</v>
      </c>
      <c r="J10" s="86">
        <v>9061783.1099999994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6887120.9400000004</v>
      </c>
      <c r="H12" s="87">
        <f t="shared" ref="H12:J12" si="0">H10+H11</f>
        <v>7746220</v>
      </c>
      <c r="I12" s="87">
        <f t="shared" si="0"/>
        <v>9132764</v>
      </c>
      <c r="J12" s="87">
        <f t="shared" si="0"/>
        <v>9061783.1099999994</v>
      </c>
      <c r="K12" s="88">
        <f>J12/G12*100</f>
        <v>131.57578019822</v>
      </c>
      <c r="L12" s="88">
        <f>J12/I12*100</f>
        <v>99.222788522729786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6866580.2800000003</v>
      </c>
      <c r="H13" s="86">
        <v>7724495</v>
      </c>
      <c r="I13" s="86">
        <v>9116684</v>
      </c>
      <c r="J13" s="86">
        <v>9046356.0399999991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20540.66</v>
      </c>
      <c r="H14" s="86">
        <v>21725</v>
      </c>
      <c r="I14" s="86">
        <v>16080</v>
      </c>
      <c r="J14" s="86">
        <v>15631.73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6887120.9400000004</v>
      </c>
      <c r="H15" s="87">
        <f t="shared" ref="H15:J15" si="1">H13+H14</f>
        <v>7746220</v>
      </c>
      <c r="I15" s="87">
        <f t="shared" si="1"/>
        <v>9132764</v>
      </c>
      <c r="J15" s="87">
        <f t="shared" si="1"/>
        <v>9061987.7699999996</v>
      </c>
      <c r="K15" s="88">
        <f>J15/G15*100</f>
        <v>131.57875183182099</v>
      </c>
      <c r="L15" s="88">
        <f>J15/I15*100</f>
        <v>99.225029465340398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-204.66000000014901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38453.910000000003</v>
      </c>
      <c r="H24" s="86">
        <v>0</v>
      </c>
      <c r="I24" s="86">
        <v>0</v>
      </c>
      <c r="J24" s="86">
        <f>1343.22+45111.54</f>
        <v>46454.76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-46454.76</v>
      </c>
      <c r="H25" s="86">
        <v>0</v>
      </c>
      <c r="I25" s="86">
        <v>0</v>
      </c>
      <c r="J25" s="86">
        <v>-26507.8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-8000.8499999999985</v>
      </c>
      <c r="H26" s="94">
        <f t="shared" ref="H26:J26" si="4">H24+H25</f>
        <v>0</v>
      </c>
      <c r="I26" s="94">
        <f t="shared" si="4"/>
        <v>0</v>
      </c>
      <c r="J26" s="94">
        <f t="shared" si="4"/>
        <v>19946.960000000003</v>
      </c>
      <c r="K26" s="93">
        <f>J26/G26*100</f>
        <v>-249.31051075823203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-8000.8499999999985</v>
      </c>
      <c r="H27" s="94">
        <f t="shared" ref="H27:J27" si="5">H16+H26</f>
        <v>0</v>
      </c>
      <c r="I27" s="94">
        <f t="shared" si="5"/>
        <v>0</v>
      </c>
      <c r="J27" s="94">
        <f t="shared" si="5"/>
        <v>19742.299999999854</v>
      </c>
      <c r="K27" s="93">
        <f>J27/G27*100</f>
        <v>-246.7525325434155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6887120.9400000004</v>
      </c>
      <c r="H10" s="65">
        <f>H11</f>
        <v>7746220</v>
      </c>
      <c r="I10" s="65">
        <f>I11</f>
        <v>9132764</v>
      </c>
      <c r="J10" s="65">
        <f>J11</f>
        <v>9061783.1100000013</v>
      </c>
      <c r="K10" s="69">
        <f t="shared" ref="K10:K24" si="0">(J10*100)/G10</f>
        <v>131.57578019822023</v>
      </c>
      <c r="L10" s="69">
        <f t="shared" ref="L10:L24" si="1">(J10*100)/I10</f>
        <v>99.222788522729815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6887120.9400000004</v>
      </c>
      <c r="H11" s="65">
        <f>H12+H15+H18+H21</f>
        <v>7746220</v>
      </c>
      <c r="I11" s="65">
        <f>I12+I15+I18+I21</f>
        <v>9132764</v>
      </c>
      <c r="J11" s="65">
        <f>J12+J15+J18+J21</f>
        <v>9061783.1100000013</v>
      </c>
      <c r="K11" s="65">
        <f t="shared" si="0"/>
        <v>131.57578019822023</v>
      </c>
      <c r="L11" s="65">
        <f t="shared" si="1"/>
        <v>99.222788522729815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45112</v>
      </c>
      <c r="I15" s="65">
        <f t="shared" si="3"/>
        <v>45112</v>
      </c>
      <c r="J15" s="65">
        <f t="shared" si="3"/>
        <v>19742.3</v>
      </c>
      <c r="K15" s="65" t="e">
        <f t="shared" si="0"/>
        <v>#DIV/0!</v>
      </c>
      <c r="L15" s="65">
        <f t="shared" si="1"/>
        <v>43.762856889519419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45112</v>
      </c>
      <c r="I16" s="65">
        <f t="shared" si="3"/>
        <v>45112</v>
      </c>
      <c r="J16" s="65">
        <f t="shared" si="3"/>
        <v>19742.3</v>
      </c>
      <c r="K16" s="65" t="e">
        <f t="shared" si="0"/>
        <v>#DIV/0!</v>
      </c>
      <c r="L16" s="65">
        <f t="shared" si="1"/>
        <v>43.762856889519419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45112</v>
      </c>
      <c r="I17" s="66">
        <v>45112</v>
      </c>
      <c r="J17" s="66">
        <v>19742.3</v>
      </c>
      <c r="K17" s="66" t="e">
        <f t="shared" si="0"/>
        <v>#DIV/0!</v>
      </c>
      <c r="L17" s="66">
        <f t="shared" si="1"/>
        <v>43.762856889519419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1341.45</v>
      </c>
      <c r="H18" s="65">
        <f t="shared" si="4"/>
        <v>796</v>
      </c>
      <c r="I18" s="65">
        <f t="shared" si="4"/>
        <v>796</v>
      </c>
      <c r="J18" s="65">
        <f t="shared" si="4"/>
        <v>795.34</v>
      </c>
      <c r="K18" s="65">
        <f t="shared" si="0"/>
        <v>59.289574713928957</v>
      </c>
      <c r="L18" s="65">
        <f t="shared" si="1"/>
        <v>99.917085427135675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1341.45</v>
      </c>
      <c r="H19" s="65">
        <f t="shared" si="4"/>
        <v>796</v>
      </c>
      <c r="I19" s="65">
        <f t="shared" si="4"/>
        <v>796</v>
      </c>
      <c r="J19" s="65">
        <f t="shared" si="4"/>
        <v>795.34</v>
      </c>
      <c r="K19" s="65">
        <f t="shared" si="0"/>
        <v>59.289574713928957</v>
      </c>
      <c r="L19" s="65">
        <f t="shared" si="1"/>
        <v>99.917085427135675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1341.45</v>
      </c>
      <c r="H20" s="66">
        <v>796</v>
      </c>
      <c r="I20" s="66">
        <v>796</v>
      </c>
      <c r="J20" s="66">
        <v>795.34</v>
      </c>
      <c r="K20" s="66">
        <f t="shared" si="0"/>
        <v>59.289574713928957</v>
      </c>
      <c r="L20" s="66">
        <f t="shared" si="1"/>
        <v>99.917085427135675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6885779.4900000002</v>
      </c>
      <c r="H21" s="65">
        <f>H22</f>
        <v>7700312</v>
      </c>
      <c r="I21" s="65">
        <f>I22</f>
        <v>9086856</v>
      </c>
      <c r="J21" s="65">
        <f>J22</f>
        <v>9041245.4700000007</v>
      </c>
      <c r="K21" s="65">
        <f t="shared" si="0"/>
        <v>131.30315141706635</v>
      </c>
      <c r="L21" s="65">
        <f t="shared" si="1"/>
        <v>99.498060385242155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6885779.4900000002</v>
      </c>
      <c r="H22" s="65">
        <f>H23+H24</f>
        <v>7700312</v>
      </c>
      <c r="I22" s="65">
        <f>I23+I24</f>
        <v>9086856</v>
      </c>
      <c r="J22" s="65">
        <f>J23+J24</f>
        <v>9041245.4700000007</v>
      </c>
      <c r="K22" s="65">
        <f t="shared" si="0"/>
        <v>131.30315141706635</v>
      </c>
      <c r="L22" s="65">
        <f t="shared" si="1"/>
        <v>99.498060385242155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6866580.2800000003</v>
      </c>
      <c r="H23" s="66">
        <v>7678587</v>
      </c>
      <c r="I23" s="66">
        <v>9070776</v>
      </c>
      <c r="J23" s="66">
        <v>9025613.7400000002</v>
      </c>
      <c r="K23" s="66">
        <f t="shared" si="0"/>
        <v>131.44263042097572</v>
      </c>
      <c r="L23" s="66">
        <f t="shared" si="1"/>
        <v>99.502112498423514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19199.21</v>
      </c>
      <c r="H24" s="66">
        <v>21725</v>
      </c>
      <c r="I24" s="66">
        <v>16080</v>
      </c>
      <c r="J24" s="66">
        <v>15631.73</v>
      </c>
      <c r="K24" s="66">
        <f t="shared" si="0"/>
        <v>81.418610453242607</v>
      </c>
      <c r="L24" s="66">
        <f t="shared" si="1"/>
        <v>97.212251243781097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G30+G75</f>
        <v>6887120.9399999995</v>
      </c>
      <c r="H29" s="65">
        <f>H30+H75</f>
        <v>7746220</v>
      </c>
      <c r="I29" s="65">
        <f>I30+I75</f>
        <v>9132764</v>
      </c>
      <c r="J29" s="65">
        <f>J30+J75</f>
        <v>9061987.7699999996</v>
      </c>
      <c r="K29" s="70">
        <f t="shared" ref="K29:K60" si="5">(J29*100)/G29</f>
        <v>131.57875183182134</v>
      </c>
      <c r="L29" s="70">
        <f t="shared" ref="L29:L60" si="6">(J29*100)/I29</f>
        <v>99.225029465340398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6866580.2799999993</v>
      </c>
      <c r="H30" s="65">
        <f>H31+H39+H69</f>
        <v>7724495</v>
      </c>
      <c r="I30" s="65">
        <f>I31+I39+I69</f>
        <v>9116684</v>
      </c>
      <c r="J30" s="65">
        <f>J31+J39+J69</f>
        <v>9046356.0399999991</v>
      </c>
      <c r="K30" s="65">
        <f t="shared" si="5"/>
        <v>131.74470655136651</v>
      </c>
      <c r="L30" s="65">
        <f t="shared" si="6"/>
        <v>99.228579601969315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5165477.1399999997</v>
      </c>
      <c r="H31" s="65">
        <f>H32+H35+H37</f>
        <v>6081370</v>
      </c>
      <c r="I31" s="65">
        <f>I32+I35+I37</f>
        <v>6737137</v>
      </c>
      <c r="J31" s="65">
        <f>J32+J35+J37</f>
        <v>6736721.96</v>
      </c>
      <c r="K31" s="65">
        <f t="shared" si="5"/>
        <v>130.41819327459072</v>
      </c>
      <c r="L31" s="65">
        <f t="shared" si="6"/>
        <v>99.9938395196654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4286741.21</v>
      </c>
      <c r="H32" s="65">
        <f>H33+H34</f>
        <v>5148500</v>
      </c>
      <c r="I32" s="65">
        <f>I33+I34</f>
        <v>5601237</v>
      </c>
      <c r="J32" s="65">
        <f>J33+J34</f>
        <v>5601170.8300000001</v>
      </c>
      <c r="K32" s="65">
        <f t="shared" si="5"/>
        <v>130.6626772088255</v>
      </c>
      <c r="L32" s="65">
        <f t="shared" si="6"/>
        <v>99.998818653808073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4281544.16</v>
      </c>
      <c r="H33" s="66">
        <v>5136500</v>
      </c>
      <c r="I33" s="66">
        <v>5592800</v>
      </c>
      <c r="J33" s="66">
        <v>5592734.8200000003</v>
      </c>
      <c r="K33" s="66">
        <f t="shared" si="5"/>
        <v>130.62424702399892</v>
      </c>
      <c r="L33" s="66">
        <f t="shared" si="6"/>
        <v>99.998834573022464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5197.05</v>
      </c>
      <c r="H34" s="66">
        <v>12000</v>
      </c>
      <c r="I34" s="66">
        <v>8437</v>
      </c>
      <c r="J34" s="66">
        <v>8436.01</v>
      </c>
      <c r="K34" s="66">
        <f t="shared" si="5"/>
        <v>162.32304865260099</v>
      </c>
      <c r="L34" s="66">
        <f t="shared" si="6"/>
        <v>99.988265971316821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207737.27</v>
      </c>
      <c r="H35" s="65">
        <f>H36</f>
        <v>211600</v>
      </c>
      <c r="I35" s="65">
        <f>I36</f>
        <v>246630</v>
      </c>
      <c r="J35" s="65">
        <f>J36</f>
        <v>246421.27</v>
      </c>
      <c r="K35" s="65">
        <f t="shared" si="5"/>
        <v>118.62159832946683</v>
      </c>
      <c r="L35" s="65">
        <f t="shared" si="6"/>
        <v>99.91536714917082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207737.27</v>
      </c>
      <c r="H36" s="66">
        <v>211600</v>
      </c>
      <c r="I36" s="66">
        <v>246630</v>
      </c>
      <c r="J36" s="66">
        <v>246421.27</v>
      </c>
      <c r="K36" s="66">
        <f t="shared" si="5"/>
        <v>118.62159832946683</v>
      </c>
      <c r="L36" s="66">
        <f t="shared" si="6"/>
        <v>99.91536714917082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670998.66</v>
      </c>
      <c r="H37" s="65">
        <f>H38</f>
        <v>721270</v>
      </c>
      <c r="I37" s="65">
        <f>I38</f>
        <v>889270</v>
      </c>
      <c r="J37" s="65">
        <f>J38</f>
        <v>889129.86</v>
      </c>
      <c r="K37" s="65">
        <f t="shared" si="5"/>
        <v>132.5084404788528</v>
      </c>
      <c r="L37" s="65">
        <f t="shared" si="6"/>
        <v>99.984241006668384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670998.66</v>
      </c>
      <c r="H38" s="66">
        <v>721270</v>
      </c>
      <c r="I38" s="66">
        <v>889270</v>
      </c>
      <c r="J38" s="66">
        <v>889129.86</v>
      </c>
      <c r="K38" s="66">
        <f t="shared" si="5"/>
        <v>132.5084404788528</v>
      </c>
      <c r="L38" s="66">
        <f t="shared" si="6"/>
        <v>99.984241006668384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1698635.04</v>
      </c>
      <c r="H39" s="65">
        <f>H40+H45+H51+H61+H63</f>
        <v>1638404</v>
      </c>
      <c r="I39" s="65">
        <f>I40+I45+I51+I61+I63</f>
        <v>2374305</v>
      </c>
      <c r="J39" s="65">
        <f>J40+J45+J51+J61+J63</f>
        <v>2304935.4099999997</v>
      </c>
      <c r="K39" s="65">
        <f t="shared" si="5"/>
        <v>135.69338649696053</v>
      </c>
      <c r="L39" s="65">
        <f t="shared" si="6"/>
        <v>97.078320182116457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152089.68</v>
      </c>
      <c r="H40" s="65">
        <f>H41+H42+H43+H44</f>
        <v>154275</v>
      </c>
      <c r="I40" s="65">
        <f>I41+I42+I43+I44</f>
        <v>173245</v>
      </c>
      <c r="J40" s="65">
        <f>J41+J42+J43+J44</f>
        <v>169654.99</v>
      </c>
      <c r="K40" s="65">
        <f t="shared" si="5"/>
        <v>111.54931090656513</v>
      </c>
      <c r="L40" s="65">
        <f t="shared" si="6"/>
        <v>97.927784351640739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3601.24</v>
      </c>
      <c r="H41" s="66">
        <v>6000</v>
      </c>
      <c r="I41" s="66">
        <v>6000</v>
      </c>
      <c r="J41" s="66">
        <v>3561.12</v>
      </c>
      <c r="K41" s="66">
        <f t="shared" si="5"/>
        <v>98.885939287578722</v>
      </c>
      <c r="L41" s="66">
        <f t="shared" si="6"/>
        <v>59.351999999999997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145814.13</v>
      </c>
      <c r="H42" s="66">
        <v>145377</v>
      </c>
      <c r="I42" s="66">
        <v>164347</v>
      </c>
      <c r="J42" s="66">
        <v>164344.10999999999</v>
      </c>
      <c r="K42" s="66">
        <f t="shared" si="5"/>
        <v>112.70794538224793</v>
      </c>
      <c r="L42" s="66">
        <f t="shared" si="6"/>
        <v>99.998241525552643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2249.2199999999998</v>
      </c>
      <c r="H43" s="66">
        <v>2500</v>
      </c>
      <c r="I43" s="66">
        <v>2500</v>
      </c>
      <c r="J43" s="66">
        <v>1437.5</v>
      </c>
      <c r="K43" s="66">
        <f t="shared" si="5"/>
        <v>63.911044717724373</v>
      </c>
      <c r="L43" s="66">
        <f t="shared" si="6"/>
        <v>57.5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425.09</v>
      </c>
      <c r="H44" s="66">
        <v>398</v>
      </c>
      <c r="I44" s="66">
        <v>398</v>
      </c>
      <c r="J44" s="66">
        <v>312.26</v>
      </c>
      <c r="K44" s="66">
        <f t="shared" si="5"/>
        <v>73.457385494836387</v>
      </c>
      <c r="L44" s="66">
        <f t="shared" si="6"/>
        <v>78.457286432160799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121250.08999999998</v>
      </c>
      <c r="H45" s="65">
        <f>H46+H47+H48+H49+H50</f>
        <v>177616</v>
      </c>
      <c r="I45" s="65">
        <f>I46+I47+I48+I49+I50</f>
        <v>136276</v>
      </c>
      <c r="J45" s="65">
        <f>J46+J47+J48+J49+J50</f>
        <v>113103.11000000002</v>
      </c>
      <c r="K45" s="65">
        <f t="shared" si="5"/>
        <v>93.280846224526528</v>
      </c>
      <c r="L45" s="65">
        <f t="shared" si="6"/>
        <v>82.995619184595967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82463.87</v>
      </c>
      <c r="H46" s="66">
        <v>93796</v>
      </c>
      <c r="I46" s="66">
        <v>93796</v>
      </c>
      <c r="J46" s="66">
        <v>74037.22</v>
      </c>
      <c r="K46" s="66">
        <f t="shared" si="5"/>
        <v>89.781403661991618</v>
      </c>
      <c r="L46" s="66">
        <f t="shared" si="6"/>
        <v>78.934304234722163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36377.65</v>
      </c>
      <c r="H47" s="66">
        <v>79634</v>
      </c>
      <c r="I47" s="66">
        <v>36634</v>
      </c>
      <c r="J47" s="66">
        <v>35952.339999999997</v>
      </c>
      <c r="K47" s="66">
        <f t="shared" si="5"/>
        <v>98.830848061928137</v>
      </c>
      <c r="L47" s="66">
        <f t="shared" si="6"/>
        <v>98.139269531036746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769.98</v>
      </c>
      <c r="H48" s="66">
        <v>1991</v>
      </c>
      <c r="I48" s="66">
        <v>1991</v>
      </c>
      <c r="J48" s="66">
        <v>1029.24</v>
      </c>
      <c r="K48" s="66">
        <f t="shared" si="5"/>
        <v>133.6710044416738</v>
      </c>
      <c r="L48" s="66">
        <f t="shared" si="6"/>
        <v>51.694625816172774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974.59</v>
      </c>
      <c r="H49" s="66">
        <v>1195</v>
      </c>
      <c r="I49" s="66">
        <v>2855</v>
      </c>
      <c r="J49" s="66">
        <v>1143.0999999999999</v>
      </c>
      <c r="K49" s="66">
        <f t="shared" si="5"/>
        <v>117.29034773597103</v>
      </c>
      <c r="L49" s="66">
        <f t="shared" si="6"/>
        <v>40.038528896672503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664</v>
      </c>
      <c r="H50" s="66">
        <v>1000</v>
      </c>
      <c r="I50" s="66">
        <v>1000</v>
      </c>
      <c r="J50" s="66">
        <v>941.21</v>
      </c>
      <c r="K50" s="66">
        <f t="shared" si="5"/>
        <v>141.74849397590361</v>
      </c>
      <c r="L50" s="66">
        <f t="shared" si="6"/>
        <v>94.120999999999995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1403863.29</v>
      </c>
      <c r="H51" s="65">
        <f>H52+H53+H54+H55+H56+H57+H58+H59+H60</f>
        <v>1276225</v>
      </c>
      <c r="I51" s="65">
        <f>I52+I53+I54+I55+I56+I57+I58+I59+I60</f>
        <v>2038225</v>
      </c>
      <c r="J51" s="65">
        <f>J52+J53+J54+J55+J56+J57+J58+J59+J60</f>
        <v>2000145.24</v>
      </c>
      <c r="K51" s="65">
        <f t="shared" si="5"/>
        <v>142.47436016365953</v>
      </c>
      <c r="L51" s="65">
        <f t="shared" si="6"/>
        <v>98.131719510848896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229687.08</v>
      </c>
      <c r="H52" s="66">
        <v>288008</v>
      </c>
      <c r="I52" s="66">
        <v>358193</v>
      </c>
      <c r="J52" s="66">
        <v>313015.86</v>
      </c>
      <c r="K52" s="66">
        <f t="shared" si="5"/>
        <v>136.2792630739178</v>
      </c>
      <c r="L52" s="66">
        <f t="shared" si="6"/>
        <v>87.387486634300501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16384.599999999999</v>
      </c>
      <c r="H53" s="66">
        <v>59112</v>
      </c>
      <c r="I53" s="66">
        <v>59112</v>
      </c>
      <c r="J53" s="66">
        <v>33604.910000000003</v>
      </c>
      <c r="K53" s="66">
        <f t="shared" si="5"/>
        <v>205.10058225406786</v>
      </c>
      <c r="L53" s="66">
        <f t="shared" si="6"/>
        <v>56.84955677358235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10526.36</v>
      </c>
      <c r="H54" s="66">
        <v>4124</v>
      </c>
      <c r="I54" s="66">
        <v>7009</v>
      </c>
      <c r="J54" s="66">
        <v>8644.5</v>
      </c>
      <c r="K54" s="66">
        <f t="shared" si="5"/>
        <v>82.122405085898635</v>
      </c>
      <c r="L54" s="66">
        <f t="shared" si="6"/>
        <v>123.33428449136824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14376.81</v>
      </c>
      <c r="H55" s="66">
        <v>15201</v>
      </c>
      <c r="I55" s="66">
        <v>15201</v>
      </c>
      <c r="J55" s="66">
        <v>13676.1</v>
      </c>
      <c r="K55" s="66">
        <f t="shared" si="5"/>
        <v>95.126109338580676</v>
      </c>
      <c r="L55" s="66">
        <f t="shared" si="6"/>
        <v>89.968423130057232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17677.75</v>
      </c>
      <c r="H56" s="66">
        <v>18657</v>
      </c>
      <c r="I56" s="66">
        <v>18657</v>
      </c>
      <c r="J56" s="66">
        <v>18117.16</v>
      </c>
      <c r="K56" s="66">
        <f t="shared" si="5"/>
        <v>102.48566701079039</v>
      </c>
      <c r="L56" s="66">
        <f t="shared" si="6"/>
        <v>97.106501581175962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25483</v>
      </c>
      <c r="H57" s="66">
        <v>8627</v>
      </c>
      <c r="I57" s="66">
        <v>8627</v>
      </c>
      <c r="J57" s="66">
        <v>15462</v>
      </c>
      <c r="K57" s="66">
        <f t="shared" si="5"/>
        <v>60.675744614056427</v>
      </c>
      <c r="L57" s="66">
        <f t="shared" si="6"/>
        <v>179.22800510026661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1082073.58</v>
      </c>
      <c r="H58" s="66">
        <v>874146</v>
      </c>
      <c r="I58" s="66">
        <v>1561946</v>
      </c>
      <c r="J58" s="66">
        <v>1587237.66</v>
      </c>
      <c r="K58" s="66">
        <f t="shared" si="5"/>
        <v>146.68481786608262</v>
      </c>
      <c r="L58" s="66">
        <f t="shared" si="6"/>
        <v>101.61924035786129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33.950000000000003</v>
      </c>
      <c r="H59" s="66">
        <v>50</v>
      </c>
      <c r="I59" s="66">
        <v>50</v>
      </c>
      <c r="J59" s="66">
        <v>33.96</v>
      </c>
      <c r="K59" s="66">
        <f t="shared" si="5"/>
        <v>100.02945508100146</v>
      </c>
      <c r="L59" s="66">
        <f t="shared" si="6"/>
        <v>67.92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7620.16</v>
      </c>
      <c r="H60" s="66">
        <v>8300</v>
      </c>
      <c r="I60" s="66">
        <v>9430</v>
      </c>
      <c r="J60" s="66">
        <v>10353.09</v>
      </c>
      <c r="K60" s="66">
        <f t="shared" si="5"/>
        <v>135.86447003737456</v>
      </c>
      <c r="L60" s="66">
        <f t="shared" si="6"/>
        <v>109.78886532343584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14600</v>
      </c>
      <c r="H61" s="65">
        <f>H62</f>
        <v>14600</v>
      </c>
      <c r="I61" s="65">
        <f>I62</f>
        <v>14600</v>
      </c>
      <c r="J61" s="65">
        <f>J62</f>
        <v>10602.42</v>
      </c>
      <c r="K61" s="65">
        <f t="shared" ref="K61:K83" si="7">(J61*100)/G61</f>
        <v>72.619315068493151</v>
      </c>
      <c r="L61" s="65">
        <f t="shared" ref="L61:L83" si="8">(J61*100)/I61</f>
        <v>72.619315068493151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14600</v>
      </c>
      <c r="H62" s="66">
        <v>14600</v>
      </c>
      <c r="I62" s="66">
        <v>14600</v>
      </c>
      <c r="J62" s="66">
        <v>10602.42</v>
      </c>
      <c r="K62" s="66">
        <f t="shared" si="7"/>
        <v>72.619315068493151</v>
      </c>
      <c r="L62" s="66">
        <f t="shared" si="8"/>
        <v>72.619315068493151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6831.98</v>
      </c>
      <c r="H63" s="65">
        <f>H64+H65+H66+H67+H68</f>
        <v>15688</v>
      </c>
      <c r="I63" s="65">
        <f>I64+I65+I66+I67+I68</f>
        <v>11959</v>
      </c>
      <c r="J63" s="65">
        <f>J64+J65+J66+J67+J68</f>
        <v>11429.65</v>
      </c>
      <c r="K63" s="65">
        <f t="shared" si="7"/>
        <v>167.29630356060761</v>
      </c>
      <c r="L63" s="65">
        <f t="shared" si="8"/>
        <v>95.573626557404467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3982</v>
      </c>
      <c r="I64" s="66">
        <v>982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859.33</v>
      </c>
      <c r="H65" s="66">
        <v>1022</v>
      </c>
      <c r="I65" s="66">
        <v>1022</v>
      </c>
      <c r="J65" s="66">
        <v>1455.77</v>
      </c>
      <c r="K65" s="66">
        <f t="shared" si="7"/>
        <v>169.40756170504926</v>
      </c>
      <c r="L65" s="66">
        <f t="shared" si="8"/>
        <v>142.44324853228963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949</v>
      </c>
      <c r="H66" s="66">
        <v>199</v>
      </c>
      <c r="I66" s="66">
        <v>199</v>
      </c>
      <c r="J66" s="66">
        <v>1198.67</v>
      </c>
      <c r="K66" s="66">
        <f t="shared" si="7"/>
        <v>126.30874604847207</v>
      </c>
      <c r="L66" s="66">
        <f t="shared" si="8"/>
        <v>602.3467336683417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4195.49</v>
      </c>
      <c r="H67" s="66">
        <v>8760</v>
      </c>
      <c r="I67" s="66">
        <v>8031</v>
      </c>
      <c r="J67" s="66">
        <v>7366.24</v>
      </c>
      <c r="K67" s="66">
        <f t="shared" si="7"/>
        <v>175.57520098963411</v>
      </c>
      <c r="L67" s="66">
        <f t="shared" si="8"/>
        <v>91.722575021790561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828.16</v>
      </c>
      <c r="H68" s="66">
        <v>1725</v>
      </c>
      <c r="I68" s="66">
        <v>1725</v>
      </c>
      <c r="J68" s="66">
        <v>1408.97</v>
      </c>
      <c r="K68" s="66">
        <f t="shared" si="7"/>
        <v>170.13258307573417</v>
      </c>
      <c r="L68" s="66">
        <f t="shared" si="8"/>
        <v>81.679420289855074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2468.1000000000004</v>
      </c>
      <c r="H69" s="65">
        <f>H70+H72</f>
        <v>4721</v>
      </c>
      <c r="I69" s="65">
        <f>I70+I72</f>
        <v>5242</v>
      </c>
      <c r="J69" s="65">
        <f>J70+J72</f>
        <v>4698.67</v>
      </c>
      <c r="K69" s="65">
        <f t="shared" si="7"/>
        <v>190.37599773104816</v>
      </c>
      <c r="L69" s="65">
        <f t="shared" si="8"/>
        <v>89.635062953071341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212.01</v>
      </c>
      <c r="H70" s="65">
        <f>H71</f>
        <v>2066</v>
      </c>
      <c r="I70" s="65">
        <f>I71</f>
        <v>1747</v>
      </c>
      <c r="J70" s="65">
        <f>J71</f>
        <v>1721.19</v>
      </c>
      <c r="K70" s="65">
        <f t="shared" si="7"/>
        <v>811.84378095372858</v>
      </c>
      <c r="L70" s="65">
        <f t="shared" si="8"/>
        <v>98.522610188895243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212.01</v>
      </c>
      <c r="H71" s="66">
        <v>2066</v>
      </c>
      <c r="I71" s="66">
        <v>1747</v>
      </c>
      <c r="J71" s="66">
        <v>1721.19</v>
      </c>
      <c r="K71" s="66">
        <f t="shared" si="7"/>
        <v>811.84378095372858</v>
      </c>
      <c r="L71" s="66">
        <f t="shared" si="8"/>
        <v>98.522610188895243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2256.09</v>
      </c>
      <c r="H72" s="65">
        <f>H73+H74</f>
        <v>2655</v>
      </c>
      <c r="I72" s="65">
        <f>I73+I74</f>
        <v>3495</v>
      </c>
      <c r="J72" s="65">
        <f>J73+J74</f>
        <v>2977.48</v>
      </c>
      <c r="K72" s="65">
        <f t="shared" si="7"/>
        <v>131.97523148455957</v>
      </c>
      <c r="L72" s="65">
        <f t="shared" si="8"/>
        <v>85.192560801144495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2200</v>
      </c>
      <c r="H73" s="66">
        <v>2522</v>
      </c>
      <c r="I73" s="66">
        <v>3362</v>
      </c>
      <c r="J73" s="66">
        <v>2962.48</v>
      </c>
      <c r="K73" s="66">
        <f t="shared" si="7"/>
        <v>134.65818181818182</v>
      </c>
      <c r="L73" s="66">
        <f t="shared" si="8"/>
        <v>88.116597263533606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56.09</v>
      </c>
      <c r="H74" s="66">
        <v>133</v>
      </c>
      <c r="I74" s="66">
        <v>133</v>
      </c>
      <c r="J74" s="66">
        <v>15</v>
      </c>
      <c r="K74" s="66">
        <f t="shared" si="7"/>
        <v>26.742734890354786</v>
      </c>
      <c r="L74" s="66">
        <f t="shared" si="8"/>
        <v>11.278195488721805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G76+G81</f>
        <v>20540.66</v>
      </c>
      <c r="H75" s="65">
        <f>H76+H81</f>
        <v>21725</v>
      </c>
      <c r="I75" s="65">
        <f>I76+I81</f>
        <v>16080</v>
      </c>
      <c r="J75" s="65">
        <f>J76+J81</f>
        <v>15631.73</v>
      </c>
      <c r="K75" s="65">
        <f t="shared" si="7"/>
        <v>76.101400831326742</v>
      </c>
      <c r="L75" s="65">
        <f t="shared" si="8"/>
        <v>97.212251243781097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>G77+G79</f>
        <v>5228.16</v>
      </c>
      <c r="H76" s="65">
        <f>H77+H79</f>
        <v>11725</v>
      </c>
      <c r="I76" s="65">
        <f>I77+I79</f>
        <v>6080</v>
      </c>
      <c r="J76" s="65">
        <f>J77+J79</f>
        <v>6075.37</v>
      </c>
      <c r="K76" s="65">
        <f t="shared" si="7"/>
        <v>116.20474507283633</v>
      </c>
      <c r="L76" s="65">
        <f t="shared" si="8"/>
        <v>99.923848684210526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1341.45</v>
      </c>
      <c r="H77" s="65">
        <f>H78</f>
        <v>0</v>
      </c>
      <c r="I77" s="65">
        <f>I78</f>
        <v>0</v>
      </c>
      <c r="J77" s="65">
        <f>J78</f>
        <v>0</v>
      </c>
      <c r="K77" s="65">
        <f t="shared" si="7"/>
        <v>0</v>
      </c>
      <c r="L77" s="65" t="e">
        <f t="shared" si="8"/>
        <v>#DIV/0!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1341.45</v>
      </c>
      <c r="H78" s="66">
        <v>0</v>
      </c>
      <c r="I78" s="66">
        <v>0</v>
      </c>
      <c r="J78" s="66">
        <v>0</v>
      </c>
      <c r="K78" s="66">
        <f t="shared" si="7"/>
        <v>0</v>
      </c>
      <c r="L78" s="66" t="e">
        <f t="shared" si="8"/>
        <v>#DIV/0!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3886.71</v>
      </c>
      <c r="H79" s="65">
        <f>H80</f>
        <v>11725</v>
      </c>
      <c r="I79" s="65">
        <f>I80</f>
        <v>6080</v>
      </c>
      <c r="J79" s="65">
        <f>J80</f>
        <v>6075.37</v>
      </c>
      <c r="K79" s="65">
        <f t="shared" si="7"/>
        <v>156.3113790326523</v>
      </c>
      <c r="L79" s="65">
        <f t="shared" si="8"/>
        <v>99.923848684210526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3886.71</v>
      </c>
      <c r="H80" s="66">
        <v>11725</v>
      </c>
      <c r="I80" s="66">
        <v>6080</v>
      </c>
      <c r="J80" s="66">
        <v>6075.37</v>
      </c>
      <c r="K80" s="66">
        <f t="shared" si="7"/>
        <v>156.3113790326523</v>
      </c>
      <c r="L80" s="66">
        <f t="shared" si="8"/>
        <v>99.923848684210526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15312.5</v>
      </c>
      <c r="H81" s="65">
        <f t="shared" si="9"/>
        <v>10000</v>
      </c>
      <c r="I81" s="65">
        <f t="shared" si="9"/>
        <v>10000</v>
      </c>
      <c r="J81" s="65">
        <f t="shared" si="9"/>
        <v>9556.36</v>
      </c>
      <c r="K81" s="65">
        <f t="shared" si="7"/>
        <v>62.408881632653063</v>
      </c>
      <c r="L81" s="65">
        <f t="shared" si="8"/>
        <v>95.563599999999994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15312.5</v>
      </c>
      <c r="H82" s="65">
        <f t="shared" si="9"/>
        <v>10000</v>
      </c>
      <c r="I82" s="65">
        <f t="shared" si="9"/>
        <v>10000</v>
      </c>
      <c r="J82" s="65">
        <f t="shared" si="9"/>
        <v>9556.36</v>
      </c>
      <c r="K82" s="65">
        <f t="shared" si="7"/>
        <v>62.408881632653063</v>
      </c>
      <c r="L82" s="65">
        <f t="shared" si="8"/>
        <v>95.563599999999994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15312.5</v>
      </c>
      <c r="H83" s="66">
        <v>10000</v>
      </c>
      <c r="I83" s="66">
        <v>10000</v>
      </c>
      <c r="J83" s="66">
        <v>9556.36</v>
      </c>
      <c r="K83" s="66">
        <f t="shared" si="7"/>
        <v>62.408881632653063</v>
      </c>
      <c r="L83" s="66">
        <f t="shared" si="8"/>
        <v>95.563599999999994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6887120.9400000004</v>
      </c>
      <c r="D6" s="71">
        <f>D7+D9+D11+D13</f>
        <v>7746220</v>
      </c>
      <c r="E6" s="71">
        <f>E7+E9+E11+E13</f>
        <v>9132764</v>
      </c>
      <c r="F6" s="71">
        <f>F7+F9+F11+F13</f>
        <v>9061783.1100000013</v>
      </c>
      <c r="G6" s="72">
        <f t="shared" ref="G6:G21" si="0">(F6*100)/C6</f>
        <v>131.57578019822023</v>
      </c>
      <c r="H6" s="72">
        <f t="shared" ref="H6:H21" si="1">(F6*100)/E6</f>
        <v>99.222788522729815</v>
      </c>
    </row>
    <row r="7" spans="1:8" x14ac:dyDescent="0.25">
      <c r="A7"/>
      <c r="B7" s="8" t="s">
        <v>183</v>
      </c>
      <c r="C7" s="71">
        <f>C8</f>
        <v>6885779.4900000002</v>
      </c>
      <c r="D7" s="71">
        <f>D8</f>
        <v>7700312</v>
      </c>
      <c r="E7" s="71">
        <f>E8</f>
        <v>9086856</v>
      </c>
      <c r="F7" s="71">
        <f>F8</f>
        <v>9041245.4700000007</v>
      </c>
      <c r="G7" s="72">
        <f t="shared" si="0"/>
        <v>131.30315141706635</v>
      </c>
      <c r="H7" s="72">
        <f t="shared" si="1"/>
        <v>99.498060385242155</v>
      </c>
    </row>
    <row r="8" spans="1:8" x14ac:dyDescent="0.25">
      <c r="A8"/>
      <c r="B8" s="16" t="s">
        <v>184</v>
      </c>
      <c r="C8" s="73">
        <v>6885779.4900000002</v>
      </c>
      <c r="D8" s="73">
        <v>7700312</v>
      </c>
      <c r="E8" s="73">
        <v>9086856</v>
      </c>
      <c r="F8" s="74">
        <v>9041245.4700000007</v>
      </c>
      <c r="G8" s="70">
        <f t="shared" si="0"/>
        <v>131.30315141706635</v>
      </c>
      <c r="H8" s="70">
        <f t="shared" si="1"/>
        <v>99.498060385242155</v>
      </c>
    </row>
    <row r="9" spans="1:8" x14ac:dyDescent="0.25">
      <c r="A9"/>
      <c r="B9" s="8" t="s">
        <v>185</v>
      </c>
      <c r="C9" s="71">
        <f>C10</f>
        <v>1341.45</v>
      </c>
      <c r="D9" s="71">
        <f>D10</f>
        <v>796</v>
      </c>
      <c r="E9" s="71">
        <f>E10</f>
        <v>796</v>
      </c>
      <c r="F9" s="71">
        <f>F10</f>
        <v>795.34</v>
      </c>
      <c r="G9" s="72">
        <f t="shared" si="0"/>
        <v>59.289574713928957</v>
      </c>
      <c r="H9" s="72">
        <f t="shared" si="1"/>
        <v>99.917085427135675</v>
      </c>
    </row>
    <row r="10" spans="1:8" x14ac:dyDescent="0.25">
      <c r="A10"/>
      <c r="B10" s="16" t="s">
        <v>186</v>
      </c>
      <c r="C10" s="73">
        <v>1341.45</v>
      </c>
      <c r="D10" s="73">
        <v>796</v>
      </c>
      <c r="E10" s="73">
        <v>796</v>
      </c>
      <c r="F10" s="74">
        <v>795.34</v>
      </c>
      <c r="G10" s="70">
        <f t="shared" si="0"/>
        <v>59.289574713928957</v>
      </c>
      <c r="H10" s="70">
        <f t="shared" si="1"/>
        <v>99.917085427135675</v>
      </c>
    </row>
    <row r="11" spans="1:8" x14ac:dyDescent="0.25">
      <c r="A11"/>
      <c r="B11" s="8" t="s">
        <v>187</v>
      </c>
      <c r="C11" s="71">
        <f>C12</f>
        <v>0</v>
      </c>
      <c r="D11" s="71">
        <f>D12</f>
        <v>45112</v>
      </c>
      <c r="E11" s="71">
        <f>E12</f>
        <v>45112</v>
      </c>
      <c r="F11" s="71">
        <f>F12</f>
        <v>19742.3</v>
      </c>
      <c r="G11" s="72" t="e">
        <f t="shared" si="0"/>
        <v>#DIV/0!</v>
      </c>
      <c r="H11" s="72">
        <f t="shared" si="1"/>
        <v>43.762856889519419</v>
      </c>
    </row>
    <row r="12" spans="1:8" x14ac:dyDescent="0.25">
      <c r="A12"/>
      <c r="B12" s="16" t="s">
        <v>188</v>
      </c>
      <c r="C12" s="73">
        <v>0</v>
      </c>
      <c r="D12" s="73">
        <v>45112</v>
      </c>
      <c r="E12" s="73">
        <v>45112</v>
      </c>
      <c r="F12" s="74">
        <v>19742.3</v>
      </c>
      <c r="G12" s="70" t="e">
        <f t="shared" si="0"/>
        <v>#DIV/0!</v>
      </c>
      <c r="H12" s="70">
        <f t="shared" si="1"/>
        <v>43.762856889519419</v>
      </c>
    </row>
    <row r="13" spans="1:8" x14ac:dyDescent="0.25">
      <c r="A13"/>
      <c r="B13" s="8" t="s">
        <v>189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190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6887120.9400000004</v>
      </c>
      <c r="D15" s="75">
        <f>D16+D18+D20</f>
        <v>7746220</v>
      </c>
      <c r="E15" s="75">
        <f>E16+E18+E20</f>
        <v>9132764</v>
      </c>
      <c r="F15" s="75">
        <f>F16+F18+F20</f>
        <v>9061987.7700000014</v>
      </c>
      <c r="G15" s="72">
        <f t="shared" si="0"/>
        <v>131.57875183182131</v>
      </c>
      <c r="H15" s="72">
        <f t="shared" si="1"/>
        <v>99.225029465340398</v>
      </c>
    </row>
    <row r="16" spans="1:8" x14ac:dyDescent="0.25">
      <c r="A16"/>
      <c r="B16" s="8" t="s">
        <v>183</v>
      </c>
      <c r="C16" s="75">
        <f>C17</f>
        <v>6885779.4900000002</v>
      </c>
      <c r="D16" s="75">
        <f>D17</f>
        <v>7700312</v>
      </c>
      <c r="E16" s="75">
        <f>E17</f>
        <v>9086856</v>
      </c>
      <c r="F16" s="75">
        <f>F17</f>
        <v>9041245.4700000007</v>
      </c>
      <c r="G16" s="72">
        <f t="shared" si="0"/>
        <v>131.30315141706635</v>
      </c>
      <c r="H16" s="72">
        <f t="shared" si="1"/>
        <v>99.498060385242155</v>
      </c>
    </row>
    <row r="17" spans="1:8" x14ac:dyDescent="0.25">
      <c r="A17"/>
      <c r="B17" s="16" t="s">
        <v>184</v>
      </c>
      <c r="C17" s="73">
        <v>6885779.4900000002</v>
      </c>
      <c r="D17" s="73">
        <v>7700312</v>
      </c>
      <c r="E17" s="76">
        <v>9086856</v>
      </c>
      <c r="F17" s="74">
        <v>9041245.4700000007</v>
      </c>
      <c r="G17" s="70">
        <f t="shared" si="0"/>
        <v>131.30315141706635</v>
      </c>
      <c r="H17" s="70">
        <f t="shared" si="1"/>
        <v>99.498060385242155</v>
      </c>
    </row>
    <row r="18" spans="1:8" x14ac:dyDescent="0.25">
      <c r="A18"/>
      <c r="B18" s="8" t="s">
        <v>185</v>
      </c>
      <c r="C18" s="75">
        <f>C19</f>
        <v>1341.45</v>
      </c>
      <c r="D18" s="75">
        <f>D19</f>
        <v>796</v>
      </c>
      <c r="E18" s="75">
        <f>E19</f>
        <v>796</v>
      </c>
      <c r="F18" s="75">
        <f>F19</f>
        <v>1000</v>
      </c>
      <c r="G18" s="72">
        <f t="shared" si="0"/>
        <v>74.546200007454615</v>
      </c>
      <c r="H18" s="72">
        <f t="shared" si="1"/>
        <v>125.62814070351759</v>
      </c>
    </row>
    <row r="19" spans="1:8" x14ac:dyDescent="0.25">
      <c r="A19"/>
      <c r="B19" s="16" t="s">
        <v>186</v>
      </c>
      <c r="C19" s="73">
        <v>1341.45</v>
      </c>
      <c r="D19" s="73">
        <v>796</v>
      </c>
      <c r="E19" s="76">
        <v>796</v>
      </c>
      <c r="F19" s="74">
        <v>1000</v>
      </c>
      <c r="G19" s="70">
        <f t="shared" si="0"/>
        <v>74.546200007454615</v>
      </c>
      <c r="H19" s="70">
        <f t="shared" si="1"/>
        <v>125.62814070351759</v>
      </c>
    </row>
    <row r="20" spans="1:8" x14ac:dyDescent="0.25">
      <c r="A20"/>
      <c r="B20" s="8" t="s">
        <v>187</v>
      </c>
      <c r="C20" s="75">
        <f>C21</f>
        <v>0</v>
      </c>
      <c r="D20" s="75">
        <f>D21</f>
        <v>45112</v>
      </c>
      <c r="E20" s="75">
        <f>E21</f>
        <v>45112</v>
      </c>
      <c r="F20" s="75">
        <f>F21</f>
        <v>19742.3</v>
      </c>
      <c r="G20" s="72" t="e">
        <f t="shared" si="0"/>
        <v>#DIV/0!</v>
      </c>
      <c r="H20" s="72">
        <f t="shared" si="1"/>
        <v>43.762856889519419</v>
      </c>
    </row>
    <row r="21" spans="1:8" x14ac:dyDescent="0.25">
      <c r="A21"/>
      <c r="B21" s="16" t="s">
        <v>188</v>
      </c>
      <c r="C21" s="73">
        <v>0</v>
      </c>
      <c r="D21" s="73">
        <v>45112</v>
      </c>
      <c r="E21" s="76">
        <v>45112</v>
      </c>
      <c r="F21" s="74">
        <v>19742.3</v>
      </c>
      <c r="G21" s="70" t="e">
        <f t="shared" si="0"/>
        <v>#DIV/0!</v>
      </c>
      <c r="H21" s="70">
        <f t="shared" si="1"/>
        <v>43.762856889519419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6887120.9400000004</v>
      </c>
      <c r="D6" s="75">
        <f t="shared" si="0"/>
        <v>7746220</v>
      </c>
      <c r="E6" s="75">
        <f t="shared" si="0"/>
        <v>9132764</v>
      </c>
      <c r="F6" s="75">
        <f t="shared" si="0"/>
        <v>9061987.7699999996</v>
      </c>
      <c r="G6" s="70">
        <f>(F6*100)/C6</f>
        <v>131.57875183182131</v>
      </c>
      <c r="H6" s="70">
        <f>(F6*100)/E6</f>
        <v>99.225029465340398</v>
      </c>
    </row>
    <row r="7" spans="2:8" x14ac:dyDescent="0.25">
      <c r="B7" s="8" t="s">
        <v>191</v>
      </c>
      <c r="C7" s="75">
        <f t="shared" si="0"/>
        <v>6887120.9400000004</v>
      </c>
      <c r="D7" s="75">
        <f t="shared" si="0"/>
        <v>7746220</v>
      </c>
      <c r="E7" s="75">
        <f t="shared" si="0"/>
        <v>9132764</v>
      </c>
      <c r="F7" s="75">
        <f t="shared" si="0"/>
        <v>9061987.7699999996</v>
      </c>
      <c r="G7" s="70">
        <f>(F7*100)/C7</f>
        <v>131.57875183182131</v>
      </c>
      <c r="H7" s="70">
        <f>(F7*100)/E7</f>
        <v>99.225029465340398</v>
      </c>
    </row>
    <row r="8" spans="2:8" x14ac:dyDescent="0.25">
      <c r="B8" s="11" t="s">
        <v>192</v>
      </c>
      <c r="C8" s="73">
        <v>6887120.9400000004</v>
      </c>
      <c r="D8" s="73">
        <v>7746220</v>
      </c>
      <c r="E8" s="73">
        <v>9132764</v>
      </c>
      <c r="F8" s="74">
        <v>9061987.7699999996</v>
      </c>
      <c r="G8" s="70">
        <f>(F8*100)/C8</f>
        <v>131.57875183182131</v>
      </c>
      <c r="H8" s="70">
        <f>(F8*100)/E8</f>
        <v>99.225029465340398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3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C13+C96</f>
        <v>7700312</v>
      </c>
      <c r="D7" s="77">
        <f>D13+D96</f>
        <v>9086856</v>
      </c>
      <c r="E7" s="77">
        <f>E13+E96</f>
        <v>9041245.4700000007</v>
      </c>
      <c r="F7" s="77">
        <f>(E7*100)/D7</f>
        <v>99.498060385242155</v>
      </c>
    </row>
    <row r="8" spans="1:6" x14ac:dyDescent="0.2">
      <c r="A8" s="47" t="s">
        <v>80</v>
      </c>
      <c r="B8" s="46"/>
      <c r="C8" s="77">
        <f>C70</f>
        <v>796</v>
      </c>
      <c r="D8" s="77">
        <f>D70</f>
        <v>796</v>
      </c>
      <c r="E8" s="77">
        <f>E70</f>
        <v>1000</v>
      </c>
      <c r="F8" s="77">
        <f>(E8*100)/D8</f>
        <v>125.62814070351759</v>
      </c>
    </row>
    <row r="9" spans="1:6" x14ac:dyDescent="0.2">
      <c r="A9" s="47" t="s">
        <v>198</v>
      </c>
      <c r="B9" s="46"/>
      <c r="C9" s="77">
        <f>C81</f>
        <v>45112</v>
      </c>
      <c r="D9" s="77">
        <f>D81</f>
        <v>45112</v>
      </c>
      <c r="E9" s="77">
        <f>E81</f>
        <v>19742.3</v>
      </c>
      <c r="F9" s="77">
        <f>(E9*100)/D9</f>
        <v>43.762856889519419</v>
      </c>
    </row>
    <row r="10" spans="1:6" x14ac:dyDescent="0.2">
      <c r="A10" s="47" t="s">
        <v>199</v>
      </c>
      <c r="B10" s="46"/>
      <c r="C10" s="77">
        <f>C90</f>
        <v>0</v>
      </c>
      <c r="D10" s="77">
        <f>D90</f>
        <v>0</v>
      </c>
      <c r="E10" s="77">
        <f>E90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">
      <c r="A13" s="48" t="s">
        <v>197</v>
      </c>
      <c r="B13" s="48" t="s">
        <v>205</v>
      </c>
      <c r="C13" s="78">
        <f>C14+C58</f>
        <v>7572898</v>
      </c>
      <c r="D13" s="78">
        <f>D14+D58</f>
        <v>9056442</v>
      </c>
      <c r="E13" s="78">
        <f>E14+E58</f>
        <v>9021634.6500000004</v>
      </c>
      <c r="F13" s="79">
        <f>(E13*100)/D13</f>
        <v>99.615661978512094</v>
      </c>
    </row>
    <row r="14" spans="1:6" x14ac:dyDescent="0.2">
      <c r="A14" s="49" t="s">
        <v>78</v>
      </c>
      <c r="B14" s="50" t="s">
        <v>79</v>
      </c>
      <c r="C14" s="80">
        <f>C15+C23+C52</f>
        <v>7551173</v>
      </c>
      <c r="D14" s="80">
        <f>D15+D23+D52</f>
        <v>9040362</v>
      </c>
      <c r="E14" s="80">
        <f>E15+E23+E52</f>
        <v>9006002.9199999999</v>
      </c>
      <c r="F14" s="81">
        <f>(E14*100)/D14</f>
        <v>99.619936900756855</v>
      </c>
    </row>
    <row r="15" spans="1:6" x14ac:dyDescent="0.2">
      <c r="A15" s="51" t="s">
        <v>80</v>
      </c>
      <c r="B15" s="52" t="s">
        <v>81</v>
      </c>
      <c r="C15" s="82">
        <f>C16+C19+C21</f>
        <v>6081370</v>
      </c>
      <c r="D15" s="82">
        <f>D16+D19+D21</f>
        <v>6737137</v>
      </c>
      <c r="E15" s="82">
        <f>E16+E19+E21</f>
        <v>6736721.96</v>
      </c>
      <c r="F15" s="81">
        <f>(E15*100)/D15</f>
        <v>99.9938395196654</v>
      </c>
    </row>
    <row r="16" spans="1:6" x14ac:dyDescent="0.2">
      <c r="A16" s="53" t="s">
        <v>82</v>
      </c>
      <c r="B16" s="54" t="s">
        <v>83</v>
      </c>
      <c r="C16" s="83">
        <f>C17+C18</f>
        <v>5148500</v>
      </c>
      <c r="D16" s="83">
        <f>D17+D18</f>
        <v>5601237</v>
      </c>
      <c r="E16" s="83">
        <f>E17+E18</f>
        <v>5601170.8300000001</v>
      </c>
      <c r="F16" s="83">
        <f>(E16*100)/D16</f>
        <v>99.998818653808073</v>
      </c>
    </row>
    <row r="17" spans="1:6" x14ac:dyDescent="0.2">
      <c r="A17" s="55" t="s">
        <v>84</v>
      </c>
      <c r="B17" s="56" t="s">
        <v>85</v>
      </c>
      <c r="C17" s="84">
        <v>5136500</v>
      </c>
      <c r="D17" s="84">
        <v>5592800</v>
      </c>
      <c r="E17" s="84">
        <v>5592734.8200000003</v>
      </c>
      <c r="F17" s="84"/>
    </row>
    <row r="18" spans="1:6" x14ac:dyDescent="0.2">
      <c r="A18" s="55" t="s">
        <v>86</v>
      </c>
      <c r="B18" s="56" t="s">
        <v>87</v>
      </c>
      <c r="C18" s="84">
        <v>12000</v>
      </c>
      <c r="D18" s="84">
        <v>8437</v>
      </c>
      <c r="E18" s="84">
        <v>8436.01</v>
      </c>
      <c r="F18" s="84"/>
    </row>
    <row r="19" spans="1:6" x14ac:dyDescent="0.2">
      <c r="A19" s="53" t="s">
        <v>88</v>
      </c>
      <c r="B19" s="54" t="s">
        <v>89</v>
      </c>
      <c r="C19" s="83">
        <f>C20</f>
        <v>211600</v>
      </c>
      <c r="D19" s="83">
        <f>D20</f>
        <v>246630</v>
      </c>
      <c r="E19" s="83">
        <f>E20</f>
        <v>246421.27</v>
      </c>
      <c r="F19" s="83">
        <f>(E19*100)/D19</f>
        <v>99.91536714917082</v>
      </c>
    </row>
    <row r="20" spans="1:6" x14ac:dyDescent="0.2">
      <c r="A20" s="55" t="s">
        <v>90</v>
      </c>
      <c r="B20" s="56" t="s">
        <v>89</v>
      </c>
      <c r="C20" s="84">
        <v>211600</v>
      </c>
      <c r="D20" s="84">
        <v>246630</v>
      </c>
      <c r="E20" s="84">
        <v>246421.27</v>
      </c>
      <c r="F20" s="84"/>
    </row>
    <row r="21" spans="1:6" x14ac:dyDescent="0.2">
      <c r="A21" s="53" t="s">
        <v>91</v>
      </c>
      <c r="B21" s="54" t="s">
        <v>92</v>
      </c>
      <c r="C21" s="83">
        <f>C22</f>
        <v>721270</v>
      </c>
      <c r="D21" s="83">
        <f>D22</f>
        <v>889270</v>
      </c>
      <c r="E21" s="83">
        <f>E22</f>
        <v>889129.86</v>
      </c>
      <c r="F21" s="83">
        <f>(E21*100)/D21</f>
        <v>99.984241006668384</v>
      </c>
    </row>
    <row r="22" spans="1:6" x14ac:dyDescent="0.2">
      <c r="A22" s="55" t="s">
        <v>93</v>
      </c>
      <c r="B22" s="56" t="s">
        <v>94</v>
      </c>
      <c r="C22" s="84">
        <v>721270</v>
      </c>
      <c r="D22" s="84">
        <v>889270</v>
      </c>
      <c r="E22" s="84">
        <v>889129.86</v>
      </c>
      <c r="F22" s="84"/>
    </row>
    <row r="23" spans="1:6" x14ac:dyDescent="0.2">
      <c r="A23" s="51" t="s">
        <v>95</v>
      </c>
      <c r="B23" s="52" t="s">
        <v>96</v>
      </c>
      <c r="C23" s="82">
        <f>C24+C29+C35+C45+C47</f>
        <v>1465082</v>
      </c>
      <c r="D23" s="82">
        <f>D24+D29+D35+D45+D47</f>
        <v>2297983</v>
      </c>
      <c r="E23" s="82">
        <f>E24+E29+E35+E45+E47</f>
        <v>2264582.2899999996</v>
      </c>
      <c r="F23" s="81">
        <f>(E23*100)/D23</f>
        <v>98.546520579133968</v>
      </c>
    </row>
    <row r="24" spans="1:6" x14ac:dyDescent="0.2">
      <c r="A24" s="53" t="s">
        <v>97</v>
      </c>
      <c r="B24" s="54" t="s">
        <v>98</v>
      </c>
      <c r="C24" s="83">
        <f>C25+C26+C27+C28</f>
        <v>154275</v>
      </c>
      <c r="D24" s="83">
        <f>D25+D26+D27+D28</f>
        <v>173245</v>
      </c>
      <c r="E24" s="83">
        <f>E25+E26+E27+E28</f>
        <v>169654.99</v>
      </c>
      <c r="F24" s="83">
        <f>(E24*100)/D24</f>
        <v>97.927784351640739</v>
      </c>
    </row>
    <row r="25" spans="1:6" x14ac:dyDescent="0.2">
      <c r="A25" s="55" t="s">
        <v>99</v>
      </c>
      <c r="B25" s="56" t="s">
        <v>100</v>
      </c>
      <c r="C25" s="84">
        <v>6000</v>
      </c>
      <c r="D25" s="84">
        <v>6000</v>
      </c>
      <c r="E25" s="84">
        <v>3561.12</v>
      </c>
      <c r="F25" s="84"/>
    </row>
    <row r="26" spans="1:6" ht="25.5" x14ac:dyDescent="0.2">
      <c r="A26" s="55" t="s">
        <v>101</v>
      </c>
      <c r="B26" s="56" t="s">
        <v>102</v>
      </c>
      <c r="C26" s="84">
        <v>145377</v>
      </c>
      <c r="D26" s="84">
        <v>164347</v>
      </c>
      <c r="E26" s="84">
        <v>164344.10999999999</v>
      </c>
      <c r="F26" s="84"/>
    </row>
    <row r="27" spans="1:6" x14ac:dyDescent="0.2">
      <c r="A27" s="55" t="s">
        <v>103</v>
      </c>
      <c r="B27" s="56" t="s">
        <v>104</v>
      </c>
      <c r="C27" s="84">
        <v>2500</v>
      </c>
      <c r="D27" s="84">
        <v>2500</v>
      </c>
      <c r="E27" s="84">
        <v>1437.5</v>
      </c>
      <c r="F27" s="84"/>
    </row>
    <row r="28" spans="1:6" x14ac:dyDescent="0.2">
      <c r="A28" s="55" t="s">
        <v>105</v>
      </c>
      <c r="B28" s="56" t="s">
        <v>106</v>
      </c>
      <c r="C28" s="84">
        <v>398</v>
      </c>
      <c r="D28" s="84">
        <v>398</v>
      </c>
      <c r="E28" s="84">
        <v>312.26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176820</v>
      </c>
      <c r="D29" s="83">
        <f>D30+D31+D32+D33+D34</f>
        <v>135480</v>
      </c>
      <c r="E29" s="83">
        <f>E30+E31+E32+E33+E34</f>
        <v>113103.11000000002</v>
      </c>
      <c r="F29" s="83">
        <f>(E29*100)/D29</f>
        <v>83.483252140537346</v>
      </c>
    </row>
    <row r="30" spans="1:6" x14ac:dyDescent="0.2">
      <c r="A30" s="55" t="s">
        <v>109</v>
      </c>
      <c r="B30" s="56" t="s">
        <v>110</v>
      </c>
      <c r="C30" s="84">
        <v>93000</v>
      </c>
      <c r="D30" s="84">
        <v>93000</v>
      </c>
      <c r="E30" s="84">
        <v>74037.22</v>
      </c>
      <c r="F30" s="84"/>
    </row>
    <row r="31" spans="1:6" x14ac:dyDescent="0.2">
      <c r="A31" s="55" t="s">
        <v>111</v>
      </c>
      <c r="B31" s="56" t="s">
        <v>112</v>
      </c>
      <c r="C31" s="84">
        <v>79634</v>
      </c>
      <c r="D31" s="84">
        <v>36634</v>
      </c>
      <c r="E31" s="84">
        <v>35952.339999999997</v>
      </c>
      <c r="F31" s="84"/>
    </row>
    <row r="32" spans="1:6" x14ac:dyDescent="0.2">
      <c r="A32" s="55" t="s">
        <v>113</v>
      </c>
      <c r="B32" s="56" t="s">
        <v>114</v>
      </c>
      <c r="C32" s="84">
        <v>1991</v>
      </c>
      <c r="D32" s="84">
        <v>1991</v>
      </c>
      <c r="E32" s="84">
        <v>1029.24</v>
      </c>
      <c r="F32" s="84"/>
    </row>
    <row r="33" spans="1:6" x14ac:dyDescent="0.2">
      <c r="A33" s="55" t="s">
        <v>115</v>
      </c>
      <c r="B33" s="56" t="s">
        <v>116</v>
      </c>
      <c r="C33" s="84">
        <v>1195</v>
      </c>
      <c r="D33" s="84">
        <v>2855</v>
      </c>
      <c r="E33" s="84">
        <v>1143.0999999999999</v>
      </c>
      <c r="F33" s="84"/>
    </row>
    <row r="34" spans="1:6" x14ac:dyDescent="0.2">
      <c r="A34" s="55" t="s">
        <v>117</v>
      </c>
      <c r="B34" s="56" t="s">
        <v>118</v>
      </c>
      <c r="C34" s="84">
        <v>1000</v>
      </c>
      <c r="D34" s="84">
        <v>1000</v>
      </c>
      <c r="E34" s="84">
        <v>941.21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1107681</v>
      </c>
      <c r="D35" s="83">
        <f>D36+D37+D38+D39+D40+D41+D42+D43+D44</f>
        <v>1963681</v>
      </c>
      <c r="E35" s="83">
        <f>E36+E37+E38+E39+E40+E41+E42+E43+E44</f>
        <v>1960792.1199999999</v>
      </c>
      <c r="F35" s="83">
        <f>(E35*100)/D35</f>
        <v>99.852884455265396</v>
      </c>
    </row>
    <row r="36" spans="1:6" x14ac:dyDescent="0.2">
      <c r="A36" s="55" t="s">
        <v>121</v>
      </c>
      <c r="B36" s="56" t="s">
        <v>122</v>
      </c>
      <c r="C36" s="84">
        <v>171212</v>
      </c>
      <c r="D36" s="84">
        <v>329397</v>
      </c>
      <c r="E36" s="84">
        <v>293405.03999999998</v>
      </c>
      <c r="F36" s="84"/>
    </row>
    <row r="37" spans="1:6" x14ac:dyDescent="0.2">
      <c r="A37" s="55" t="s">
        <v>123</v>
      </c>
      <c r="B37" s="56" t="s">
        <v>124</v>
      </c>
      <c r="C37" s="84">
        <v>14000</v>
      </c>
      <c r="D37" s="84">
        <v>14000</v>
      </c>
      <c r="E37" s="84">
        <v>13862.61</v>
      </c>
      <c r="F37" s="84"/>
    </row>
    <row r="38" spans="1:6" x14ac:dyDescent="0.2">
      <c r="A38" s="55" t="s">
        <v>125</v>
      </c>
      <c r="B38" s="56" t="s">
        <v>126</v>
      </c>
      <c r="C38" s="84">
        <v>4124</v>
      </c>
      <c r="D38" s="84">
        <v>7009</v>
      </c>
      <c r="E38" s="84">
        <v>8644.5</v>
      </c>
      <c r="F38" s="84"/>
    </row>
    <row r="39" spans="1:6" x14ac:dyDescent="0.2">
      <c r="A39" s="55" t="s">
        <v>127</v>
      </c>
      <c r="B39" s="56" t="s">
        <v>128</v>
      </c>
      <c r="C39" s="84">
        <v>15201</v>
      </c>
      <c r="D39" s="84">
        <v>15201</v>
      </c>
      <c r="E39" s="84">
        <v>13676.1</v>
      </c>
      <c r="F39" s="84"/>
    </row>
    <row r="40" spans="1:6" x14ac:dyDescent="0.2">
      <c r="A40" s="55" t="s">
        <v>129</v>
      </c>
      <c r="B40" s="56" t="s">
        <v>130</v>
      </c>
      <c r="C40" s="84">
        <v>18657</v>
      </c>
      <c r="D40" s="84">
        <v>18657</v>
      </c>
      <c r="E40" s="84">
        <v>18117.16</v>
      </c>
      <c r="F40" s="84"/>
    </row>
    <row r="41" spans="1:6" x14ac:dyDescent="0.2">
      <c r="A41" s="55" t="s">
        <v>131</v>
      </c>
      <c r="B41" s="56" t="s">
        <v>132</v>
      </c>
      <c r="C41" s="84">
        <v>8627</v>
      </c>
      <c r="D41" s="84">
        <v>8627</v>
      </c>
      <c r="E41" s="84">
        <v>15462</v>
      </c>
      <c r="F41" s="84"/>
    </row>
    <row r="42" spans="1:6" x14ac:dyDescent="0.2">
      <c r="A42" s="55" t="s">
        <v>133</v>
      </c>
      <c r="B42" s="56" t="s">
        <v>134</v>
      </c>
      <c r="C42" s="84">
        <v>867510</v>
      </c>
      <c r="D42" s="84">
        <v>1561310</v>
      </c>
      <c r="E42" s="84">
        <v>1587237.66</v>
      </c>
      <c r="F42" s="84"/>
    </row>
    <row r="43" spans="1:6" x14ac:dyDescent="0.2">
      <c r="A43" s="55" t="s">
        <v>135</v>
      </c>
      <c r="B43" s="56" t="s">
        <v>136</v>
      </c>
      <c r="C43" s="84">
        <v>50</v>
      </c>
      <c r="D43" s="84">
        <v>50</v>
      </c>
      <c r="E43" s="84">
        <v>33.96</v>
      </c>
      <c r="F43" s="84"/>
    </row>
    <row r="44" spans="1:6" x14ac:dyDescent="0.2">
      <c r="A44" s="55" t="s">
        <v>137</v>
      </c>
      <c r="B44" s="56" t="s">
        <v>138</v>
      </c>
      <c r="C44" s="84">
        <v>8300</v>
      </c>
      <c r="D44" s="84">
        <v>9430</v>
      </c>
      <c r="E44" s="84">
        <v>10353.09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14600</v>
      </c>
      <c r="D45" s="83">
        <f>D46</f>
        <v>14600</v>
      </c>
      <c r="E45" s="83">
        <f>E46</f>
        <v>10602.42</v>
      </c>
      <c r="F45" s="83">
        <f>(E45*100)/D45</f>
        <v>72.619315068493151</v>
      </c>
    </row>
    <row r="46" spans="1:6" ht="25.5" x14ac:dyDescent="0.2">
      <c r="A46" s="55" t="s">
        <v>141</v>
      </c>
      <c r="B46" s="56" t="s">
        <v>142</v>
      </c>
      <c r="C46" s="84">
        <v>14600</v>
      </c>
      <c r="D46" s="84">
        <v>14600</v>
      </c>
      <c r="E46" s="84">
        <v>10602.42</v>
      </c>
      <c r="F46" s="84"/>
    </row>
    <row r="47" spans="1:6" x14ac:dyDescent="0.2">
      <c r="A47" s="53" t="s">
        <v>143</v>
      </c>
      <c r="B47" s="54" t="s">
        <v>144</v>
      </c>
      <c r="C47" s="83">
        <f>C48+C49+C50+C51</f>
        <v>11706</v>
      </c>
      <c r="D47" s="83">
        <f>D48+D49+D50+D51</f>
        <v>10977</v>
      </c>
      <c r="E47" s="83">
        <f>E48+E49+E50+E51</f>
        <v>10429.65</v>
      </c>
      <c r="F47" s="83">
        <f>(E47*100)/D47</f>
        <v>95.013664935774798</v>
      </c>
    </row>
    <row r="48" spans="1:6" x14ac:dyDescent="0.2">
      <c r="A48" s="55" t="s">
        <v>147</v>
      </c>
      <c r="B48" s="56" t="s">
        <v>148</v>
      </c>
      <c r="C48" s="84">
        <v>1022</v>
      </c>
      <c r="D48" s="84">
        <v>1022</v>
      </c>
      <c r="E48" s="84">
        <v>1455.77</v>
      </c>
      <c r="F48" s="84"/>
    </row>
    <row r="49" spans="1:6" x14ac:dyDescent="0.2">
      <c r="A49" s="55" t="s">
        <v>149</v>
      </c>
      <c r="B49" s="56" t="s">
        <v>150</v>
      </c>
      <c r="C49" s="84">
        <v>199</v>
      </c>
      <c r="D49" s="84">
        <v>199</v>
      </c>
      <c r="E49" s="84">
        <v>198.67</v>
      </c>
      <c r="F49" s="84"/>
    </row>
    <row r="50" spans="1:6" x14ac:dyDescent="0.2">
      <c r="A50" s="55" t="s">
        <v>151</v>
      </c>
      <c r="B50" s="56" t="s">
        <v>152</v>
      </c>
      <c r="C50" s="84">
        <v>8760</v>
      </c>
      <c r="D50" s="84">
        <v>8031</v>
      </c>
      <c r="E50" s="84">
        <v>7366.24</v>
      </c>
      <c r="F50" s="84"/>
    </row>
    <row r="51" spans="1:6" x14ac:dyDescent="0.2">
      <c r="A51" s="55" t="s">
        <v>153</v>
      </c>
      <c r="B51" s="56" t="s">
        <v>144</v>
      </c>
      <c r="C51" s="84">
        <v>1725</v>
      </c>
      <c r="D51" s="84">
        <v>1725</v>
      </c>
      <c r="E51" s="84">
        <v>1408.97</v>
      </c>
      <c r="F51" s="84"/>
    </row>
    <row r="52" spans="1:6" x14ac:dyDescent="0.2">
      <c r="A52" s="51" t="s">
        <v>154</v>
      </c>
      <c r="B52" s="52" t="s">
        <v>155</v>
      </c>
      <c r="C52" s="82">
        <f>C53+C55</f>
        <v>4721</v>
      </c>
      <c r="D52" s="82">
        <f>D53+D55</f>
        <v>5242</v>
      </c>
      <c r="E52" s="82">
        <f>E53+E55</f>
        <v>4698.67</v>
      </c>
      <c r="F52" s="81">
        <f>(E52*100)/D52</f>
        <v>89.635062953071341</v>
      </c>
    </row>
    <row r="53" spans="1:6" x14ac:dyDescent="0.2">
      <c r="A53" s="53" t="s">
        <v>156</v>
      </c>
      <c r="B53" s="54" t="s">
        <v>157</v>
      </c>
      <c r="C53" s="83">
        <f>C54</f>
        <v>2066</v>
      </c>
      <c r="D53" s="83">
        <f>D54</f>
        <v>1747</v>
      </c>
      <c r="E53" s="83">
        <f>E54</f>
        <v>1721.19</v>
      </c>
      <c r="F53" s="83">
        <f>(E53*100)/D53</f>
        <v>98.522610188895243</v>
      </c>
    </row>
    <row r="54" spans="1:6" ht="25.5" x14ac:dyDescent="0.2">
      <c r="A54" s="55" t="s">
        <v>158</v>
      </c>
      <c r="B54" s="56" t="s">
        <v>159</v>
      </c>
      <c r="C54" s="84">
        <v>2066</v>
      </c>
      <c r="D54" s="84">
        <v>1747</v>
      </c>
      <c r="E54" s="84">
        <v>1721.19</v>
      </c>
      <c r="F54" s="84"/>
    </row>
    <row r="55" spans="1:6" x14ac:dyDescent="0.2">
      <c r="A55" s="53" t="s">
        <v>160</v>
      </c>
      <c r="B55" s="54" t="s">
        <v>161</v>
      </c>
      <c r="C55" s="83">
        <f>C56+C57</f>
        <v>2655</v>
      </c>
      <c r="D55" s="83">
        <f>D56+D57</f>
        <v>3495</v>
      </c>
      <c r="E55" s="83">
        <f>E56+E57</f>
        <v>2977.48</v>
      </c>
      <c r="F55" s="83">
        <f>(E55*100)/D55</f>
        <v>85.192560801144495</v>
      </c>
    </row>
    <row r="56" spans="1:6" x14ac:dyDescent="0.2">
      <c r="A56" s="55" t="s">
        <v>162</v>
      </c>
      <c r="B56" s="56" t="s">
        <v>163</v>
      </c>
      <c r="C56" s="84">
        <v>2522</v>
      </c>
      <c r="D56" s="84">
        <v>3362</v>
      </c>
      <c r="E56" s="84">
        <v>2962.48</v>
      </c>
      <c r="F56" s="84"/>
    </row>
    <row r="57" spans="1:6" x14ac:dyDescent="0.2">
      <c r="A57" s="55" t="s">
        <v>164</v>
      </c>
      <c r="B57" s="56" t="s">
        <v>165</v>
      </c>
      <c r="C57" s="84">
        <v>133</v>
      </c>
      <c r="D57" s="84">
        <v>133</v>
      </c>
      <c r="E57" s="84">
        <v>15</v>
      </c>
      <c r="F57" s="84"/>
    </row>
    <row r="58" spans="1:6" x14ac:dyDescent="0.2">
      <c r="A58" s="49" t="s">
        <v>166</v>
      </c>
      <c r="B58" s="50" t="s">
        <v>167</v>
      </c>
      <c r="C58" s="80">
        <f>C59+C62</f>
        <v>21725</v>
      </c>
      <c r="D58" s="80">
        <f>D59+D62</f>
        <v>16080</v>
      </c>
      <c r="E58" s="80">
        <f>E59+E62</f>
        <v>15631.73</v>
      </c>
      <c r="F58" s="81">
        <f>(E58*100)/D58</f>
        <v>97.212251243781097</v>
      </c>
    </row>
    <row r="59" spans="1:6" x14ac:dyDescent="0.2">
      <c r="A59" s="51" t="s">
        <v>168</v>
      </c>
      <c r="B59" s="52" t="s">
        <v>169</v>
      </c>
      <c r="C59" s="82">
        <f t="shared" ref="C59:E60" si="0">C60</f>
        <v>11725</v>
      </c>
      <c r="D59" s="82">
        <f t="shared" si="0"/>
        <v>6080</v>
      </c>
      <c r="E59" s="82">
        <f t="shared" si="0"/>
        <v>6075.37</v>
      </c>
      <c r="F59" s="81">
        <f>(E59*100)/D59</f>
        <v>99.923848684210526</v>
      </c>
    </row>
    <row r="60" spans="1:6" x14ac:dyDescent="0.2">
      <c r="A60" s="53" t="s">
        <v>174</v>
      </c>
      <c r="B60" s="54" t="s">
        <v>175</v>
      </c>
      <c r="C60" s="83">
        <f t="shared" si="0"/>
        <v>11725</v>
      </c>
      <c r="D60" s="83">
        <f t="shared" si="0"/>
        <v>6080</v>
      </c>
      <c r="E60" s="83">
        <f t="shared" si="0"/>
        <v>6075.37</v>
      </c>
      <c r="F60" s="83">
        <f>(E60*100)/D60</f>
        <v>99.923848684210526</v>
      </c>
    </row>
    <row r="61" spans="1:6" x14ac:dyDescent="0.2">
      <c r="A61" s="55" t="s">
        <v>176</v>
      </c>
      <c r="B61" s="56" t="s">
        <v>177</v>
      </c>
      <c r="C61" s="84">
        <v>11725</v>
      </c>
      <c r="D61" s="84">
        <v>6080</v>
      </c>
      <c r="E61" s="84">
        <v>6075.37</v>
      </c>
      <c r="F61" s="84"/>
    </row>
    <row r="62" spans="1:6" x14ac:dyDescent="0.2">
      <c r="A62" s="51" t="s">
        <v>178</v>
      </c>
      <c r="B62" s="52" t="s">
        <v>179</v>
      </c>
      <c r="C62" s="82">
        <f t="shared" ref="C62:E63" si="1">C63</f>
        <v>10000</v>
      </c>
      <c r="D62" s="82">
        <f t="shared" si="1"/>
        <v>10000</v>
      </c>
      <c r="E62" s="82">
        <f t="shared" si="1"/>
        <v>9556.36</v>
      </c>
      <c r="F62" s="81">
        <f>(E62*100)/D62</f>
        <v>95.563599999999994</v>
      </c>
    </row>
    <row r="63" spans="1:6" ht="25.5" x14ac:dyDescent="0.2">
      <c r="A63" s="53" t="s">
        <v>180</v>
      </c>
      <c r="B63" s="54" t="s">
        <v>181</v>
      </c>
      <c r="C63" s="83">
        <f t="shared" si="1"/>
        <v>10000</v>
      </c>
      <c r="D63" s="83">
        <f t="shared" si="1"/>
        <v>10000</v>
      </c>
      <c r="E63" s="83">
        <f t="shared" si="1"/>
        <v>9556.36</v>
      </c>
      <c r="F63" s="83">
        <f>(E63*100)/D63</f>
        <v>95.563599999999994</v>
      </c>
    </row>
    <row r="64" spans="1:6" x14ac:dyDescent="0.2">
      <c r="A64" s="55" t="s">
        <v>182</v>
      </c>
      <c r="B64" s="56" t="s">
        <v>181</v>
      </c>
      <c r="C64" s="84">
        <v>10000</v>
      </c>
      <c r="D64" s="84">
        <v>10000</v>
      </c>
      <c r="E64" s="84">
        <v>9556.36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2">C66</f>
        <v>7572898</v>
      </c>
      <c r="D65" s="80">
        <f t="shared" si="2"/>
        <v>9056442</v>
      </c>
      <c r="E65" s="80">
        <f t="shared" si="2"/>
        <v>9021634.6500000004</v>
      </c>
      <c r="F65" s="81">
        <f>(E65*100)/D65</f>
        <v>99.615661978512094</v>
      </c>
    </row>
    <row r="66" spans="1:6" x14ac:dyDescent="0.2">
      <c r="A66" s="51" t="s">
        <v>70</v>
      </c>
      <c r="B66" s="52" t="s">
        <v>71</v>
      </c>
      <c r="C66" s="82">
        <f t="shared" si="2"/>
        <v>7572898</v>
      </c>
      <c r="D66" s="82">
        <f t="shared" si="2"/>
        <v>9056442</v>
      </c>
      <c r="E66" s="82">
        <f t="shared" si="2"/>
        <v>9021634.6500000004</v>
      </c>
      <c r="F66" s="81">
        <f>(E66*100)/D66</f>
        <v>99.615661978512094</v>
      </c>
    </row>
    <row r="67" spans="1:6" ht="25.5" x14ac:dyDescent="0.2">
      <c r="A67" s="53" t="s">
        <v>72</v>
      </c>
      <c r="B67" s="54" t="s">
        <v>73</v>
      </c>
      <c r="C67" s="83">
        <f>C68+C69</f>
        <v>7572898</v>
      </c>
      <c r="D67" s="83">
        <f>D68+D69</f>
        <v>9056442</v>
      </c>
      <c r="E67" s="83">
        <f>E68+E69</f>
        <v>9021634.6500000004</v>
      </c>
      <c r="F67" s="83">
        <f>(E67*100)/D67</f>
        <v>99.615661978512094</v>
      </c>
    </row>
    <row r="68" spans="1:6" x14ac:dyDescent="0.2">
      <c r="A68" s="55" t="s">
        <v>74</v>
      </c>
      <c r="B68" s="56" t="s">
        <v>75</v>
      </c>
      <c r="C68" s="84">
        <v>7551173</v>
      </c>
      <c r="D68" s="84">
        <v>9040362</v>
      </c>
      <c r="E68" s="84">
        <v>9006002.9199999999</v>
      </c>
      <c r="F68" s="84"/>
    </row>
    <row r="69" spans="1:6" ht="25.5" x14ac:dyDescent="0.2">
      <c r="A69" s="55" t="s">
        <v>76</v>
      </c>
      <c r="B69" s="56" t="s">
        <v>77</v>
      </c>
      <c r="C69" s="84">
        <v>21725</v>
      </c>
      <c r="D69" s="84">
        <v>16080</v>
      </c>
      <c r="E69" s="84">
        <v>15631.73</v>
      </c>
      <c r="F69" s="84"/>
    </row>
    <row r="70" spans="1:6" x14ac:dyDescent="0.2">
      <c r="A70" s="48" t="s">
        <v>80</v>
      </c>
      <c r="B70" s="48" t="s">
        <v>206</v>
      </c>
      <c r="C70" s="78">
        <f t="shared" ref="C70:E71" si="3">C71</f>
        <v>796</v>
      </c>
      <c r="D70" s="78">
        <f t="shared" si="3"/>
        <v>796</v>
      </c>
      <c r="E70" s="78">
        <f t="shared" si="3"/>
        <v>1000</v>
      </c>
      <c r="F70" s="79">
        <f>(E70*100)/D70</f>
        <v>125.62814070351759</v>
      </c>
    </row>
    <row r="71" spans="1:6" x14ac:dyDescent="0.2">
      <c r="A71" s="49" t="s">
        <v>78</v>
      </c>
      <c r="B71" s="50" t="s">
        <v>79</v>
      </c>
      <c r="C71" s="80">
        <f t="shared" si="3"/>
        <v>796</v>
      </c>
      <c r="D71" s="80">
        <f t="shared" si="3"/>
        <v>796</v>
      </c>
      <c r="E71" s="80">
        <f t="shared" si="3"/>
        <v>1000</v>
      </c>
      <c r="F71" s="81">
        <f>(E71*100)/D71</f>
        <v>125.62814070351759</v>
      </c>
    </row>
    <row r="72" spans="1:6" x14ac:dyDescent="0.2">
      <c r="A72" s="51" t="s">
        <v>95</v>
      </c>
      <c r="B72" s="52" t="s">
        <v>96</v>
      </c>
      <c r="C72" s="82">
        <f>C73+C75</f>
        <v>796</v>
      </c>
      <c r="D72" s="82">
        <f>D73+D75</f>
        <v>796</v>
      </c>
      <c r="E72" s="82">
        <f>E73+E75</f>
        <v>1000</v>
      </c>
      <c r="F72" s="81">
        <f>(E72*100)/D72</f>
        <v>125.62814070351759</v>
      </c>
    </row>
    <row r="73" spans="1:6" x14ac:dyDescent="0.2">
      <c r="A73" s="53" t="s">
        <v>107</v>
      </c>
      <c r="B73" s="54" t="s">
        <v>108</v>
      </c>
      <c r="C73" s="83">
        <f>C74</f>
        <v>796</v>
      </c>
      <c r="D73" s="83">
        <f>D74</f>
        <v>796</v>
      </c>
      <c r="E73" s="83">
        <f>E74</f>
        <v>0</v>
      </c>
      <c r="F73" s="83">
        <f>(E73*100)/D73</f>
        <v>0</v>
      </c>
    </row>
    <row r="74" spans="1:6" x14ac:dyDescent="0.2">
      <c r="A74" s="55" t="s">
        <v>109</v>
      </c>
      <c r="B74" s="56" t="s">
        <v>110</v>
      </c>
      <c r="C74" s="84">
        <v>796</v>
      </c>
      <c r="D74" s="84">
        <v>796</v>
      </c>
      <c r="E74" s="84">
        <v>0</v>
      </c>
      <c r="F74" s="84"/>
    </row>
    <row r="75" spans="1:6" x14ac:dyDescent="0.2">
      <c r="A75" s="53" t="s">
        <v>143</v>
      </c>
      <c r="B75" s="54" t="s">
        <v>144</v>
      </c>
      <c r="C75" s="83">
        <f>C76</f>
        <v>0</v>
      </c>
      <c r="D75" s="83">
        <f>D76</f>
        <v>0</v>
      </c>
      <c r="E75" s="83">
        <f>E76</f>
        <v>1000</v>
      </c>
      <c r="F75" s="83" t="e">
        <f>(E75*100)/D75</f>
        <v>#DIV/0!</v>
      </c>
    </row>
    <row r="76" spans="1:6" x14ac:dyDescent="0.2">
      <c r="A76" s="55" t="s">
        <v>149</v>
      </c>
      <c r="B76" s="56" t="s">
        <v>150</v>
      </c>
      <c r="C76" s="84">
        <v>0</v>
      </c>
      <c r="D76" s="84">
        <v>0</v>
      </c>
      <c r="E76" s="84">
        <v>1000</v>
      </c>
      <c r="F76" s="84"/>
    </row>
    <row r="77" spans="1:6" x14ac:dyDescent="0.2">
      <c r="A77" s="49" t="s">
        <v>50</v>
      </c>
      <c r="B77" s="50" t="s">
        <v>51</v>
      </c>
      <c r="C77" s="80">
        <f t="shared" ref="C77:E79" si="4">C78</f>
        <v>796</v>
      </c>
      <c r="D77" s="80">
        <f t="shared" si="4"/>
        <v>796</v>
      </c>
      <c r="E77" s="80">
        <f t="shared" si="4"/>
        <v>795.34</v>
      </c>
      <c r="F77" s="81">
        <f>(E77*100)/D77</f>
        <v>99.917085427135675</v>
      </c>
    </row>
    <row r="78" spans="1:6" x14ac:dyDescent="0.2">
      <c r="A78" s="51" t="s">
        <v>64</v>
      </c>
      <c r="B78" s="52" t="s">
        <v>65</v>
      </c>
      <c r="C78" s="82">
        <f t="shared" si="4"/>
        <v>796</v>
      </c>
      <c r="D78" s="82">
        <f t="shared" si="4"/>
        <v>796</v>
      </c>
      <c r="E78" s="82">
        <f t="shared" si="4"/>
        <v>795.34</v>
      </c>
      <c r="F78" s="81">
        <f>(E78*100)/D78</f>
        <v>99.917085427135675</v>
      </c>
    </row>
    <row r="79" spans="1:6" x14ac:dyDescent="0.2">
      <c r="A79" s="53" t="s">
        <v>66</v>
      </c>
      <c r="B79" s="54" t="s">
        <v>67</v>
      </c>
      <c r="C79" s="83">
        <f t="shared" si="4"/>
        <v>796</v>
      </c>
      <c r="D79" s="83">
        <f t="shared" si="4"/>
        <v>796</v>
      </c>
      <c r="E79" s="83">
        <f t="shared" si="4"/>
        <v>795.34</v>
      </c>
      <c r="F79" s="83">
        <f>(E79*100)/D79</f>
        <v>99.917085427135675</v>
      </c>
    </row>
    <row r="80" spans="1:6" x14ac:dyDescent="0.2">
      <c r="A80" s="55" t="s">
        <v>68</v>
      </c>
      <c r="B80" s="56" t="s">
        <v>69</v>
      </c>
      <c r="C80" s="84">
        <v>796</v>
      </c>
      <c r="D80" s="84">
        <v>796</v>
      </c>
      <c r="E80" s="84">
        <v>795.34</v>
      </c>
      <c r="F80" s="84"/>
    </row>
    <row r="81" spans="1:6" x14ac:dyDescent="0.2">
      <c r="A81" s="48" t="s">
        <v>198</v>
      </c>
      <c r="B81" s="48" t="s">
        <v>207</v>
      </c>
      <c r="C81" s="78">
        <f t="shared" ref="C81:E84" si="5">C82</f>
        <v>45112</v>
      </c>
      <c r="D81" s="78">
        <f t="shared" si="5"/>
        <v>45112</v>
      </c>
      <c r="E81" s="78">
        <f t="shared" si="5"/>
        <v>19742.3</v>
      </c>
      <c r="F81" s="79">
        <f>(E81*100)/D81</f>
        <v>43.762856889519419</v>
      </c>
    </row>
    <row r="82" spans="1:6" x14ac:dyDescent="0.2">
      <c r="A82" s="49" t="s">
        <v>78</v>
      </c>
      <c r="B82" s="50" t="s">
        <v>79</v>
      </c>
      <c r="C82" s="80">
        <f t="shared" si="5"/>
        <v>45112</v>
      </c>
      <c r="D82" s="80">
        <f t="shared" si="5"/>
        <v>45112</v>
      </c>
      <c r="E82" s="80">
        <f t="shared" si="5"/>
        <v>19742.3</v>
      </c>
      <c r="F82" s="81">
        <f>(E82*100)/D82</f>
        <v>43.762856889519419</v>
      </c>
    </row>
    <row r="83" spans="1:6" x14ac:dyDescent="0.2">
      <c r="A83" s="51" t="s">
        <v>95</v>
      </c>
      <c r="B83" s="52" t="s">
        <v>96</v>
      </c>
      <c r="C83" s="82">
        <f t="shared" si="5"/>
        <v>45112</v>
      </c>
      <c r="D83" s="82">
        <f t="shared" si="5"/>
        <v>45112</v>
      </c>
      <c r="E83" s="82">
        <f t="shared" si="5"/>
        <v>19742.3</v>
      </c>
      <c r="F83" s="81">
        <f>(E83*100)/D83</f>
        <v>43.762856889519419</v>
      </c>
    </row>
    <row r="84" spans="1:6" x14ac:dyDescent="0.2">
      <c r="A84" s="53" t="s">
        <v>119</v>
      </c>
      <c r="B84" s="54" t="s">
        <v>120</v>
      </c>
      <c r="C84" s="83">
        <f t="shared" si="5"/>
        <v>45112</v>
      </c>
      <c r="D84" s="83">
        <f t="shared" si="5"/>
        <v>45112</v>
      </c>
      <c r="E84" s="83">
        <f t="shared" si="5"/>
        <v>19742.3</v>
      </c>
      <c r="F84" s="83">
        <f>(E84*100)/D84</f>
        <v>43.762856889519419</v>
      </c>
    </row>
    <row r="85" spans="1:6" x14ac:dyDescent="0.2">
      <c r="A85" s="55" t="s">
        <v>123</v>
      </c>
      <c r="B85" s="56" t="s">
        <v>124</v>
      </c>
      <c r="C85" s="84">
        <v>45112</v>
      </c>
      <c r="D85" s="84">
        <v>45112</v>
      </c>
      <c r="E85" s="84">
        <v>19742.3</v>
      </c>
      <c r="F85" s="84"/>
    </row>
    <row r="86" spans="1:6" x14ac:dyDescent="0.2">
      <c r="A86" s="49" t="s">
        <v>50</v>
      </c>
      <c r="B86" s="50" t="s">
        <v>51</v>
      </c>
      <c r="C86" s="80">
        <f t="shared" ref="C86:E88" si="6">C87</f>
        <v>45112</v>
      </c>
      <c r="D86" s="80">
        <f t="shared" si="6"/>
        <v>45112</v>
      </c>
      <c r="E86" s="80">
        <f t="shared" si="6"/>
        <v>19742.3</v>
      </c>
      <c r="F86" s="81">
        <f>(E86*100)/D86</f>
        <v>43.762856889519419</v>
      </c>
    </row>
    <row r="87" spans="1:6" x14ac:dyDescent="0.2">
      <c r="A87" s="51" t="s">
        <v>58</v>
      </c>
      <c r="B87" s="52" t="s">
        <v>59</v>
      </c>
      <c r="C87" s="82">
        <f t="shared" si="6"/>
        <v>45112</v>
      </c>
      <c r="D87" s="82">
        <f t="shared" si="6"/>
        <v>45112</v>
      </c>
      <c r="E87" s="82">
        <f t="shared" si="6"/>
        <v>19742.3</v>
      </c>
      <c r="F87" s="81">
        <f>(E87*100)/D87</f>
        <v>43.762856889519419</v>
      </c>
    </row>
    <row r="88" spans="1:6" x14ac:dyDescent="0.2">
      <c r="A88" s="53" t="s">
        <v>60</v>
      </c>
      <c r="B88" s="54" t="s">
        <v>61</v>
      </c>
      <c r="C88" s="83">
        <f t="shared" si="6"/>
        <v>45112</v>
      </c>
      <c r="D88" s="83">
        <f t="shared" si="6"/>
        <v>45112</v>
      </c>
      <c r="E88" s="83">
        <f t="shared" si="6"/>
        <v>19742.3</v>
      </c>
      <c r="F88" s="83">
        <f>(E88*100)/D88</f>
        <v>43.762856889519419</v>
      </c>
    </row>
    <row r="89" spans="1:6" x14ac:dyDescent="0.2">
      <c r="A89" s="55" t="s">
        <v>62</v>
      </c>
      <c r="B89" s="56" t="s">
        <v>63</v>
      </c>
      <c r="C89" s="84">
        <v>45112</v>
      </c>
      <c r="D89" s="84">
        <v>45112</v>
      </c>
      <c r="E89" s="84">
        <v>19742.3</v>
      </c>
      <c r="F89" s="84"/>
    </row>
    <row r="90" spans="1:6" x14ac:dyDescent="0.2">
      <c r="A90" s="48" t="s">
        <v>199</v>
      </c>
      <c r="B90" s="48" t="s">
        <v>208</v>
      </c>
      <c r="C90" s="78"/>
      <c r="D90" s="78"/>
      <c r="E90" s="78"/>
      <c r="F90" s="79" t="e">
        <f>(E90*100)/D90</f>
        <v>#DIV/0!</v>
      </c>
    </row>
    <row r="91" spans="1:6" x14ac:dyDescent="0.2">
      <c r="A91" s="49" t="s">
        <v>50</v>
      </c>
      <c r="B91" s="50" t="s">
        <v>51</v>
      </c>
      <c r="C91" s="80">
        <f t="shared" ref="C91:E93" si="7">C92</f>
        <v>0</v>
      </c>
      <c r="D91" s="80">
        <f t="shared" si="7"/>
        <v>0</v>
      </c>
      <c r="E91" s="80">
        <f t="shared" si="7"/>
        <v>0</v>
      </c>
      <c r="F91" s="81" t="e">
        <f>(E91*100)/D91</f>
        <v>#DIV/0!</v>
      </c>
    </row>
    <row r="92" spans="1:6" x14ac:dyDescent="0.2">
      <c r="A92" s="51" t="s">
        <v>52</v>
      </c>
      <c r="B92" s="52" t="s">
        <v>53</v>
      </c>
      <c r="C92" s="82">
        <f t="shared" si="7"/>
        <v>0</v>
      </c>
      <c r="D92" s="82">
        <f t="shared" si="7"/>
        <v>0</v>
      </c>
      <c r="E92" s="82">
        <f t="shared" si="7"/>
        <v>0</v>
      </c>
      <c r="F92" s="81" t="e">
        <f>(E92*100)/D92</f>
        <v>#DIV/0!</v>
      </c>
    </row>
    <row r="93" spans="1:6" ht="25.5" x14ac:dyDescent="0.2">
      <c r="A93" s="53" t="s">
        <v>54</v>
      </c>
      <c r="B93" s="54" t="s">
        <v>55</v>
      </c>
      <c r="C93" s="83">
        <f t="shared" si="7"/>
        <v>0</v>
      </c>
      <c r="D93" s="83">
        <f t="shared" si="7"/>
        <v>0</v>
      </c>
      <c r="E93" s="83">
        <f t="shared" si="7"/>
        <v>0</v>
      </c>
      <c r="F93" s="83" t="e">
        <f>(E93*100)/D93</f>
        <v>#DIV/0!</v>
      </c>
    </row>
    <row r="94" spans="1:6" ht="25.5" x14ac:dyDescent="0.2">
      <c r="A94" s="55" t="s">
        <v>56</v>
      </c>
      <c r="B94" s="56" t="s">
        <v>57</v>
      </c>
      <c r="C94" s="84">
        <v>0</v>
      </c>
      <c r="D94" s="84">
        <v>0</v>
      </c>
      <c r="E94" s="84">
        <v>0</v>
      </c>
      <c r="F94" s="84"/>
    </row>
    <row r="95" spans="1:6" ht="38.25" x14ac:dyDescent="0.2">
      <c r="A95" s="47" t="s">
        <v>209</v>
      </c>
      <c r="B95" s="47" t="s">
        <v>210</v>
      </c>
      <c r="C95" s="47" t="s">
        <v>43</v>
      </c>
      <c r="D95" s="47" t="s">
        <v>202</v>
      </c>
      <c r="E95" s="47" t="s">
        <v>203</v>
      </c>
      <c r="F95" s="47" t="s">
        <v>204</v>
      </c>
    </row>
    <row r="96" spans="1:6" x14ac:dyDescent="0.2">
      <c r="A96" s="48" t="s">
        <v>197</v>
      </c>
      <c r="B96" s="48" t="s">
        <v>205</v>
      </c>
      <c r="C96" s="78">
        <f t="shared" ref="C96:E97" si="8">C97</f>
        <v>127414</v>
      </c>
      <c r="D96" s="78">
        <f t="shared" si="8"/>
        <v>30414</v>
      </c>
      <c r="E96" s="78">
        <f t="shared" si="8"/>
        <v>19610.82</v>
      </c>
      <c r="F96" s="79">
        <f>(E96*100)/D96</f>
        <v>64.479581771552574</v>
      </c>
    </row>
    <row r="97" spans="1:6" x14ac:dyDescent="0.2">
      <c r="A97" s="49" t="s">
        <v>78</v>
      </c>
      <c r="B97" s="50" t="s">
        <v>79</v>
      </c>
      <c r="C97" s="80">
        <f t="shared" si="8"/>
        <v>127414</v>
      </c>
      <c r="D97" s="80">
        <f t="shared" si="8"/>
        <v>30414</v>
      </c>
      <c r="E97" s="80">
        <f t="shared" si="8"/>
        <v>19610.82</v>
      </c>
      <c r="F97" s="81">
        <f>(E97*100)/D97</f>
        <v>64.479581771552574</v>
      </c>
    </row>
    <row r="98" spans="1:6" x14ac:dyDescent="0.2">
      <c r="A98" s="51" t="s">
        <v>95</v>
      </c>
      <c r="B98" s="52" t="s">
        <v>96</v>
      </c>
      <c r="C98" s="82">
        <f>C99+C102</f>
        <v>127414</v>
      </c>
      <c r="D98" s="82">
        <f>D99+D102</f>
        <v>30414</v>
      </c>
      <c r="E98" s="82">
        <f>E99+E102</f>
        <v>19610.82</v>
      </c>
      <c r="F98" s="81">
        <f>(E98*100)/D98</f>
        <v>64.479581771552574</v>
      </c>
    </row>
    <row r="99" spans="1:6" x14ac:dyDescent="0.2">
      <c r="A99" s="53" t="s">
        <v>119</v>
      </c>
      <c r="B99" s="54" t="s">
        <v>120</v>
      </c>
      <c r="C99" s="83">
        <f>C100+C101</f>
        <v>123432</v>
      </c>
      <c r="D99" s="83">
        <f>D100+D101</f>
        <v>29432</v>
      </c>
      <c r="E99" s="83">
        <f>E100+E101</f>
        <v>19610.82</v>
      </c>
      <c r="F99" s="83">
        <f>(E99*100)/D99</f>
        <v>66.630945909214461</v>
      </c>
    </row>
    <row r="100" spans="1:6" x14ac:dyDescent="0.2">
      <c r="A100" s="55" t="s">
        <v>121</v>
      </c>
      <c r="B100" s="56" t="s">
        <v>122</v>
      </c>
      <c r="C100" s="84">
        <v>116796</v>
      </c>
      <c r="D100" s="84">
        <v>28796</v>
      </c>
      <c r="E100" s="84">
        <v>19610.82</v>
      </c>
      <c r="F100" s="84"/>
    </row>
    <row r="101" spans="1:6" x14ac:dyDescent="0.2">
      <c r="A101" s="55" t="s">
        <v>133</v>
      </c>
      <c r="B101" s="56" t="s">
        <v>134</v>
      </c>
      <c r="C101" s="84">
        <v>6636</v>
      </c>
      <c r="D101" s="84">
        <v>636</v>
      </c>
      <c r="E101" s="84">
        <v>0</v>
      </c>
      <c r="F101" s="84"/>
    </row>
    <row r="102" spans="1:6" x14ac:dyDescent="0.2">
      <c r="A102" s="53" t="s">
        <v>143</v>
      </c>
      <c r="B102" s="54" t="s">
        <v>144</v>
      </c>
      <c r="C102" s="83">
        <f>C103</f>
        <v>3982</v>
      </c>
      <c r="D102" s="83">
        <f>D103</f>
        <v>982</v>
      </c>
      <c r="E102" s="83">
        <f>E103</f>
        <v>0</v>
      </c>
      <c r="F102" s="83">
        <f>(E102*100)/D102</f>
        <v>0</v>
      </c>
    </row>
    <row r="103" spans="1:6" x14ac:dyDescent="0.2">
      <c r="A103" s="55" t="s">
        <v>145</v>
      </c>
      <c r="B103" s="56" t="s">
        <v>146</v>
      </c>
      <c r="C103" s="84">
        <v>3982</v>
      </c>
      <c r="D103" s="84">
        <v>982</v>
      </c>
      <c r="E103" s="84">
        <v>0</v>
      </c>
      <c r="F103" s="84"/>
    </row>
    <row r="104" spans="1:6" x14ac:dyDescent="0.2">
      <c r="A104" s="49" t="s">
        <v>50</v>
      </c>
      <c r="B104" s="50" t="s">
        <v>51</v>
      </c>
      <c r="C104" s="80">
        <f t="shared" ref="C104:E106" si="9">C105</f>
        <v>127414</v>
      </c>
      <c r="D104" s="80">
        <f t="shared" si="9"/>
        <v>30414</v>
      </c>
      <c r="E104" s="80">
        <f t="shared" si="9"/>
        <v>19610.82</v>
      </c>
      <c r="F104" s="81">
        <f>(E104*100)/D104</f>
        <v>64.479581771552574</v>
      </c>
    </row>
    <row r="105" spans="1:6" x14ac:dyDescent="0.2">
      <c r="A105" s="51" t="s">
        <v>70</v>
      </c>
      <c r="B105" s="52" t="s">
        <v>71</v>
      </c>
      <c r="C105" s="82">
        <f t="shared" si="9"/>
        <v>127414</v>
      </c>
      <c r="D105" s="82">
        <f t="shared" si="9"/>
        <v>30414</v>
      </c>
      <c r="E105" s="82">
        <f t="shared" si="9"/>
        <v>19610.82</v>
      </c>
      <c r="F105" s="81">
        <f>(E105*100)/D105</f>
        <v>64.479581771552574</v>
      </c>
    </row>
    <row r="106" spans="1:6" ht="25.5" x14ac:dyDescent="0.2">
      <c r="A106" s="53" t="s">
        <v>72</v>
      </c>
      <c r="B106" s="54" t="s">
        <v>73</v>
      </c>
      <c r="C106" s="83">
        <f t="shared" si="9"/>
        <v>127414</v>
      </c>
      <c r="D106" s="83">
        <f t="shared" si="9"/>
        <v>30414</v>
      </c>
      <c r="E106" s="83">
        <f t="shared" si="9"/>
        <v>19610.82</v>
      </c>
      <c r="F106" s="83">
        <f>(E106*100)/D106</f>
        <v>64.479581771552574</v>
      </c>
    </row>
    <row r="107" spans="1:6" x14ac:dyDescent="0.2">
      <c r="A107" s="55" t="s">
        <v>74</v>
      </c>
      <c r="B107" s="56" t="s">
        <v>75</v>
      </c>
      <c r="C107" s="84">
        <v>127414</v>
      </c>
      <c r="D107" s="84">
        <v>30414</v>
      </c>
      <c r="E107" s="84">
        <v>19610.82</v>
      </c>
      <c r="F107" s="84"/>
    </row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s="57" customFormat="1" x14ac:dyDescent="0.2"/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Tanja Božić</cp:lastModifiedBy>
  <cp:lastPrinted>2023-07-24T12:33:14Z</cp:lastPrinted>
  <dcterms:created xsi:type="dcterms:W3CDTF">2022-08-12T12:51:27Z</dcterms:created>
  <dcterms:modified xsi:type="dcterms:W3CDTF">2025-03-24T09:31:27Z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