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ernar1\Desktop\IZVJEŠTAJ O IZVRŠENJU FIN. PLANOVA\Izvještaj o izvršenju financijskih planova za 2024\GODIŠNJI IZVJEŠTAJ O IZVRŠENJU PLANOVA ZA 2024\"/>
    </mc:Choice>
  </mc:AlternateContent>
  <bookViews>
    <workbookView xWindow="-120" yWindow="-120" windowWidth="38640" windowHeight="212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97" i="15"/>
  <c r="E97" i="15"/>
  <c r="D97" i="15"/>
  <c r="C97" i="15"/>
  <c r="F96" i="15"/>
  <c r="E96" i="15"/>
  <c r="D96" i="15"/>
  <c r="C96" i="15"/>
  <c r="F95" i="15"/>
  <c r="E95" i="15"/>
  <c r="D95" i="15"/>
  <c r="C95" i="15"/>
  <c r="F93" i="15"/>
  <c r="E93" i="15"/>
  <c r="D93" i="15"/>
  <c r="C93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1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<sst xmlns="http://schemas.openxmlformats.org/spreadsheetml/2006/main" count="444" uniqueCount="202">
  <si>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</si>
  <si>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</si>
  <si>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</si>
  <si>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</si>
  <si>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</si>
  <si>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</si>
  <si>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</si>
  <si>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</si>
  <si>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</si>
  <si>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</si>
  <si>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</si>
  <si>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</si>
  <si>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</si>
  <si>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</si>
  <si>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</si>
  <si>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</si>
  <si>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</si>
  <si>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</si>
  <si>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</si>
  <si>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</si>
  <si>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</si>
  <si>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</si>
  <si>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</si>
  <si>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</si>
  <si>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</si>
  <si>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</si>
  <si>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</si>
  <si>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</si>
  <si>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</si>
  <si>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</si>
  <si>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</si>
  <si>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</si>
  <si>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</si>
  <si>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</si>
  <si>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</si>
  <si>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</si>
  <si>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</si>
  <si>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</si>
  <si>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</si>
  <si>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</si>
  <si>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</si>
  <si>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</si>
  <si>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</si>
  <si>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</si>
  <si>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</si>
  <si>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</si>
  <si>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</si>
  <si>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</si>
  <si>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</si>
  <si>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</si>
  <si>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</si>
  <si>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</si>
  <si>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</si>
  <si>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</si>
  <si>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</si>
  <si>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</si>
  <si>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</si>
  <si>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</si>
  <si>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</si>
  <si>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</si>
  <si>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</si>
  <si>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</si>
  <si>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</si>
  <si>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</si>
  <si>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</si>
  <si>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</si>
  <si>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</si>
  <si>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</si>
  <si>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</si>
  <si>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</si>
  <si>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</si>
  <si>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</si>
  <si>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</si>
  <si>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</si>
  <si>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</si>
  <si>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</si>
  <si>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</si>
  <si>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</si>
  <si>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</si>
  <si>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</si>
  <si>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</si>
  <si>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</si>
  <si>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</si>
  <si>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</si>
  <si>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</si>
  <si>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</si>
  <si>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</si>
  <si>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</si>
  <si>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</si>
  <si>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</si>
  <si>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</si>
  <si>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</si>
  <si>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</si>
  <si>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</si>
  <si>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</si>
  <si>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</si>
  <si>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</si>
  <si>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</si>
  <si>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</si>
  <si>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</si>
  <si>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</si>
  <si>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</si>
  <si>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</si>
  <si>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</si>
  <si>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</si>
  <si>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</si>
  <si>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</si>
  <si>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</si>
  <si>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</si>
  <si>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</si>
  <si>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</si>
  <si>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</si>
  <si>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</si>
  <si>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</si>
  <si>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</si>
  <si>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</si>
  <si>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</si>
  <si>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</si>
  <si>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</si>
  <si>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</si>
  <si>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</si>
  <si>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</si>
  <si>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</si>
  <si>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</si>
  <si>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</si>
  <si>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</si>
  <si>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</si>
  <si>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</si>
  <si>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</si>
  <si>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</si>
  <si>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</si>
  <si>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</si>
  <si>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</si>
  <si>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</si>
  <si>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</si>
  <si>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</si>
  <si>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</si>
  <si>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</si>
  <si>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</si>
  <si>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</si>
  <si>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</si>
  <si>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</si>
  <si>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</si>
  <si>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</si>
  <si>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</si>
  <si>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</si>
  <si>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</si>
  <si>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</si>
  <si>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</si>
  <si>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</si>
  <si>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</si>
  <si>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</si>
  <si>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</si>
  <si>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</si>
  <si>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</si>
  <si>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</si>
  <si>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</si>
  <si>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</si>
  <si>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</si>
  <si>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</si>
  <si>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</si>
  <si>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</si>
  <si>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</si>
  <si>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</si>
  <si>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</si>
  <si>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</si>
  <si>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</si>
  <si>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</si>
  <si>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</si>
  <si>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</si>
  <si>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</si>
  <si>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</si>
  <si>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</si>
  <si>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</si>
  <si>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</si>
  <si>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</si>
  <si>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</si>
  <si>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</si>
  <si>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</si>
  <si>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</si>
  <si>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</si>
  <si>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</si>
  <si>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</si>
  <si>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</si>
  <si>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</si>
  <si>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</si>
  <si>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4212 POŽEGA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</si>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</sst>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1620425.44</v>
      </c>
      <c r="H10" s="86">
        <v>2011256</v>
      </c>
      <c r="I10" s="86">
        <v>2183296.5</v>
      </c>
      <c r="J10" s="86">
        <v>2085693.22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1620425.44</v>
      </c>
      <c r="H12" s="87">
        <f t="shared" ref="H12:J12" si="0">H10+H11</f>
        <v>2011256</v>
      </c>
      <c r="I12" s="87">
        <f t="shared" si="0"/>
        <v>2183296.5</v>
      </c>
      <c r="J12" s="87">
        <f t="shared" si="0"/>
        <v>2085693.22</v>
      </c>
      <c r="K12" s="88">
        <f>J12/G12*100</f>
        <v>128.71269288391301</v>
      </c>
      <c r="L12" s="88">
        <f>J12/I12*100</f>
        <v>95.529545345765001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1617080.05</v>
      </c>
      <c r="H13" s="86">
        <v>2008655</v>
      </c>
      <c r="I13" s="86">
        <v>2180703</v>
      </c>
      <c r="J13" s="86">
        <v>2083457.87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3345.39</v>
      </c>
      <c r="H14" s="86">
        <v>2601</v>
      </c>
      <c r="I14" s="86">
        <v>2593.5</v>
      </c>
      <c r="J14" s="86">
        <v>2593.48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1620425.44</v>
      </c>
      <c r="H15" s="87">
        <f t="shared" ref="H15:J15" si="1">H13+H14</f>
        <v>2011256</v>
      </c>
      <c r="I15" s="87">
        <f t="shared" si="1"/>
        <v>2183296.5</v>
      </c>
      <c r="J15" s="87">
        <f t="shared" si="1"/>
        <v>2086051.35</v>
      </c>
      <c r="K15" s="88">
        <f>J15/G15*100</f>
        <v>128.734793869936</v>
      </c>
      <c r="L15" s="88">
        <f>J15/I15*100</f>
        <v>95.545948523253699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-358.13000000012107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19007.82</v>
      </c>
      <c r="H24" s="86">
        <v>0</v>
      </c>
      <c r="I24" s="86">
        <v>0</v>
      </c>
      <c r="J24" s="86">
        <f>411.8+307.19</f>
        <v>718.99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-718.99</v>
      </c>
      <c r="H25" s="86">
        <v>0</v>
      </c>
      <c r="I25" s="86">
        <v>0</v>
      </c>
      <c r="J25" s="86">
        <v>-360.86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18288.829999999998</v>
      </c>
      <c r="H26" s="94">
        <f t="shared" ref="H26:J26" si="4">H24+H25</f>
        <v>0</v>
      </c>
      <c r="I26" s="94">
        <f t="shared" si="4"/>
        <v>0</v>
      </c>
      <c r="J26" s="94">
        <f t="shared" si="4"/>
        <v>358.13</v>
      </c>
      <c r="K26" s="93">
        <f>J26/G26*100</f>
        <v>1.958189780319463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18288.829999999998</v>
      </c>
      <c r="H27" s="94">
        <f t="shared" ref="H27:J27" si="5">H16+H26</f>
        <v>0</v>
      </c>
      <c r="I27" s="94">
        <f t="shared" si="5"/>
        <v>0</v>
      </c>
      <c r="J27" s="94">
        <f t="shared" si="5"/>
        <v>-1.2107648217352107E-10</v>
      </c>
      <c r="K27" s="93">
        <f>J27/G27*100</f>
        <v>-6.6202420916767821E-13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9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1620425.44</v>
      </c>
      <c r="H10" s="65">
        <f>H11</f>
        <v>2011256</v>
      </c>
      <c r="I10" s="65">
        <f>I11</f>
        <v>2183296.5</v>
      </c>
      <c r="J10" s="65">
        <f>J11</f>
        <v>2085693.22</v>
      </c>
      <c r="K10" s="69">
        <f t="shared" ref="K10:K24" si="0">(J10*100)/G10</f>
        <v>128.71269288391326</v>
      </c>
      <c r="L10" s="69">
        <f t="shared" ref="L10:L24" si="1">(J10*100)/I10</f>
        <v>95.529545345764987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1620425.44</v>
      </c>
      <c r="H11" s="65">
        <f>H12+H15+H18+H21</f>
        <v>2011256</v>
      </c>
      <c r="I11" s="65">
        <f>I12+I15+I18+I21</f>
        <v>2183296.5</v>
      </c>
      <c r="J11" s="65">
        <f>J12+J15+J18+J21</f>
        <v>2085693.22</v>
      </c>
      <c r="K11" s="65">
        <f t="shared" si="0"/>
        <v>128.71269288391326</v>
      </c>
      <c r="L11" s="65">
        <f t="shared" si="1"/>
        <v>95.529545345764987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13663.74</v>
      </c>
      <c r="H15" s="65">
        <f t="shared" si="3"/>
        <v>0</v>
      </c>
      <c r="I15" s="65">
        <f t="shared" si="3"/>
        <v>0</v>
      </c>
      <c r="J15" s="65">
        <f t="shared" si="3"/>
        <v>25.2</v>
      </c>
      <c r="K15" s="65">
        <f t="shared" si="0"/>
        <v>0.18442973885627215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13663.74</v>
      </c>
      <c r="H16" s="65">
        <f t="shared" si="3"/>
        <v>0</v>
      </c>
      <c r="I16" s="65">
        <f t="shared" si="3"/>
        <v>0</v>
      </c>
      <c r="J16" s="65">
        <f t="shared" si="3"/>
        <v>25.2</v>
      </c>
      <c r="K16" s="65">
        <f t="shared" si="0"/>
        <v>0.18442973885627215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13663.74</v>
      </c>
      <c r="H17" s="66">
        <v>0</v>
      </c>
      <c r="I17" s="66">
        <v>0</v>
      </c>
      <c r="J17" s="66">
        <v>25.2</v>
      </c>
      <c r="K17" s="66">
        <f t="shared" si="0"/>
        <v>0.18442973885627215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650</v>
      </c>
      <c r="I18" s="65">
        <f t="shared" si="4"/>
        <v>650</v>
      </c>
      <c r="J18" s="65">
        <f t="shared" si="4"/>
        <v>247.29</v>
      </c>
      <c r="K18" s="65" t="e">
        <f t="shared" si="0"/>
        <v>#DIV/0!</v>
      </c>
      <c r="L18" s="65">
        <f t="shared" si="1"/>
        <v>38.044615384615383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650</v>
      </c>
      <c r="I19" s="65">
        <f t="shared" si="4"/>
        <v>650</v>
      </c>
      <c r="J19" s="65">
        <f t="shared" si="4"/>
        <v>247.29</v>
      </c>
      <c r="K19" s="65" t="e">
        <f t="shared" si="0"/>
        <v>#DIV/0!</v>
      </c>
      <c r="L19" s="65">
        <f t="shared" si="1"/>
        <v>38.044615384615383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650</v>
      </c>
      <c r="I20" s="66">
        <v>650</v>
      </c>
      <c r="J20" s="66">
        <v>247.29</v>
      </c>
      <c r="K20" s="66" t="e">
        <f t="shared" si="0"/>
        <v>#DIV/0!</v>
      </c>
      <c r="L20" s="66">
        <f t="shared" si="1"/>
        <v>38.044615384615383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1606761.7</v>
      </c>
      <c r="H21" s="65">
        <f>H22</f>
        <v>2010606</v>
      </c>
      <c r="I21" s="65">
        <f>I22</f>
        <v>2182646.5</v>
      </c>
      <c r="J21" s="65">
        <f>J22</f>
        <v>2085420.73</v>
      </c>
      <c r="K21" s="65">
        <f t="shared" si="0"/>
        <v>129.79029373179608</v>
      </c>
      <c r="L21" s="65">
        <f t="shared" si="1"/>
        <v>95.545510003566775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1606761.7</v>
      </c>
      <c r="H22" s="65">
        <f>H23+H24</f>
        <v>2010606</v>
      </c>
      <c r="I22" s="65">
        <f>I23+I24</f>
        <v>2182646.5</v>
      </c>
      <c r="J22" s="65">
        <f>J23+J24</f>
        <v>2085420.73</v>
      </c>
      <c r="K22" s="65">
        <f t="shared" si="0"/>
        <v>129.79029373179608</v>
      </c>
      <c r="L22" s="65">
        <f t="shared" si="1"/>
        <v>95.545510003566775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1603416.31</v>
      </c>
      <c r="H23" s="66">
        <v>2008005</v>
      </c>
      <c r="I23" s="66">
        <v>2180053</v>
      </c>
      <c r="J23" s="66">
        <v>2082827.25</v>
      </c>
      <c r="K23" s="66">
        <f t="shared" si="0"/>
        <v>129.89934285999624</v>
      </c>
      <c r="L23" s="66">
        <f t="shared" si="1"/>
        <v>95.54021163705653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3345.39</v>
      </c>
      <c r="H24" s="66">
        <v>2601</v>
      </c>
      <c r="I24" s="66">
        <v>2593.5</v>
      </c>
      <c r="J24" s="66">
        <v>2593.48</v>
      </c>
      <c r="K24" s="66">
        <f t="shared" si="0"/>
        <v>77.523995707525884</v>
      </c>
      <c r="L24" s="66">
        <f t="shared" si="1"/>
        <v>99.999228841334102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G30+G75</f>
        <v>1620425.4399999997</v>
      </c>
      <c r="H29" s="65">
        <f>H30+H75</f>
        <v>2011256</v>
      </c>
      <c r="I29" s="65">
        <f>I30+I75</f>
        <v>2183296.5</v>
      </c>
      <c r="J29" s="65">
        <f>J30+J75</f>
        <v>2086051.35</v>
      </c>
      <c r="K29" s="70">
        <f t="shared" ref="K29:K60" si="5">(J29*100)/G29</f>
        <v>128.7347938699358</v>
      </c>
      <c r="L29" s="70">
        <f t="shared" ref="L29:L60" si="6">(J29*100)/I29</f>
        <v>95.545948523253713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G31+G39+G69</f>
        <v>1617080.0499999998</v>
      </c>
      <c r="H30" s="65">
        <f>H31+H39+H69</f>
        <v>2008655</v>
      </c>
      <c r="I30" s="65">
        <f>I31+I39+I69</f>
        <v>2180703</v>
      </c>
      <c r="J30" s="65">
        <f>J31+J39+J69</f>
        <v>2083457.87</v>
      </c>
      <c r="K30" s="65">
        <f t="shared" si="5"/>
        <v>128.84073797088772</v>
      </c>
      <c r="L30" s="65">
        <f t="shared" si="6"/>
        <v>95.540652257551812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1320390.3799999999</v>
      </c>
      <c r="H31" s="65">
        <f>H32+H35+H37</f>
        <v>1576130</v>
      </c>
      <c r="I31" s="65">
        <f>I32+I35+I37</f>
        <v>1803658</v>
      </c>
      <c r="J31" s="65">
        <f>J32+J35+J37</f>
        <v>1803601.86</v>
      </c>
      <c r="K31" s="65">
        <f t="shared" si="5"/>
        <v>136.59610728154504</v>
      </c>
      <c r="L31" s="65">
        <f t="shared" si="6"/>
        <v>99.996887436531765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1099630.94</v>
      </c>
      <c r="H32" s="65">
        <f>H33+H34</f>
        <v>1312500</v>
      </c>
      <c r="I32" s="65">
        <f>I33+I34</f>
        <v>1515268</v>
      </c>
      <c r="J32" s="65">
        <f>J33+J34</f>
        <v>1515259.58</v>
      </c>
      <c r="K32" s="65">
        <f t="shared" si="5"/>
        <v>137.7971030898785</v>
      </c>
      <c r="L32" s="65">
        <f t="shared" si="6"/>
        <v>99.999444322720464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1090853.53</v>
      </c>
      <c r="H33" s="66">
        <v>1297500</v>
      </c>
      <c r="I33" s="66">
        <v>1504600</v>
      </c>
      <c r="J33" s="66">
        <v>1504591.98</v>
      </c>
      <c r="K33" s="66">
        <f t="shared" si="5"/>
        <v>137.9279562857536</v>
      </c>
      <c r="L33" s="66">
        <f t="shared" si="6"/>
        <v>99.999466967964906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8777.41</v>
      </c>
      <c r="H34" s="66">
        <v>15000</v>
      </c>
      <c r="I34" s="66">
        <v>10668</v>
      </c>
      <c r="J34" s="66">
        <v>10667.6</v>
      </c>
      <c r="K34" s="66">
        <f t="shared" si="5"/>
        <v>121.53471240377287</v>
      </c>
      <c r="L34" s="66">
        <f t="shared" si="6"/>
        <v>99.996250468691414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55035.22</v>
      </c>
      <c r="H35" s="65">
        <f>H36</f>
        <v>54630</v>
      </c>
      <c r="I35" s="65">
        <f>I36</f>
        <v>57730</v>
      </c>
      <c r="J35" s="65">
        <f>J36</f>
        <v>57713.84</v>
      </c>
      <c r="K35" s="65">
        <f t="shared" si="5"/>
        <v>104.8671014670242</v>
      </c>
      <c r="L35" s="65">
        <f t="shared" si="6"/>
        <v>99.972007621687169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55035.22</v>
      </c>
      <c r="H36" s="66">
        <v>54630</v>
      </c>
      <c r="I36" s="66">
        <v>57730</v>
      </c>
      <c r="J36" s="66">
        <v>57713.84</v>
      </c>
      <c r="K36" s="66">
        <f t="shared" si="5"/>
        <v>104.8671014670242</v>
      </c>
      <c r="L36" s="66">
        <f t="shared" si="6"/>
        <v>99.972007621687169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165724.22</v>
      </c>
      <c r="H37" s="65">
        <f>H38</f>
        <v>209000</v>
      </c>
      <c r="I37" s="65">
        <f>I38</f>
        <v>230660</v>
      </c>
      <c r="J37" s="65">
        <f>J38</f>
        <v>230628.44</v>
      </c>
      <c r="K37" s="65">
        <f t="shared" si="5"/>
        <v>139.16399184138564</v>
      </c>
      <c r="L37" s="65">
        <f t="shared" si="6"/>
        <v>99.986317523627847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165724.22</v>
      </c>
      <c r="H38" s="66">
        <v>209000</v>
      </c>
      <c r="I38" s="66">
        <v>230660</v>
      </c>
      <c r="J38" s="66">
        <v>230628.44</v>
      </c>
      <c r="K38" s="66">
        <f t="shared" si="5"/>
        <v>139.16399184138564</v>
      </c>
      <c r="L38" s="66">
        <f t="shared" si="6"/>
        <v>99.986317523627847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G40+G44+G50+G60+G62</f>
        <v>295045.11999999994</v>
      </c>
      <c r="H39" s="65">
        <f>H40+H44+H50+H60+H62</f>
        <v>430432</v>
      </c>
      <c r="I39" s="65">
        <f>I40+I44+I50+I60+I62</f>
        <v>375002</v>
      </c>
      <c r="J39" s="65">
        <f>J40+J44+J50+J60+J62</f>
        <v>278188.53000000003</v>
      </c>
      <c r="K39" s="65">
        <f t="shared" si="5"/>
        <v>94.286775527756589</v>
      </c>
      <c r="L39" s="65">
        <f t="shared" si="6"/>
        <v>74.183212356200769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40043.730000000003</v>
      </c>
      <c r="H40" s="65">
        <f>H41+H42+H43</f>
        <v>50500</v>
      </c>
      <c r="I40" s="65">
        <f>I41+I42+I43</f>
        <v>44000</v>
      </c>
      <c r="J40" s="65">
        <f>J41+J42+J43</f>
        <v>42500.880000000005</v>
      </c>
      <c r="K40" s="65">
        <f t="shared" si="5"/>
        <v>106.13616663582538</v>
      </c>
      <c r="L40" s="65">
        <f t="shared" si="6"/>
        <v>96.592909090909089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6182.35</v>
      </c>
      <c r="H41" s="66">
        <v>8000</v>
      </c>
      <c r="I41" s="66">
        <v>6500</v>
      </c>
      <c r="J41" s="66">
        <v>5718.3</v>
      </c>
      <c r="K41" s="66">
        <f t="shared" si="5"/>
        <v>92.493954564202923</v>
      </c>
      <c r="L41" s="66">
        <f t="shared" si="6"/>
        <v>87.973846153846154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32740.38</v>
      </c>
      <c r="H42" s="66">
        <v>41000</v>
      </c>
      <c r="I42" s="66">
        <v>36000</v>
      </c>
      <c r="J42" s="66">
        <v>35150.080000000002</v>
      </c>
      <c r="K42" s="66">
        <f t="shared" si="5"/>
        <v>107.36002453239699</v>
      </c>
      <c r="L42" s="66">
        <f t="shared" si="6"/>
        <v>97.639111111111106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1121</v>
      </c>
      <c r="H43" s="66">
        <v>1500</v>
      </c>
      <c r="I43" s="66">
        <v>1500</v>
      </c>
      <c r="J43" s="66">
        <v>1632.5</v>
      </c>
      <c r="K43" s="66">
        <f t="shared" si="5"/>
        <v>145.62890276538803</v>
      </c>
      <c r="L43" s="66">
        <f t="shared" si="6"/>
        <v>108.83333333333333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</f>
        <v>72615.489999999991</v>
      </c>
      <c r="H44" s="65">
        <f>H45+H46+H47+H48+H49</f>
        <v>125283</v>
      </c>
      <c r="I44" s="65">
        <f>I45+I46+I47+I48+I49</f>
        <v>79853</v>
      </c>
      <c r="J44" s="65">
        <f>J45+J46+J47+J48+J49</f>
        <v>55758.34</v>
      </c>
      <c r="K44" s="65">
        <f t="shared" si="5"/>
        <v>76.785738139341902</v>
      </c>
      <c r="L44" s="65">
        <f t="shared" si="6"/>
        <v>69.826230698909242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28241.02</v>
      </c>
      <c r="H45" s="66">
        <v>45650</v>
      </c>
      <c r="I45" s="66">
        <v>45650</v>
      </c>
      <c r="J45" s="66">
        <v>28977.96</v>
      </c>
      <c r="K45" s="66">
        <f t="shared" si="5"/>
        <v>102.60946665524121</v>
      </c>
      <c r="L45" s="66">
        <f t="shared" si="6"/>
        <v>63.478554216867472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43519.54</v>
      </c>
      <c r="H46" s="66">
        <v>76000</v>
      </c>
      <c r="I46" s="66">
        <v>30570</v>
      </c>
      <c r="J46" s="66">
        <v>25261.84</v>
      </c>
      <c r="K46" s="66">
        <f t="shared" si="5"/>
        <v>58.04712090247277</v>
      </c>
      <c r="L46" s="66">
        <f t="shared" si="6"/>
        <v>82.636048413477269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657.73</v>
      </c>
      <c r="H47" s="66">
        <v>2000</v>
      </c>
      <c r="I47" s="66">
        <v>2000</v>
      </c>
      <c r="J47" s="66">
        <v>672.84</v>
      </c>
      <c r="K47" s="66">
        <f t="shared" si="5"/>
        <v>102.29729524272878</v>
      </c>
      <c r="L47" s="66">
        <f t="shared" si="6"/>
        <v>33.642000000000003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197.2</v>
      </c>
      <c r="H48" s="66">
        <v>1500</v>
      </c>
      <c r="I48" s="66">
        <v>1500</v>
      </c>
      <c r="J48" s="66">
        <v>845.7</v>
      </c>
      <c r="K48" s="66">
        <f t="shared" si="5"/>
        <v>428.85395537525358</v>
      </c>
      <c r="L48" s="66">
        <f t="shared" si="6"/>
        <v>56.38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133</v>
      </c>
      <c r="I49" s="66">
        <v>133</v>
      </c>
      <c r="J49" s="66">
        <v>0</v>
      </c>
      <c r="K49" s="66" t="e">
        <f t="shared" si="5"/>
        <v>#DIV/0!</v>
      </c>
      <c r="L49" s="66">
        <f t="shared" si="6"/>
        <v>0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177407.84999999998</v>
      </c>
      <c r="H50" s="65">
        <f>H51+H52+H53+H54+H55+H56+H57+H58+H59</f>
        <v>246133</v>
      </c>
      <c r="I50" s="65">
        <f>I51+I52+I53+I54+I55+I56+I57+I58+I59</f>
        <v>242133</v>
      </c>
      <c r="J50" s="65">
        <f>J51+J52+J53+J54+J55+J56+J57+J58+J59</f>
        <v>173542.81000000003</v>
      </c>
      <c r="K50" s="65">
        <f t="shared" si="5"/>
        <v>97.8213816355928</v>
      </c>
      <c r="L50" s="65">
        <f t="shared" si="6"/>
        <v>71.67251469233851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71597.289999999994</v>
      </c>
      <c r="H51" s="66">
        <v>110000</v>
      </c>
      <c r="I51" s="66">
        <v>110000</v>
      </c>
      <c r="J51" s="66">
        <v>94256.29</v>
      </c>
      <c r="K51" s="66">
        <f t="shared" si="5"/>
        <v>131.64784588913912</v>
      </c>
      <c r="L51" s="66">
        <f t="shared" si="6"/>
        <v>85.687536363636369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2266.79</v>
      </c>
      <c r="H52" s="66">
        <v>10000</v>
      </c>
      <c r="I52" s="66">
        <v>10000</v>
      </c>
      <c r="J52" s="66">
        <v>9884.11</v>
      </c>
      <c r="K52" s="66">
        <f t="shared" si="5"/>
        <v>436.03995076738471</v>
      </c>
      <c r="L52" s="66">
        <f t="shared" si="6"/>
        <v>98.841099999999997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1337.73</v>
      </c>
      <c r="H53" s="66">
        <v>2700</v>
      </c>
      <c r="I53" s="66">
        <v>2700</v>
      </c>
      <c r="J53" s="66">
        <v>1410</v>
      </c>
      <c r="K53" s="66">
        <f t="shared" si="5"/>
        <v>105.40243546904084</v>
      </c>
      <c r="L53" s="66">
        <f t="shared" si="6"/>
        <v>52.222222222222221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4820.53</v>
      </c>
      <c r="H54" s="66">
        <v>10000</v>
      </c>
      <c r="I54" s="66">
        <v>10000</v>
      </c>
      <c r="J54" s="66">
        <v>5559.35</v>
      </c>
      <c r="K54" s="66">
        <f t="shared" si="5"/>
        <v>115.3265304852371</v>
      </c>
      <c r="L54" s="66">
        <f t="shared" si="6"/>
        <v>55.593499999999999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1985.1</v>
      </c>
      <c r="H55" s="66">
        <v>3000</v>
      </c>
      <c r="I55" s="66">
        <v>3000</v>
      </c>
      <c r="J55" s="66">
        <v>2067.59</v>
      </c>
      <c r="K55" s="66">
        <f t="shared" si="5"/>
        <v>104.15545816331671</v>
      </c>
      <c r="L55" s="66">
        <f t="shared" si="6"/>
        <v>68.919666666666672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5443.57</v>
      </c>
      <c r="H56" s="66">
        <v>2800</v>
      </c>
      <c r="I56" s="66">
        <v>2800</v>
      </c>
      <c r="J56" s="66">
        <v>2640.5</v>
      </c>
      <c r="K56" s="66">
        <f t="shared" si="5"/>
        <v>48.50677037311911</v>
      </c>
      <c r="L56" s="66">
        <f t="shared" si="6"/>
        <v>94.303571428571431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87809.27</v>
      </c>
      <c r="H57" s="66">
        <v>105000</v>
      </c>
      <c r="I57" s="66">
        <v>101000</v>
      </c>
      <c r="J57" s="66">
        <v>56083.05</v>
      </c>
      <c r="K57" s="66">
        <f t="shared" si="5"/>
        <v>63.86916779970953</v>
      </c>
      <c r="L57" s="66">
        <f t="shared" si="6"/>
        <v>55.527772277227726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19.920000000000002</v>
      </c>
      <c r="H58" s="66">
        <v>133</v>
      </c>
      <c r="I58" s="66">
        <v>133</v>
      </c>
      <c r="J58" s="66">
        <v>111.22</v>
      </c>
      <c r="K58" s="66">
        <f t="shared" si="5"/>
        <v>558.33333333333326</v>
      </c>
      <c r="L58" s="66">
        <f t="shared" si="6"/>
        <v>83.624060150375939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2127.65</v>
      </c>
      <c r="H59" s="66">
        <v>2500</v>
      </c>
      <c r="I59" s="66">
        <v>2500</v>
      </c>
      <c r="J59" s="66">
        <v>1530.7</v>
      </c>
      <c r="K59" s="66">
        <f t="shared" si="5"/>
        <v>71.943223744506852</v>
      </c>
      <c r="L59" s="66">
        <f t="shared" si="6"/>
        <v>61.228000000000002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726.81</v>
      </c>
      <c r="H60" s="65">
        <f>H61</f>
        <v>2000</v>
      </c>
      <c r="I60" s="65">
        <f>I61</f>
        <v>2000</v>
      </c>
      <c r="J60" s="65">
        <f>J61</f>
        <v>954.59</v>
      </c>
      <c r="K60" s="65">
        <f t="shared" si="5"/>
        <v>131.33968987768469</v>
      </c>
      <c r="L60" s="65">
        <f t="shared" si="6"/>
        <v>47.729500000000002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726.81</v>
      </c>
      <c r="H61" s="66">
        <v>2000</v>
      </c>
      <c r="I61" s="66">
        <v>2000</v>
      </c>
      <c r="J61" s="66">
        <v>954.59</v>
      </c>
      <c r="K61" s="66">
        <f t="shared" ref="K61:K78" si="7">(J61*100)/G61</f>
        <v>131.33968987768469</v>
      </c>
      <c r="L61" s="66">
        <f t="shared" ref="L61:L78" si="8">(J61*100)/I61</f>
        <v>47.729500000000002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G63+G64+G65+G66+G67+G68</f>
        <v>4251.24</v>
      </c>
      <c r="H62" s="65">
        <f>H63+H64+H65+H66+H67+H68</f>
        <v>6516</v>
      </c>
      <c r="I62" s="65">
        <f>I63+I64+I65+I66+I67+I68</f>
        <v>7016</v>
      </c>
      <c r="J62" s="65">
        <f>J63+J64+J65+J66+J67+J68</f>
        <v>5431.91</v>
      </c>
      <c r="K62" s="65">
        <f t="shared" si="7"/>
        <v>127.77236759157329</v>
      </c>
      <c r="L62" s="65">
        <f t="shared" si="8"/>
        <v>77.421750285062714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0</v>
      </c>
      <c r="H63" s="66">
        <v>1000</v>
      </c>
      <c r="I63" s="66">
        <v>1000</v>
      </c>
      <c r="J63" s="66">
        <v>0</v>
      </c>
      <c r="K63" s="66" t="e">
        <f t="shared" si="7"/>
        <v>#DIV/0!</v>
      </c>
      <c r="L63" s="66">
        <f t="shared" si="8"/>
        <v>0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343.48</v>
      </c>
      <c r="H64" s="66">
        <v>500</v>
      </c>
      <c r="I64" s="66">
        <v>500</v>
      </c>
      <c r="J64" s="66">
        <v>507.24</v>
      </c>
      <c r="K64" s="66">
        <f t="shared" si="7"/>
        <v>147.67672062419936</v>
      </c>
      <c r="L64" s="66">
        <f t="shared" si="8"/>
        <v>101.44799999999999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57.41</v>
      </c>
      <c r="H65" s="66">
        <v>133</v>
      </c>
      <c r="I65" s="66">
        <v>233</v>
      </c>
      <c r="J65" s="66">
        <v>231.38</v>
      </c>
      <c r="K65" s="66">
        <f t="shared" si="7"/>
        <v>403.03083086570285</v>
      </c>
      <c r="L65" s="66">
        <f t="shared" si="8"/>
        <v>99.304721030042913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3328.86</v>
      </c>
      <c r="H66" s="66">
        <v>3750</v>
      </c>
      <c r="I66" s="66">
        <v>4150</v>
      </c>
      <c r="J66" s="66">
        <v>4103.4399999999996</v>
      </c>
      <c r="K66" s="66">
        <f t="shared" si="7"/>
        <v>123.26862649675864</v>
      </c>
      <c r="L66" s="66">
        <f t="shared" si="8"/>
        <v>98.87807228915662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133</v>
      </c>
      <c r="I67" s="66">
        <v>133</v>
      </c>
      <c r="J67" s="66">
        <v>0</v>
      </c>
      <c r="K67" s="66" t="e">
        <f t="shared" si="7"/>
        <v>#DIV/0!</v>
      </c>
      <c r="L67" s="66">
        <f t="shared" si="8"/>
        <v>0</v>
      </c>
    </row>
    <row r="68" spans="2:12" x14ac:dyDescent="0.25">
      <c r="B68" s="66"/>
      <c r="C68" s="66"/>
      <c r="D68" s="66"/>
      <c r="E68" s="66" t="s">
        <v>153</v>
      </c>
      <c r="F68" s="66" t="s">
        <v>142</v>
      </c>
      <c r="G68" s="66">
        <v>521.49</v>
      </c>
      <c r="H68" s="66">
        <v>1000</v>
      </c>
      <c r="I68" s="66">
        <v>1000</v>
      </c>
      <c r="J68" s="66">
        <v>589.85</v>
      </c>
      <c r="K68" s="66">
        <f t="shared" si="7"/>
        <v>113.10859268634105</v>
      </c>
      <c r="L68" s="66">
        <f t="shared" si="8"/>
        <v>58.984999999999999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1644.55</v>
      </c>
      <c r="H69" s="65">
        <f>H70+H72</f>
        <v>2093</v>
      </c>
      <c r="I69" s="65">
        <f>I70+I72</f>
        <v>2043</v>
      </c>
      <c r="J69" s="65">
        <f>J70+J72</f>
        <v>1667.48</v>
      </c>
      <c r="K69" s="65">
        <f t="shared" si="7"/>
        <v>101.39430239275183</v>
      </c>
      <c r="L69" s="65">
        <f t="shared" si="8"/>
        <v>81.619187469407734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165.57</v>
      </c>
      <c r="H70" s="65">
        <f>H71</f>
        <v>53</v>
      </c>
      <c r="I70" s="65">
        <f>I71</f>
        <v>53</v>
      </c>
      <c r="J70" s="65">
        <f>J71</f>
        <v>39.82</v>
      </c>
      <c r="K70" s="65">
        <f t="shared" si="7"/>
        <v>24.050250649272211</v>
      </c>
      <c r="L70" s="65">
        <f t="shared" si="8"/>
        <v>75.132075471698116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165.57</v>
      </c>
      <c r="H71" s="66">
        <v>53</v>
      </c>
      <c r="I71" s="66">
        <v>53</v>
      </c>
      <c r="J71" s="66">
        <v>39.82</v>
      </c>
      <c r="K71" s="66">
        <f t="shared" si="7"/>
        <v>24.050250649272211</v>
      </c>
      <c r="L71" s="66">
        <f t="shared" si="8"/>
        <v>75.132075471698116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G73+G74</f>
        <v>1478.98</v>
      </c>
      <c r="H72" s="65">
        <f>H73+H74</f>
        <v>2040</v>
      </c>
      <c r="I72" s="65">
        <f>I73+I74</f>
        <v>1990</v>
      </c>
      <c r="J72" s="65">
        <f>J73+J74</f>
        <v>1627.66</v>
      </c>
      <c r="K72" s="65">
        <f t="shared" si="7"/>
        <v>110.05287427821877</v>
      </c>
      <c r="L72" s="65">
        <f t="shared" si="8"/>
        <v>81.791959798994981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1476.16</v>
      </c>
      <c r="H73" s="66">
        <v>2000</v>
      </c>
      <c r="I73" s="66">
        <v>1950</v>
      </c>
      <c r="J73" s="66">
        <v>1622</v>
      </c>
      <c r="K73" s="66">
        <f t="shared" si="7"/>
        <v>109.87968783871666</v>
      </c>
      <c r="L73" s="66">
        <f t="shared" si="8"/>
        <v>83.179487179487182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2.82</v>
      </c>
      <c r="H74" s="66">
        <v>40</v>
      </c>
      <c r="I74" s="66">
        <v>40</v>
      </c>
      <c r="J74" s="66">
        <v>5.66</v>
      </c>
      <c r="K74" s="66">
        <f t="shared" si="7"/>
        <v>200.70921985815605</v>
      </c>
      <c r="L74" s="66">
        <f t="shared" si="8"/>
        <v>14.15</v>
      </c>
    </row>
    <row r="75" spans="2:12" x14ac:dyDescent="0.25">
      <c r="B75" s="65" t="s">
        <v>166</v>
      </c>
      <c r="C75" s="65"/>
      <c r="D75" s="65"/>
      <c r="E75" s="65"/>
      <c r="F75" s="65" t="s">
        <v>167</v>
      </c>
      <c r="G75" s="65">
        <f t="shared" ref="G75:J77" si="9">G76</f>
        <v>3345.39</v>
      </c>
      <c r="H75" s="65">
        <f t="shared" si="9"/>
        <v>2601</v>
      </c>
      <c r="I75" s="65">
        <f t="shared" si="9"/>
        <v>2593.5</v>
      </c>
      <c r="J75" s="65">
        <f t="shared" si="9"/>
        <v>2593.48</v>
      </c>
      <c r="K75" s="65">
        <f t="shared" si="7"/>
        <v>77.523995707525884</v>
      </c>
      <c r="L75" s="65">
        <f t="shared" si="8"/>
        <v>99.999228841334102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 t="shared" si="9"/>
        <v>3345.39</v>
      </c>
      <c r="H76" s="65">
        <f t="shared" si="9"/>
        <v>2601</v>
      </c>
      <c r="I76" s="65">
        <f t="shared" si="9"/>
        <v>2593.5</v>
      </c>
      <c r="J76" s="65">
        <f t="shared" si="9"/>
        <v>2593.48</v>
      </c>
      <c r="K76" s="65">
        <f t="shared" si="7"/>
        <v>77.523995707525884</v>
      </c>
      <c r="L76" s="65">
        <f t="shared" si="8"/>
        <v>99.999228841334102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 t="shared" si="9"/>
        <v>3345.39</v>
      </c>
      <c r="H77" s="65">
        <f t="shared" si="9"/>
        <v>2601</v>
      </c>
      <c r="I77" s="65">
        <f t="shared" si="9"/>
        <v>2593.5</v>
      </c>
      <c r="J77" s="65">
        <f t="shared" si="9"/>
        <v>2593.48</v>
      </c>
      <c r="K77" s="65">
        <f t="shared" si="7"/>
        <v>77.523995707525884</v>
      </c>
      <c r="L77" s="65">
        <f t="shared" si="8"/>
        <v>99.999228841334102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3345.39</v>
      </c>
      <c r="H78" s="66">
        <v>2601</v>
      </c>
      <c r="I78" s="66">
        <v>2593.5</v>
      </c>
      <c r="J78" s="66">
        <v>2593.48</v>
      </c>
      <c r="K78" s="66">
        <f t="shared" si="7"/>
        <v>77.523995707525884</v>
      </c>
      <c r="L78" s="66">
        <f t="shared" si="8"/>
        <v>99.999228841334102</v>
      </c>
    </row>
    <row r="79" spans="2:12" x14ac:dyDescent="0.25">
      <c r="B79" s="65"/>
      <c r="C79" s="66"/>
      <c r="D79" s="67"/>
      <c r="E79" s="68"/>
      <c r="F79" s="8"/>
      <c r="G79" s="65"/>
      <c r="H79" s="65"/>
      <c r="I79" s="65"/>
      <c r="J79" s="65"/>
      <c r="K79" s="70"/>
      <c r="L79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1620425.44</v>
      </c>
      <c r="D6" s="71">
        <f>D7+D9+D11+D13</f>
        <v>2011256</v>
      </c>
      <c r="E6" s="71">
        <f>E7+E9+E11+E13</f>
        <v>2183296.5</v>
      </c>
      <c r="F6" s="71">
        <f>F7+F9+F11+F13</f>
        <v>2085693.22</v>
      </c>
      <c r="G6" s="72">
        <f t="shared" ref="G6:G21" si="0">(F6*100)/C6</f>
        <v>128.71269288391326</v>
      </c>
      <c r="H6" s="72">
        <f t="shared" ref="H6:H21" si="1">(F6*100)/E6</f>
        <v>95.529545345764987</v>
      </c>
    </row>
    <row r="7" spans="1:8" x14ac:dyDescent="0.25">
      <c r="A7"/>
      <c r="B7" s="8" t="s">
        <v>174</v>
      </c>
      <c r="C7" s="71">
        <f>C8</f>
        <v>1606761.7</v>
      </c>
      <c r="D7" s="71">
        <f>D8</f>
        <v>2010606</v>
      </c>
      <c r="E7" s="71">
        <f>E8</f>
        <v>2182646.5</v>
      </c>
      <c r="F7" s="71">
        <f>F8</f>
        <v>2085420.73</v>
      </c>
      <c r="G7" s="72">
        <f t="shared" si="0"/>
        <v>129.79029373179608</v>
      </c>
      <c r="H7" s="72">
        <f t="shared" si="1"/>
        <v>95.545510003566775</v>
      </c>
    </row>
    <row r="8" spans="1:8" x14ac:dyDescent="0.25">
      <c r="A8"/>
      <c r="B8" s="16" t="s">
        <v>175</v>
      </c>
      <c r="C8" s="73">
        <v>1606761.7</v>
      </c>
      <c r="D8" s="73">
        <v>2010606</v>
      </c>
      <c r="E8" s="73">
        <v>2182646.5</v>
      </c>
      <c r="F8" s="74">
        <v>2085420.73</v>
      </c>
      <c r="G8" s="70">
        <f t="shared" si="0"/>
        <v>129.79029373179608</v>
      </c>
      <c r="H8" s="70">
        <f t="shared" si="1"/>
        <v>95.545510003566775</v>
      </c>
    </row>
    <row r="9" spans="1:8" x14ac:dyDescent="0.25">
      <c r="A9"/>
      <c r="B9" s="8" t="s">
        <v>176</v>
      </c>
      <c r="C9" s="71">
        <f>C10</f>
        <v>0</v>
      </c>
      <c r="D9" s="71">
        <f>D10</f>
        <v>650</v>
      </c>
      <c r="E9" s="71">
        <f>E10</f>
        <v>650</v>
      </c>
      <c r="F9" s="71">
        <f>F10</f>
        <v>247.29</v>
      </c>
      <c r="G9" s="72" t="e">
        <f t="shared" si="0"/>
        <v>#DIV/0!</v>
      </c>
      <c r="H9" s="72">
        <f t="shared" si="1"/>
        <v>38.044615384615383</v>
      </c>
    </row>
    <row r="10" spans="1:8" x14ac:dyDescent="0.25">
      <c r="A10"/>
      <c r="B10" s="16" t="s">
        <v>177</v>
      </c>
      <c r="C10" s="73">
        <v>0</v>
      </c>
      <c r="D10" s="73">
        <v>650</v>
      </c>
      <c r="E10" s="73">
        <v>650</v>
      </c>
      <c r="F10" s="74">
        <v>247.29</v>
      </c>
      <c r="G10" s="70" t="e">
        <f t="shared" si="0"/>
        <v>#DIV/0!</v>
      </c>
      <c r="H10" s="70">
        <f t="shared" si="1"/>
        <v>38.044615384615383</v>
      </c>
    </row>
    <row r="11" spans="1:8" x14ac:dyDescent="0.25">
      <c r="A11"/>
      <c r="B11" s="8" t="s">
        <v>178</v>
      </c>
      <c r="C11" s="71">
        <f>C12</f>
        <v>13663.74</v>
      </c>
      <c r="D11" s="71">
        <f>D12</f>
        <v>0</v>
      </c>
      <c r="E11" s="71">
        <f>E12</f>
        <v>0</v>
      </c>
      <c r="F11" s="71">
        <f>F12</f>
        <v>25.2</v>
      </c>
      <c r="G11" s="72">
        <f t="shared" si="0"/>
        <v>0.18442973885627215</v>
      </c>
      <c r="H11" s="72" t="e">
        <f t="shared" si="1"/>
        <v>#DIV/0!</v>
      </c>
    </row>
    <row r="12" spans="1:8" x14ac:dyDescent="0.25">
      <c r="A12"/>
      <c r="B12" s="16" t="s">
        <v>179</v>
      </c>
      <c r="C12" s="73">
        <v>13663.74</v>
      </c>
      <c r="D12" s="73">
        <v>0</v>
      </c>
      <c r="E12" s="73">
        <v>0</v>
      </c>
      <c r="F12" s="74">
        <v>25.2</v>
      </c>
      <c r="G12" s="70">
        <f t="shared" si="0"/>
        <v>0.18442973885627215</v>
      </c>
      <c r="H12" s="70" t="e">
        <f t="shared" si="1"/>
        <v>#DIV/0!</v>
      </c>
    </row>
    <row r="13" spans="1:8" x14ac:dyDescent="0.25">
      <c r="A13"/>
      <c r="B13" s="8" t="s">
        <v>180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181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1620425.44</v>
      </c>
      <c r="D15" s="75">
        <f>D16+D18+D20</f>
        <v>2011256</v>
      </c>
      <c r="E15" s="75">
        <f>E16+E18+E20</f>
        <v>2183296.5</v>
      </c>
      <c r="F15" s="75">
        <f>F16+F18+F20</f>
        <v>2086051.35</v>
      </c>
      <c r="G15" s="72">
        <f t="shared" si="0"/>
        <v>128.7347938699358</v>
      </c>
      <c r="H15" s="72">
        <f t="shared" si="1"/>
        <v>95.545948523253713</v>
      </c>
    </row>
    <row r="16" spans="1:8" x14ac:dyDescent="0.25">
      <c r="A16"/>
      <c r="B16" s="8" t="s">
        <v>174</v>
      </c>
      <c r="C16" s="75">
        <f>C17</f>
        <v>1606761.7</v>
      </c>
      <c r="D16" s="75">
        <f>D17</f>
        <v>2010606</v>
      </c>
      <c r="E16" s="75">
        <f>E17</f>
        <v>2182646.5</v>
      </c>
      <c r="F16" s="75">
        <f>F17</f>
        <v>2085420.73</v>
      </c>
      <c r="G16" s="72">
        <f t="shared" si="0"/>
        <v>129.79029373179608</v>
      </c>
      <c r="H16" s="72">
        <f t="shared" si="1"/>
        <v>95.545510003566775</v>
      </c>
    </row>
    <row r="17" spans="1:8" x14ac:dyDescent="0.25">
      <c r="A17"/>
      <c r="B17" s="16" t="s">
        <v>175</v>
      </c>
      <c r="C17" s="73">
        <v>1606761.7</v>
      </c>
      <c r="D17" s="73">
        <v>2010606</v>
      </c>
      <c r="E17" s="76">
        <v>2182646.5</v>
      </c>
      <c r="F17" s="74">
        <v>2085420.73</v>
      </c>
      <c r="G17" s="70">
        <f t="shared" si="0"/>
        <v>129.79029373179608</v>
      </c>
      <c r="H17" s="70">
        <f t="shared" si="1"/>
        <v>95.545510003566775</v>
      </c>
    </row>
    <row r="18" spans="1:8" x14ac:dyDescent="0.25">
      <c r="A18"/>
      <c r="B18" s="8" t="s">
        <v>176</v>
      </c>
      <c r="C18" s="75">
        <f>C19</f>
        <v>0</v>
      </c>
      <c r="D18" s="75">
        <f>D19</f>
        <v>650</v>
      </c>
      <c r="E18" s="75">
        <f>E19</f>
        <v>650</v>
      </c>
      <c r="F18" s="75">
        <f>F19</f>
        <v>630.62</v>
      </c>
      <c r="G18" s="72" t="e">
        <f t="shared" si="0"/>
        <v>#DIV/0!</v>
      </c>
      <c r="H18" s="72">
        <f t="shared" si="1"/>
        <v>97.018461538461537</v>
      </c>
    </row>
    <row r="19" spans="1:8" x14ac:dyDescent="0.25">
      <c r="A19"/>
      <c r="B19" s="16" t="s">
        <v>177</v>
      </c>
      <c r="C19" s="73">
        <v>0</v>
      </c>
      <c r="D19" s="73">
        <v>650</v>
      </c>
      <c r="E19" s="76">
        <v>650</v>
      </c>
      <c r="F19" s="74">
        <v>630.62</v>
      </c>
      <c r="G19" s="70" t="e">
        <f t="shared" si="0"/>
        <v>#DIV/0!</v>
      </c>
      <c r="H19" s="70">
        <f t="shared" si="1"/>
        <v>97.018461538461537</v>
      </c>
    </row>
    <row r="20" spans="1:8" x14ac:dyDescent="0.25">
      <c r="A20"/>
      <c r="B20" s="8" t="s">
        <v>178</v>
      </c>
      <c r="C20" s="75">
        <f>C21</f>
        <v>13663.74</v>
      </c>
      <c r="D20" s="75">
        <f>D21</f>
        <v>0</v>
      </c>
      <c r="E20" s="75">
        <f>E21</f>
        <v>0</v>
      </c>
      <c r="F20" s="75">
        <f>F21</f>
        <v>0</v>
      </c>
      <c r="G20" s="72">
        <f t="shared" si="0"/>
        <v>0</v>
      </c>
      <c r="H20" s="72" t="e">
        <f t="shared" si="1"/>
        <v>#DIV/0!</v>
      </c>
    </row>
    <row r="21" spans="1:8" x14ac:dyDescent="0.25">
      <c r="A21"/>
      <c r="B21" s="16" t="s">
        <v>179</v>
      </c>
      <c r="C21" s="73">
        <v>13663.74</v>
      </c>
      <c r="D21" s="73">
        <v>0</v>
      </c>
      <c r="E21" s="76">
        <v>0</v>
      </c>
      <c r="F21" s="74">
        <v>0</v>
      </c>
      <c r="G21" s="70">
        <f t="shared" si="0"/>
        <v>0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1620425.44</v>
      </c>
      <c r="D6" s="75">
        <f t="shared" si="0"/>
        <v>2011256</v>
      </c>
      <c r="E6" s="75">
        <f t="shared" si="0"/>
        <v>2183296.5</v>
      </c>
      <c r="F6" s="75">
        <f t="shared" si="0"/>
        <v>2086051.35</v>
      </c>
      <c r="G6" s="70">
        <f>(F6*100)/C6</f>
        <v>128.7347938699358</v>
      </c>
      <c r="H6" s="70">
        <f>(F6*100)/E6</f>
        <v>95.545948523253713</v>
      </c>
    </row>
    <row r="7" spans="2:8" x14ac:dyDescent="0.25">
      <c r="B7" s="8" t="s">
        <v>182</v>
      </c>
      <c r="C7" s="75">
        <f t="shared" si="0"/>
        <v>1620425.44</v>
      </c>
      <c r="D7" s="75">
        <f t="shared" si="0"/>
        <v>2011256</v>
      </c>
      <c r="E7" s="75">
        <f t="shared" si="0"/>
        <v>2183296.5</v>
      </c>
      <c r="F7" s="75">
        <f t="shared" si="0"/>
        <v>2086051.35</v>
      </c>
      <c r="G7" s="70">
        <f>(F7*100)/C7</f>
        <v>128.7347938699358</v>
      </c>
      <c r="H7" s="70">
        <f>(F7*100)/E7</f>
        <v>95.545948523253713</v>
      </c>
    </row>
    <row r="8" spans="2:8" x14ac:dyDescent="0.25">
      <c r="B8" s="11" t="s">
        <v>183</v>
      </c>
      <c r="C8" s="73">
        <v>1620425.44</v>
      </c>
      <c r="D8" s="73">
        <v>2011256</v>
      </c>
      <c r="E8" s="73">
        <v>2183296.5</v>
      </c>
      <c r="F8" s="74">
        <v>2086051.35</v>
      </c>
      <c r="G8" s="70">
        <f>(F8*100)/C8</f>
        <v>128.7347938699358</v>
      </c>
      <c r="H8" s="70">
        <f>(F8*100)/E8</f>
        <v>95.545948523253713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4"/>
  <sheetViews>
    <sheetView tabSelected="1"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184</v>
      </c>
      <c r="C1" s="39"/>
    </row>
    <row r="2" spans="1:6" ht="15" customHeight="1" x14ac:dyDescent="0.2">
      <c r="A2" s="41" t="s">
        <v>34</v>
      </c>
      <c r="B2" s="42" t="s">
        <v>185</v>
      </c>
      <c r="C2" s="39"/>
    </row>
    <row r="3" spans="1:6" s="39" customFormat="1" ht="43.5" customHeight="1" x14ac:dyDescent="0.2">
      <c r="A3" s="43" t="s">
        <v>35</v>
      </c>
      <c r="B3" s="37" t="s">
        <v>186</v>
      </c>
    </row>
    <row r="4" spans="1:6" s="39" customFormat="1" x14ac:dyDescent="0.2">
      <c r="A4" s="43" t="s">
        <v>36</v>
      </c>
      <c r="B4" s="44" t="s">
        <v>187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188</v>
      </c>
      <c r="B7" s="46"/>
      <c r="C7" s="77">
        <f>C13+C87</f>
        <v>2010606</v>
      </c>
      <c r="D7" s="77">
        <f>D13+D87</f>
        <v>2182646.5</v>
      </c>
      <c r="E7" s="77">
        <f>E13+E87</f>
        <v>2085420.7300000002</v>
      </c>
      <c r="F7" s="77">
        <f>(E7*100)/D7</f>
        <v>95.545510003566775</v>
      </c>
    </row>
    <row r="8" spans="1:6" x14ac:dyDescent="0.2">
      <c r="A8" s="47" t="s">
        <v>80</v>
      </c>
      <c r="B8" s="46"/>
      <c r="C8" s="77">
        <f>C67</f>
        <v>650</v>
      </c>
      <c r="D8" s="77">
        <f>D67</f>
        <v>650</v>
      </c>
      <c r="E8" s="77">
        <f>E67</f>
        <v>630.62</v>
      </c>
      <c r="F8" s="77">
        <f>(E8*100)/D8</f>
        <v>97.018461538461537</v>
      </c>
    </row>
    <row r="9" spans="1:6" x14ac:dyDescent="0.2">
      <c r="A9" s="47" t="s">
        <v>189</v>
      </c>
      <c r="B9" s="46"/>
      <c r="C9" s="77">
        <f>C76</f>
        <v>0</v>
      </c>
      <c r="D9" s="77">
        <f>D76</f>
        <v>0</v>
      </c>
      <c r="E9" s="77">
        <f>E76</f>
        <v>0</v>
      </c>
      <c r="F9" s="77" t="e">
        <f>(E9*100)/D9</f>
        <v>#DIV/0!</v>
      </c>
    </row>
    <row r="10" spans="1:6" x14ac:dyDescent="0.2">
      <c r="A10" s="47" t="s">
        <v>190</v>
      </c>
      <c r="B10" s="46"/>
      <c r="C10" s="77">
        <f>C81</f>
        <v>0</v>
      </c>
      <c r="D10" s="77">
        <f>D81</f>
        <v>0</v>
      </c>
      <c r="E10" s="77">
        <f>E81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191</v>
      </c>
      <c r="B12" s="47" t="s">
        <v>192</v>
      </c>
      <c r="C12" s="47" t="s">
        <v>43</v>
      </c>
      <c r="D12" s="47" t="s">
        <v>193</v>
      </c>
      <c r="E12" s="47" t="s">
        <v>194</v>
      </c>
      <c r="F12" s="47" t="s">
        <v>195</v>
      </c>
    </row>
    <row r="13" spans="1:6" x14ac:dyDescent="0.2">
      <c r="A13" s="48" t="s">
        <v>188</v>
      </c>
      <c r="B13" s="48" t="s">
        <v>196</v>
      </c>
      <c r="C13" s="78">
        <f>C14+C58</f>
        <v>1994606</v>
      </c>
      <c r="D13" s="78">
        <f>D14+D58</f>
        <v>2170646.5</v>
      </c>
      <c r="E13" s="78">
        <f>E14+E58</f>
        <v>2083728.4500000002</v>
      </c>
      <c r="F13" s="79">
        <f>(E13*100)/D13</f>
        <v>95.995752878232366</v>
      </c>
    </row>
    <row r="14" spans="1:6" x14ac:dyDescent="0.2">
      <c r="A14" s="49" t="s">
        <v>78</v>
      </c>
      <c r="B14" s="50" t="s">
        <v>79</v>
      </c>
      <c r="C14" s="80">
        <f>C15+C23+C52</f>
        <v>1992005</v>
      </c>
      <c r="D14" s="80">
        <f>D15+D23+D52</f>
        <v>2168053</v>
      </c>
      <c r="E14" s="80">
        <f>E15+E23+E52</f>
        <v>2081134.9700000002</v>
      </c>
      <c r="F14" s="81">
        <f>(E14*100)/D14</f>
        <v>95.990963781789461</v>
      </c>
    </row>
    <row r="15" spans="1:6" x14ac:dyDescent="0.2">
      <c r="A15" s="51" t="s">
        <v>80</v>
      </c>
      <c r="B15" s="52" t="s">
        <v>81</v>
      </c>
      <c r="C15" s="82">
        <f>C16+C19+C21</f>
        <v>1576130</v>
      </c>
      <c r="D15" s="82">
        <f>D16+D19+D21</f>
        <v>1803658</v>
      </c>
      <c r="E15" s="82">
        <f>E16+E19+E21</f>
        <v>1803601.86</v>
      </c>
      <c r="F15" s="81">
        <f>(E15*100)/D15</f>
        <v>99.996887436531765</v>
      </c>
    </row>
    <row r="16" spans="1:6" x14ac:dyDescent="0.2">
      <c r="A16" s="53" t="s">
        <v>82</v>
      </c>
      <c r="B16" s="54" t="s">
        <v>83</v>
      </c>
      <c r="C16" s="83">
        <f>C17+C18</f>
        <v>1312500</v>
      </c>
      <c r="D16" s="83">
        <f>D17+D18</f>
        <v>1515268</v>
      </c>
      <c r="E16" s="83">
        <f>E17+E18</f>
        <v>1515259.58</v>
      </c>
      <c r="F16" s="83">
        <f>(E16*100)/D16</f>
        <v>99.999444322720464</v>
      </c>
    </row>
    <row r="17" spans="1:6" x14ac:dyDescent="0.2">
      <c r="A17" s="55" t="s">
        <v>84</v>
      </c>
      <c r="B17" s="56" t="s">
        <v>85</v>
      </c>
      <c r="C17" s="84">
        <v>1297500</v>
      </c>
      <c r="D17" s="84">
        <v>1504600</v>
      </c>
      <c r="E17" s="84">
        <v>1504591.98</v>
      </c>
      <c r="F17" s="84"/>
    </row>
    <row r="18" spans="1:6" x14ac:dyDescent="0.2">
      <c r="A18" s="55" t="s">
        <v>86</v>
      </c>
      <c r="B18" s="56" t="s">
        <v>87</v>
      </c>
      <c r="C18" s="84">
        <v>15000</v>
      </c>
      <c r="D18" s="84">
        <v>10668</v>
      </c>
      <c r="E18" s="84">
        <v>10667.6</v>
      </c>
      <c r="F18" s="84"/>
    </row>
    <row r="19" spans="1:6" x14ac:dyDescent="0.2">
      <c r="A19" s="53" t="s">
        <v>88</v>
      </c>
      <c r="B19" s="54" t="s">
        <v>89</v>
      </c>
      <c r="C19" s="83">
        <f>C20</f>
        <v>54630</v>
      </c>
      <c r="D19" s="83">
        <f>D20</f>
        <v>57730</v>
      </c>
      <c r="E19" s="83">
        <f>E20</f>
        <v>57713.84</v>
      </c>
      <c r="F19" s="83">
        <f>(E19*100)/D19</f>
        <v>99.972007621687169</v>
      </c>
    </row>
    <row r="20" spans="1:6" x14ac:dyDescent="0.2">
      <c r="A20" s="55" t="s">
        <v>90</v>
      </c>
      <c r="B20" s="56" t="s">
        <v>89</v>
      </c>
      <c r="C20" s="84">
        <v>54630</v>
      </c>
      <c r="D20" s="84">
        <v>57730</v>
      </c>
      <c r="E20" s="84">
        <v>57713.84</v>
      </c>
      <c r="F20" s="84"/>
    </row>
    <row r="21" spans="1:6" x14ac:dyDescent="0.2">
      <c r="A21" s="53" t="s">
        <v>91</v>
      </c>
      <c r="B21" s="54" t="s">
        <v>92</v>
      </c>
      <c r="C21" s="83">
        <f>C22</f>
        <v>209000</v>
      </c>
      <c r="D21" s="83">
        <f>D22</f>
        <v>230660</v>
      </c>
      <c r="E21" s="83">
        <f>E22</f>
        <v>230628.44</v>
      </c>
      <c r="F21" s="83">
        <f>(E21*100)/D21</f>
        <v>99.986317523627847</v>
      </c>
    </row>
    <row r="22" spans="1:6" x14ac:dyDescent="0.2">
      <c r="A22" s="55" t="s">
        <v>93</v>
      </c>
      <c r="B22" s="56" t="s">
        <v>94</v>
      </c>
      <c r="C22" s="84">
        <v>209000</v>
      </c>
      <c r="D22" s="84">
        <v>230660</v>
      </c>
      <c r="E22" s="84">
        <v>230628.44</v>
      </c>
      <c r="F22" s="84"/>
    </row>
    <row r="23" spans="1:6" x14ac:dyDescent="0.2">
      <c r="A23" s="51" t="s">
        <v>95</v>
      </c>
      <c r="B23" s="52" t="s">
        <v>96</v>
      </c>
      <c r="C23" s="82">
        <f>C24+C28+C34+C44+C46</f>
        <v>413782</v>
      </c>
      <c r="D23" s="82">
        <f>D24+D28+D34+D44+D46</f>
        <v>362352</v>
      </c>
      <c r="E23" s="82">
        <f>E24+E28+E34+E44+E46</f>
        <v>275865.63</v>
      </c>
      <c r="F23" s="81">
        <f>(E23*100)/D23</f>
        <v>76.131946284276069</v>
      </c>
    </row>
    <row r="24" spans="1:6" x14ac:dyDescent="0.2">
      <c r="A24" s="53" t="s">
        <v>97</v>
      </c>
      <c r="B24" s="54" t="s">
        <v>98</v>
      </c>
      <c r="C24" s="83">
        <f>C25+C26+C27</f>
        <v>50500</v>
      </c>
      <c r="D24" s="83">
        <f>D25+D26+D27</f>
        <v>44000</v>
      </c>
      <c r="E24" s="83">
        <f>E25+E26+E27</f>
        <v>42500.880000000005</v>
      </c>
      <c r="F24" s="83">
        <f>(E24*100)/D24</f>
        <v>96.592909090909089</v>
      </c>
    </row>
    <row r="25" spans="1:6" x14ac:dyDescent="0.2">
      <c r="A25" s="55" t="s">
        <v>99</v>
      </c>
      <c r="B25" s="56" t="s">
        <v>100</v>
      </c>
      <c r="C25" s="84">
        <v>8000</v>
      </c>
      <c r="D25" s="84">
        <v>6500</v>
      </c>
      <c r="E25" s="84">
        <v>5718.3</v>
      </c>
      <c r="F25" s="84"/>
    </row>
    <row r="26" spans="1:6" ht="25.5" x14ac:dyDescent="0.2">
      <c r="A26" s="55" t="s">
        <v>101</v>
      </c>
      <c r="B26" s="56" t="s">
        <v>102</v>
      </c>
      <c r="C26" s="84">
        <v>41000</v>
      </c>
      <c r="D26" s="84">
        <v>36000</v>
      </c>
      <c r="E26" s="84">
        <v>35150.080000000002</v>
      </c>
      <c r="F26" s="84"/>
    </row>
    <row r="27" spans="1:6" x14ac:dyDescent="0.2">
      <c r="A27" s="55" t="s">
        <v>103</v>
      </c>
      <c r="B27" s="56" t="s">
        <v>104</v>
      </c>
      <c r="C27" s="84">
        <v>1500</v>
      </c>
      <c r="D27" s="84">
        <v>1500</v>
      </c>
      <c r="E27" s="84">
        <v>1632.5</v>
      </c>
      <c r="F27" s="84"/>
    </row>
    <row r="28" spans="1:6" x14ac:dyDescent="0.2">
      <c r="A28" s="53" t="s">
        <v>105</v>
      </c>
      <c r="B28" s="54" t="s">
        <v>106</v>
      </c>
      <c r="C28" s="83">
        <f>C29+C30+C31+C32+C33</f>
        <v>124633</v>
      </c>
      <c r="D28" s="83">
        <f>D29+D30+D31+D32+D33</f>
        <v>79203</v>
      </c>
      <c r="E28" s="83">
        <f>E29+E30+E31+E32+E33</f>
        <v>55127.719999999994</v>
      </c>
      <c r="F28" s="83">
        <f>(E28*100)/D28</f>
        <v>69.603070590760453</v>
      </c>
    </row>
    <row r="29" spans="1:6" x14ac:dyDescent="0.2">
      <c r="A29" s="55" t="s">
        <v>107</v>
      </c>
      <c r="B29" s="56" t="s">
        <v>108</v>
      </c>
      <c r="C29" s="84">
        <v>45000</v>
      </c>
      <c r="D29" s="84">
        <v>45000</v>
      </c>
      <c r="E29" s="84">
        <v>28347.34</v>
      </c>
      <c r="F29" s="84"/>
    </row>
    <row r="30" spans="1:6" x14ac:dyDescent="0.2">
      <c r="A30" s="55" t="s">
        <v>109</v>
      </c>
      <c r="B30" s="56" t="s">
        <v>110</v>
      </c>
      <c r="C30" s="84">
        <v>76000</v>
      </c>
      <c r="D30" s="84">
        <v>30570</v>
      </c>
      <c r="E30" s="84">
        <v>25261.84</v>
      </c>
      <c r="F30" s="84"/>
    </row>
    <row r="31" spans="1:6" x14ac:dyDescent="0.2">
      <c r="A31" s="55" t="s">
        <v>111</v>
      </c>
      <c r="B31" s="56" t="s">
        <v>112</v>
      </c>
      <c r="C31" s="84">
        <v>2000</v>
      </c>
      <c r="D31" s="84">
        <v>2000</v>
      </c>
      <c r="E31" s="84">
        <v>672.84</v>
      </c>
      <c r="F31" s="84"/>
    </row>
    <row r="32" spans="1:6" x14ac:dyDescent="0.2">
      <c r="A32" s="55" t="s">
        <v>113</v>
      </c>
      <c r="B32" s="56" t="s">
        <v>114</v>
      </c>
      <c r="C32" s="84">
        <v>1500</v>
      </c>
      <c r="D32" s="84">
        <v>1500</v>
      </c>
      <c r="E32" s="84">
        <v>845.7</v>
      </c>
      <c r="F32" s="84"/>
    </row>
    <row r="33" spans="1:6" x14ac:dyDescent="0.2">
      <c r="A33" s="55" t="s">
        <v>115</v>
      </c>
      <c r="B33" s="56" t="s">
        <v>116</v>
      </c>
      <c r="C33" s="84">
        <v>133</v>
      </c>
      <c r="D33" s="84">
        <v>133</v>
      </c>
      <c r="E33" s="84">
        <v>0</v>
      </c>
      <c r="F33" s="84"/>
    </row>
    <row r="34" spans="1:6" x14ac:dyDescent="0.2">
      <c r="A34" s="53" t="s">
        <v>117</v>
      </c>
      <c r="B34" s="54" t="s">
        <v>118</v>
      </c>
      <c r="C34" s="83">
        <f>C35+C36+C37+C38+C39+C40+C41+C42+C43</f>
        <v>231133</v>
      </c>
      <c r="D34" s="83">
        <f>D35+D36+D37+D38+D39+D40+D41+D42+D43</f>
        <v>231133</v>
      </c>
      <c r="E34" s="83">
        <f>E35+E36+E37+E38+E39+E40+E41+E42+E43</f>
        <v>171850.53</v>
      </c>
      <c r="F34" s="83">
        <f>(E34*100)/D34</f>
        <v>74.351360472109135</v>
      </c>
    </row>
    <row r="35" spans="1:6" x14ac:dyDescent="0.2">
      <c r="A35" s="55" t="s">
        <v>119</v>
      </c>
      <c r="B35" s="56" t="s">
        <v>120</v>
      </c>
      <c r="C35" s="84">
        <v>100000</v>
      </c>
      <c r="D35" s="84">
        <v>100000</v>
      </c>
      <c r="E35" s="84">
        <v>92564.01</v>
      </c>
      <c r="F35" s="84"/>
    </row>
    <row r="36" spans="1:6" x14ac:dyDescent="0.2">
      <c r="A36" s="55" t="s">
        <v>121</v>
      </c>
      <c r="B36" s="56" t="s">
        <v>122</v>
      </c>
      <c r="C36" s="84">
        <v>10000</v>
      </c>
      <c r="D36" s="84">
        <v>10000</v>
      </c>
      <c r="E36" s="84">
        <v>9884.11</v>
      </c>
      <c r="F36" s="84"/>
    </row>
    <row r="37" spans="1:6" x14ac:dyDescent="0.2">
      <c r="A37" s="55" t="s">
        <v>123</v>
      </c>
      <c r="B37" s="56" t="s">
        <v>124</v>
      </c>
      <c r="C37" s="84">
        <v>2700</v>
      </c>
      <c r="D37" s="84">
        <v>2700</v>
      </c>
      <c r="E37" s="84">
        <v>1410</v>
      </c>
      <c r="F37" s="84"/>
    </row>
    <row r="38" spans="1:6" x14ac:dyDescent="0.2">
      <c r="A38" s="55" t="s">
        <v>125</v>
      </c>
      <c r="B38" s="56" t="s">
        <v>126</v>
      </c>
      <c r="C38" s="84">
        <v>10000</v>
      </c>
      <c r="D38" s="84">
        <v>10000</v>
      </c>
      <c r="E38" s="84">
        <v>5559.35</v>
      </c>
      <c r="F38" s="84"/>
    </row>
    <row r="39" spans="1:6" x14ac:dyDescent="0.2">
      <c r="A39" s="55" t="s">
        <v>127</v>
      </c>
      <c r="B39" s="56" t="s">
        <v>128</v>
      </c>
      <c r="C39" s="84">
        <v>3000</v>
      </c>
      <c r="D39" s="84">
        <v>3000</v>
      </c>
      <c r="E39" s="84">
        <v>2067.59</v>
      </c>
      <c r="F39" s="84"/>
    </row>
    <row r="40" spans="1:6" x14ac:dyDescent="0.2">
      <c r="A40" s="55" t="s">
        <v>129</v>
      </c>
      <c r="B40" s="56" t="s">
        <v>130</v>
      </c>
      <c r="C40" s="84">
        <v>2800</v>
      </c>
      <c r="D40" s="84">
        <v>2800</v>
      </c>
      <c r="E40" s="84">
        <v>2640.5</v>
      </c>
      <c r="F40" s="84"/>
    </row>
    <row r="41" spans="1:6" x14ac:dyDescent="0.2">
      <c r="A41" s="55" t="s">
        <v>131</v>
      </c>
      <c r="B41" s="56" t="s">
        <v>132</v>
      </c>
      <c r="C41" s="84">
        <v>100000</v>
      </c>
      <c r="D41" s="84">
        <v>100000</v>
      </c>
      <c r="E41" s="84">
        <v>56083.05</v>
      </c>
      <c r="F41" s="84"/>
    </row>
    <row r="42" spans="1:6" x14ac:dyDescent="0.2">
      <c r="A42" s="55" t="s">
        <v>133</v>
      </c>
      <c r="B42" s="56" t="s">
        <v>134</v>
      </c>
      <c r="C42" s="84">
        <v>133</v>
      </c>
      <c r="D42" s="84">
        <v>133</v>
      </c>
      <c r="E42" s="84">
        <v>111.22</v>
      </c>
      <c r="F42" s="84"/>
    </row>
    <row r="43" spans="1:6" x14ac:dyDescent="0.2">
      <c r="A43" s="55" t="s">
        <v>135</v>
      </c>
      <c r="B43" s="56" t="s">
        <v>136</v>
      </c>
      <c r="C43" s="84">
        <v>2500</v>
      </c>
      <c r="D43" s="84">
        <v>2500</v>
      </c>
      <c r="E43" s="84">
        <v>1530.7</v>
      </c>
      <c r="F43" s="84"/>
    </row>
    <row r="44" spans="1:6" x14ac:dyDescent="0.2">
      <c r="A44" s="53" t="s">
        <v>137</v>
      </c>
      <c r="B44" s="54" t="s">
        <v>138</v>
      </c>
      <c r="C44" s="83">
        <f>C45</f>
        <v>2000</v>
      </c>
      <c r="D44" s="83">
        <f>D45</f>
        <v>2000</v>
      </c>
      <c r="E44" s="83">
        <f>E45</f>
        <v>954.59</v>
      </c>
      <c r="F44" s="83">
        <f>(E44*100)/D44</f>
        <v>47.729500000000002</v>
      </c>
    </row>
    <row r="45" spans="1:6" ht="25.5" x14ac:dyDescent="0.2">
      <c r="A45" s="55" t="s">
        <v>139</v>
      </c>
      <c r="B45" s="56" t="s">
        <v>140</v>
      </c>
      <c r="C45" s="84">
        <v>2000</v>
      </c>
      <c r="D45" s="84">
        <v>2000</v>
      </c>
      <c r="E45" s="84">
        <v>954.59</v>
      </c>
      <c r="F45" s="84"/>
    </row>
    <row r="46" spans="1:6" x14ac:dyDescent="0.2">
      <c r="A46" s="53" t="s">
        <v>141</v>
      </c>
      <c r="B46" s="54" t="s">
        <v>142</v>
      </c>
      <c r="C46" s="83">
        <f>C47+C48+C49+C50+C51</f>
        <v>5516</v>
      </c>
      <c r="D46" s="83">
        <f>D47+D48+D49+D50+D51</f>
        <v>6016</v>
      </c>
      <c r="E46" s="83">
        <f>E47+E48+E49+E50+E51</f>
        <v>5431.91</v>
      </c>
      <c r="F46" s="83">
        <f>(E46*100)/D46</f>
        <v>90.29105718085107</v>
      </c>
    </row>
    <row r="47" spans="1:6" x14ac:dyDescent="0.2">
      <c r="A47" s="55" t="s">
        <v>145</v>
      </c>
      <c r="B47" s="56" t="s">
        <v>146</v>
      </c>
      <c r="C47" s="84">
        <v>500</v>
      </c>
      <c r="D47" s="84">
        <v>500</v>
      </c>
      <c r="E47" s="84">
        <v>507.24</v>
      </c>
      <c r="F47" s="84"/>
    </row>
    <row r="48" spans="1:6" x14ac:dyDescent="0.2">
      <c r="A48" s="55" t="s">
        <v>147</v>
      </c>
      <c r="B48" s="56" t="s">
        <v>148</v>
      </c>
      <c r="C48" s="84">
        <v>133</v>
      </c>
      <c r="D48" s="84">
        <v>233</v>
      </c>
      <c r="E48" s="84">
        <v>231.38</v>
      </c>
      <c r="F48" s="84"/>
    </row>
    <row r="49" spans="1:6" x14ac:dyDescent="0.2">
      <c r="A49" s="55" t="s">
        <v>149</v>
      </c>
      <c r="B49" s="56" t="s">
        <v>150</v>
      </c>
      <c r="C49" s="84">
        <v>3750</v>
      </c>
      <c r="D49" s="84">
        <v>4150</v>
      </c>
      <c r="E49" s="84">
        <v>4103.4399999999996</v>
      </c>
      <c r="F49" s="84"/>
    </row>
    <row r="50" spans="1:6" x14ac:dyDescent="0.2">
      <c r="A50" s="55" t="s">
        <v>151</v>
      </c>
      <c r="B50" s="56" t="s">
        <v>152</v>
      </c>
      <c r="C50" s="84">
        <v>133</v>
      </c>
      <c r="D50" s="84">
        <v>133</v>
      </c>
      <c r="E50" s="84">
        <v>0</v>
      </c>
      <c r="F50" s="84"/>
    </row>
    <row r="51" spans="1:6" x14ac:dyDescent="0.2">
      <c r="A51" s="55" t="s">
        <v>153</v>
      </c>
      <c r="B51" s="56" t="s">
        <v>142</v>
      </c>
      <c r="C51" s="84">
        <v>1000</v>
      </c>
      <c r="D51" s="84">
        <v>1000</v>
      </c>
      <c r="E51" s="84">
        <v>589.85</v>
      </c>
      <c r="F51" s="84"/>
    </row>
    <row r="52" spans="1:6" x14ac:dyDescent="0.2">
      <c r="A52" s="51" t="s">
        <v>154</v>
      </c>
      <c r="B52" s="52" t="s">
        <v>155</v>
      </c>
      <c r="C52" s="82">
        <f>C53+C55</f>
        <v>2093</v>
      </c>
      <c r="D52" s="82">
        <f>D53+D55</f>
        <v>2043</v>
      </c>
      <c r="E52" s="82">
        <f>E53+E55</f>
        <v>1667.48</v>
      </c>
      <c r="F52" s="81">
        <f>(E52*100)/D52</f>
        <v>81.619187469407734</v>
      </c>
    </row>
    <row r="53" spans="1:6" x14ac:dyDescent="0.2">
      <c r="A53" s="53" t="s">
        <v>156</v>
      </c>
      <c r="B53" s="54" t="s">
        <v>157</v>
      </c>
      <c r="C53" s="83">
        <f>C54</f>
        <v>53</v>
      </c>
      <c r="D53" s="83">
        <f>D54</f>
        <v>53</v>
      </c>
      <c r="E53" s="83">
        <f>E54</f>
        <v>39.82</v>
      </c>
      <c r="F53" s="83">
        <f>(E53*100)/D53</f>
        <v>75.132075471698116</v>
      </c>
    </row>
    <row r="54" spans="1:6" ht="25.5" x14ac:dyDescent="0.2">
      <c r="A54" s="55" t="s">
        <v>158</v>
      </c>
      <c r="B54" s="56" t="s">
        <v>159</v>
      </c>
      <c r="C54" s="84">
        <v>53</v>
      </c>
      <c r="D54" s="84">
        <v>53</v>
      </c>
      <c r="E54" s="84">
        <v>39.82</v>
      </c>
      <c r="F54" s="84"/>
    </row>
    <row r="55" spans="1:6" x14ac:dyDescent="0.2">
      <c r="A55" s="53" t="s">
        <v>160</v>
      </c>
      <c r="B55" s="54" t="s">
        <v>161</v>
      </c>
      <c r="C55" s="83">
        <f>C56+C57</f>
        <v>2040</v>
      </c>
      <c r="D55" s="83">
        <f>D56+D57</f>
        <v>1990</v>
      </c>
      <c r="E55" s="83">
        <f>E56+E57</f>
        <v>1627.66</v>
      </c>
      <c r="F55" s="83">
        <f>(E55*100)/D55</f>
        <v>81.791959798994981</v>
      </c>
    </row>
    <row r="56" spans="1:6" x14ac:dyDescent="0.2">
      <c r="A56" s="55" t="s">
        <v>162</v>
      </c>
      <c r="B56" s="56" t="s">
        <v>163</v>
      </c>
      <c r="C56" s="84">
        <v>2000</v>
      </c>
      <c r="D56" s="84">
        <v>1950</v>
      </c>
      <c r="E56" s="84">
        <v>1622</v>
      </c>
      <c r="F56" s="84"/>
    </row>
    <row r="57" spans="1:6" x14ac:dyDescent="0.2">
      <c r="A57" s="55" t="s">
        <v>164</v>
      </c>
      <c r="B57" s="56" t="s">
        <v>165</v>
      </c>
      <c r="C57" s="84">
        <v>40</v>
      </c>
      <c r="D57" s="84">
        <v>40</v>
      </c>
      <c r="E57" s="84">
        <v>5.66</v>
      </c>
      <c r="F57" s="84"/>
    </row>
    <row r="58" spans="1:6" x14ac:dyDescent="0.2">
      <c r="A58" s="49" t="s">
        <v>166</v>
      </c>
      <c r="B58" s="50" t="s">
        <v>167</v>
      </c>
      <c r="C58" s="80">
        <f t="shared" ref="C58:E60" si="0">C59</f>
        <v>2601</v>
      </c>
      <c r="D58" s="80">
        <f t="shared" si="0"/>
        <v>2593.5</v>
      </c>
      <c r="E58" s="80">
        <f t="shared" si="0"/>
        <v>2593.48</v>
      </c>
      <c r="F58" s="81">
        <f>(E58*100)/D58</f>
        <v>99.999228841334102</v>
      </c>
    </row>
    <row r="59" spans="1:6" x14ac:dyDescent="0.2">
      <c r="A59" s="51" t="s">
        <v>168</v>
      </c>
      <c r="B59" s="52" t="s">
        <v>169</v>
      </c>
      <c r="C59" s="82">
        <f t="shared" si="0"/>
        <v>2601</v>
      </c>
      <c r="D59" s="82">
        <f t="shared" si="0"/>
        <v>2593.5</v>
      </c>
      <c r="E59" s="82">
        <f t="shared" si="0"/>
        <v>2593.48</v>
      </c>
      <c r="F59" s="81">
        <f>(E59*100)/D59</f>
        <v>99.999228841334102</v>
      </c>
    </row>
    <row r="60" spans="1:6" x14ac:dyDescent="0.2">
      <c r="A60" s="53" t="s">
        <v>170</v>
      </c>
      <c r="B60" s="54" t="s">
        <v>171</v>
      </c>
      <c r="C60" s="83">
        <f t="shared" si="0"/>
        <v>2601</v>
      </c>
      <c r="D60" s="83">
        <f t="shared" si="0"/>
        <v>2593.5</v>
      </c>
      <c r="E60" s="83">
        <f t="shared" si="0"/>
        <v>2593.48</v>
      </c>
      <c r="F60" s="83">
        <f>(E60*100)/D60</f>
        <v>99.999228841334102</v>
      </c>
    </row>
    <row r="61" spans="1:6" x14ac:dyDescent="0.2">
      <c r="A61" s="55" t="s">
        <v>172</v>
      </c>
      <c r="B61" s="56" t="s">
        <v>173</v>
      </c>
      <c r="C61" s="84">
        <v>2601</v>
      </c>
      <c r="D61" s="84">
        <v>2593.5</v>
      </c>
      <c r="E61" s="84">
        <v>2593.48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1">C63</f>
        <v>1994606</v>
      </c>
      <c r="D62" s="80">
        <f t="shared" si="1"/>
        <v>2170646.5</v>
      </c>
      <c r="E62" s="80">
        <f t="shared" si="1"/>
        <v>2083728.45</v>
      </c>
      <c r="F62" s="81">
        <f>(E62*100)/D62</f>
        <v>95.995752878232366</v>
      </c>
    </row>
    <row r="63" spans="1:6" x14ac:dyDescent="0.2">
      <c r="A63" s="51" t="s">
        <v>70</v>
      </c>
      <c r="B63" s="52" t="s">
        <v>71</v>
      </c>
      <c r="C63" s="82">
        <f t="shared" si="1"/>
        <v>1994606</v>
      </c>
      <c r="D63" s="82">
        <f t="shared" si="1"/>
        <v>2170646.5</v>
      </c>
      <c r="E63" s="82">
        <f t="shared" si="1"/>
        <v>2083728.45</v>
      </c>
      <c r="F63" s="81">
        <f>(E63*100)/D63</f>
        <v>95.995752878232366</v>
      </c>
    </row>
    <row r="64" spans="1:6" ht="25.5" x14ac:dyDescent="0.2">
      <c r="A64" s="53" t="s">
        <v>72</v>
      </c>
      <c r="B64" s="54" t="s">
        <v>73</v>
      </c>
      <c r="C64" s="83">
        <f>C65+C66</f>
        <v>1994606</v>
      </c>
      <c r="D64" s="83">
        <f>D65+D66</f>
        <v>2170646.5</v>
      </c>
      <c r="E64" s="83">
        <f>E65+E66</f>
        <v>2083728.45</v>
      </c>
      <c r="F64" s="83">
        <f>(E64*100)/D64</f>
        <v>95.995752878232366</v>
      </c>
    </row>
    <row r="65" spans="1:6" x14ac:dyDescent="0.2">
      <c r="A65" s="55" t="s">
        <v>74</v>
      </c>
      <c r="B65" s="56" t="s">
        <v>75</v>
      </c>
      <c r="C65" s="84">
        <v>1992005</v>
      </c>
      <c r="D65" s="84">
        <v>2168053</v>
      </c>
      <c r="E65" s="84">
        <v>2081134.97</v>
      </c>
      <c r="F65" s="84"/>
    </row>
    <row r="66" spans="1:6" ht="25.5" x14ac:dyDescent="0.2">
      <c r="A66" s="55" t="s">
        <v>76</v>
      </c>
      <c r="B66" s="56" t="s">
        <v>77</v>
      </c>
      <c r="C66" s="84">
        <v>2601</v>
      </c>
      <c r="D66" s="84">
        <v>2593.5</v>
      </c>
      <c r="E66" s="84">
        <v>2593.48</v>
      </c>
      <c r="F66" s="84"/>
    </row>
    <row r="67" spans="1:6" x14ac:dyDescent="0.2">
      <c r="A67" s="48" t="s">
        <v>80</v>
      </c>
      <c r="B67" s="48" t="s">
        <v>197</v>
      </c>
      <c r="C67" s="78">
        <f t="shared" ref="C67:E70" si="2">C68</f>
        <v>650</v>
      </c>
      <c r="D67" s="78">
        <f t="shared" si="2"/>
        <v>650</v>
      </c>
      <c r="E67" s="78">
        <f t="shared" si="2"/>
        <v>630.62</v>
      </c>
      <c r="F67" s="79">
        <f>(E67*100)/D67</f>
        <v>97.018461538461537</v>
      </c>
    </row>
    <row r="68" spans="1:6" x14ac:dyDescent="0.2">
      <c r="A68" s="49" t="s">
        <v>78</v>
      </c>
      <c r="B68" s="50" t="s">
        <v>79</v>
      </c>
      <c r="C68" s="80">
        <f t="shared" si="2"/>
        <v>650</v>
      </c>
      <c r="D68" s="80">
        <f t="shared" si="2"/>
        <v>650</v>
      </c>
      <c r="E68" s="80">
        <f t="shared" si="2"/>
        <v>630.62</v>
      </c>
      <c r="F68" s="81">
        <f>(E68*100)/D68</f>
        <v>97.018461538461537</v>
      </c>
    </row>
    <row r="69" spans="1:6" x14ac:dyDescent="0.2">
      <c r="A69" s="51" t="s">
        <v>95</v>
      </c>
      <c r="B69" s="52" t="s">
        <v>96</v>
      </c>
      <c r="C69" s="82">
        <f t="shared" si="2"/>
        <v>650</v>
      </c>
      <c r="D69" s="82">
        <f t="shared" si="2"/>
        <v>650</v>
      </c>
      <c r="E69" s="82">
        <f t="shared" si="2"/>
        <v>630.62</v>
      </c>
      <c r="F69" s="81">
        <f>(E69*100)/D69</f>
        <v>97.018461538461537</v>
      </c>
    </row>
    <row r="70" spans="1:6" x14ac:dyDescent="0.2">
      <c r="A70" s="53" t="s">
        <v>105</v>
      </c>
      <c r="B70" s="54" t="s">
        <v>106</v>
      </c>
      <c r="C70" s="83">
        <f t="shared" si="2"/>
        <v>650</v>
      </c>
      <c r="D70" s="83">
        <f t="shared" si="2"/>
        <v>650</v>
      </c>
      <c r="E70" s="83">
        <f t="shared" si="2"/>
        <v>630.62</v>
      </c>
      <c r="F70" s="83">
        <f>(E70*100)/D70</f>
        <v>97.018461538461537</v>
      </c>
    </row>
    <row r="71" spans="1:6" x14ac:dyDescent="0.2">
      <c r="A71" s="55" t="s">
        <v>107</v>
      </c>
      <c r="B71" s="56" t="s">
        <v>108</v>
      </c>
      <c r="C71" s="84">
        <v>650</v>
      </c>
      <c r="D71" s="84">
        <v>650</v>
      </c>
      <c r="E71" s="84">
        <v>630.62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3">C73</f>
        <v>650</v>
      </c>
      <c r="D72" s="80">
        <f t="shared" si="3"/>
        <v>650</v>
      </c>
      <c r="E72" s="80">
        <f t="shared" si="3"/>
        <v>247.29</v>
      </c>
      <c r="F72" s="81">
        <f>(E72*100)/D72</f>
        <v>38.044615384615383</v>
      </c>
    </row>
    <row r="73" spans="1:6" x14ac:dyDescent="0.2">
      <c r="A73" s="51" t="s">
        <v>64</v>
      </c>
      <c r="B73" s="52" t="s">
        <v>65</v>
      </c>
      <c r="C73" s="82">
        <f t="shared" si="3"/>
        <v>650</v>
      </c>
      <c r="D73" s="82">
        <f t="shared" si="3"/>
        <v>650</v>
      </c>
      <c r="E73" s="82">
        <f t="shared" si="3"/>
        <v>247.29</v>
      </c>
      <c r="F73" s="81">
        <f>(E73*100)/D73</f>
        <v>38.044615384615383</v>
      </c>
    </row>
    <row r="74" spans="1:6" x14ac:dyDescent="0.2">
      <c r="A74" s="53" t="s">
        <v>66</v>
      </c>
      <c r="B74" s="54" t="s">
        <v>67</v>
      </c>
      <c r="C74" s="83">
        <f t="shared" si="3"/>
        <v>650</v>
      </c>
      <c r="D74" s="83">
        <f t="shared" si="3"/>
        <v>650</v>
      </c>
      <c r="E74" s="83">
        <f t="shared" si="3"/>
        <v>247.29</v>
      </c>
      <c r="F74" s="83">
        <f>(E74*100)/D74</f>
        <v>38.044615384615383</v>
      </c>
    </row>
    <row r="75" spans="1:6" x14ac:dyDescent="0.2">
      <c r="A75" s="55" t="s">
        <v>68</v>
      </c>
      <c r="B75" s="56" t="s">
        <v>69</v>
      </c>
      <c r="C75" s="84">
        <v>650</v>
      </c>
      <c r="D75" s="84">
        <v>650</v>
      </c>
      <c r="E75" s="84">
        <v>247.29</v>
      </c>
      <c r="F75" s="84"/>
    </row>
    <row r="76" spans="1:6" x14ac:dyDescent="0.2">
      <c r="A76" s="48" t="s">
        <v>189</v>
      </c>
      <c r="B76" s="48" t="s">
        <v>198</v>
      </c>
      <c r="C76" s="78"/>
      <c r="D76" s="78"/>
      <c r="E76" s="78"/>
      <c r="F76" s="79" t="e">
        <f>(E76*100)/D76</f>
        <v>#DIV/0!</v>
      </c>
    </row>
    <row r="77" spans="1:6" x14ac:dyDescent="0.2">
      <c r="A77" s="49" t="s">
        <v>50</v>
      </c>
      <c r="B77" s="50" t="s">
        <v>51</v>
      </c>
      <c r="C77" s="80">
        <f t="shared" ref="C77:E79" si="4">C78</f>
        <v>0</v>
      </c>
      <c r="D77" s="80">
        <f t="shared" si="4"/>
        <v>0</v>
      </c>
      <c r="E77" s="80">
        <f t="shared" si="4"/>
        <v>25.2</v>
      </c>
      <c r="F77" s="81" t="e">
        <f>(E77*100)/D77</f>
        <v>#DIV/0!</v>
      </c>
    </row>
    <row r="78" spans="1:6" x14ac:dyDescent="0.2">
      <c r="A78" s="51" t="s">
        <v>58</v>
      </c>
      <c r="B78" s="52" t="s">
        <v>59</v>
      </c>
      <c r="C78" s="82">
        <f t="shared" si="4"/>
        <v>0</v>
      </c>
      <c r="D78" s="82">
        <f t="shared" si="4"/>
        <v>0</v>
      </c>
      <c r="E78" s="82">
        <f t="shared" si="4"/>
        <v>25.2</v>
      </c>
      <c r="F78" s="81" t="e">
        <f>(E78*100)/D78</f>
        <v>#DIV/0!</v>
      </c>
    </row>
    <row r="79" spans="1:6" x14ac:dyDescent="0.2">
      <c r="A79" s="53" t="s">
        <v>60</v>
      </c>
      <c r="B79" s="54" t="s">
        <v>61</v>
      </c>
      <c r="C79" s="83">
        <f t="shared" si="4"/>
        <v>0</v>
      </c>
      <c r="D79" s="83">
        <f t="shared" si="4"/>
        <v>0</v>
      </c>
      <c r="E79" s="83">
        <f t="shared" si="4"/>
        <v>25.2</v>
      </c>
      <c r="F79" s="83" t="e">
        <f>(E79*100)/D79</f>
        <v>#DIV/0!</v>
      </c>
    </row>
    <row r="80" spans="1:6" x14ac:dyDescent="0.2">
      <c r="A80" s="55" t="s">
        <v>62</v>
      </c>
      <c r="B80" s="56" t="s">
        <v>63</v>
      </c>
      <c r="C80" s="84">
        <v>0</v>
      </c>
      <c r="D80" s="84">
        <v>0</v>
      </c>
      <c r="E80" s="84">
        <v>25.2</v>
      </c>
      <c r="F80" s="84"/>
    </row>
    <row r="81" spans="1:6" x14ac:dyDescent="0.2">
      <c r="A81" s="48" t="s">
        <v>190</v>
      </c>
      <c r="B81" s="48" t="s">
        <v>199</v>
      </c>
      <c r="C81" s="78"/>
      <c r="D81" s="78"/>
      <c r="E81" s="78"/>
      <c r="F81" s="79" t="e">
        <f>(E81*100)/D81</f>
        <v>#DIV/0!</v>
      </c>
    </row>
    <row r="82" spans="1:6" x14ac:dyDescent="0.2">
      <c r="A82" s="49" t="s">
        <v>50</v>
      </c>
      <c r="B82" s="50" t="s">
        <v>51</v>
      </c>
      <c r="C82" s="80">
        <f t="shared" ref="C82:E84" si="5">C83</f>
        <v>0</v>
      </c>
      <c r="D82" s="80">
        <f t="shared" si="5"/>
        <v>0</v>
      </c>
      <c r="E82" s="80">
        <f t="shared" si="5"/>
        <v>0</v>
      </c>
      <c r="F82" s="81" t="e">
        <f>(E82*100)/D82</f>
        <v>#DIV/0!</v>
      </c>
    </row>
    <row r="83" spans="1:6" x14ac:dyDescent="0.2">
      <c r="A83" s="51" t="s">
        <v>52</v>
      </c>
      <c r="B83" s="52" t="s">
        <v>53</v>
      </c>
      <c r="C83" s="82">
        <f t="shared" si="5"/>
        <v>0</v>
      </c>
      <c r="D83" s="82">
        <f t="shared" si="5"/>
        <v>0</v>
      </c>
      <c r="E83" s="82">
        <f t="shared" si="5"/>
        <v>0</v>
      </c>
      <c r="F83" s="81" t="e">
        <f>(E83*100)/D83</f>
        <v>#DIV/0!</v>
      </c>
    </row>
    <row r="84" spans="1:6" ht="25.5" x14ac:dyDescent="0.2">
      <c r="A84" s="53" t="s">
        <v>54</v>
      </c>
      <c r="B84" s="54" t="s">
        <v>55</v>
      </c>
      <c r="C84" s="83">
        <f t="shared" si="5"/>
        <v>0</v>
      </c>
      <c r="D84" s="83">
        <f t="shared" si="5"/>
        <v>0</v>
      </c>
      <c r="E84" s="83">
        <f t="shared" si="5"/>
        <v>0</v>
      </c>
      <c r="F84" s="83" t="e">
        <f>(E84*100)/D84</f>
        <v>#DIV/0!</v>
      </c>
    </row>
    <row r="85" spans="1:6" ht="25.5" x14ac:dyDescent="0.2">
      <c r="A85" s="55" t="s">
        <v>56</v>
      </c>
      <c r="B85" s="56" t="s">
        <v>57</v>
      </c>
      <c r="C85" s="84">
        <v>0</v>
      </c>
      <c r="D85" s="84">
        <v>0</v>
      </c>
      <c r="E85" s="84">
        <v>0</v>
      </c>
      <c r="F85" s="84"/>
    </row>
    <row r="86" spans="1:6" ht="38.25" x14ac:dyDescent="0.2">
      <c r="A86" s="47" t="s">
        <v>200</v>
      </c>
      <c r="B86" s="47" t="s">
        <v>201</v>
      </c>
      <c r="C86" s="47" t="s">
        <v>43</v>
      </c>
      <c r="D86" s="47" t="s">
        <v>193</v>
      </c>
      <c r="E86" s="47" t="s">
        <v>194</v>
      </c>
      <c r="F86" s="47" t="s">
        <v>195</v>
      </c>
    </row>
    <row r="87" spans="1:6" x14ac:dyDescent="0.2">
      <c r="A87" s="48" t="s">
        <v>188</v>
      </c>
      <c r="B87" s="48" t="s">
        <v>196</v>
      </c>
      <c r="C87" s="78">
        <f t="shared" ref="C87:E88" si="6">C88</f>
        <v>16000</v>
      </c>
      <c r="D87" s="78">
        <f t="shared" si="6"/>
        <v>12000</v>
      </c>
      <c r="E87" s="78">
        <f t="shared" si="6"/>
        <v>1692.28</v>
      </c>
      <c r="F87" s="79">
        <f>(E87*100)/D87</f>
        <v>14.102333333333334</v>
      </c>
    </row>
    <row r="88" spans="1:6" x14ac:dyDescent="0.2">
      <c r="A88" s="49" t="s">
        <v>78</v>
      </c>
      <c r="B88" s="50" t="s">
        <v>79</v>
      </c>
      <c r="C88" s="80">
        <f t="shared" si="6"/>
        <v>16000</v>
      </c>
      <c r="D88" s="80">
        <f t="shared" si="6"/>
        <v>12000</v>
      </c>
      <c r="E88" s="80">
        <f t="shared" si="6"/>
        <v>1692.28</v>
      </c>
      <c r="F88" s="81">
        <f>(E88*100)/D88</f>
        <v>14.102333333333334</v>
      </c>
    </row>
    <row r="89" spans="1:6" x14ac:dyDescent="0.2">
      <c r="A89" s="51" t="s">
        <v>95</v>
      </c>
      <c r="B89" s="52" t="s">
        <v>96</v>
      </c>
      <c r="C89" s="82">
        <f>C90+C93</f>
        <v>16000</v>
      </c>
      <c r="D89" s="82">
        <f>D90+D93</f>
        <v>12000</v>
      </c>
      <c r="E89" s="82">
        <f>E90+E93</f>
        <v>1692.28</v>
      </c>
      <c r="F89" s="81">
        <f>(E89*100)/D89</f>
        <v>14.102333333333334</v>
      </c>
    </row>
    <row r="90" spans="1:6" x14ac:dyDescent="0.2">
      <c r="A90" s="53" t="s">
        <v>117</v>
      </c>
      <c r="B90" s="54" t="s">
        <v>118</v>
      </c>
      <c r="C90" s="83">
        <f>C91+C92</f>
        <v>15000</v>
      </c>
      <c r="D90" s="83">
        <f>D91+D92</f>
        <v>11000</v>
      </c>
      <c r="E90" s="83">
        <f>E91+E92</f>
        <v>1692.28</v>
      </c>
      <c r="F90" s="83">
        <f>(E90*100)/D90</f>
        <v>15.384363636363636</v>
      </c>
    </row>
    <row r="91" spans="1:6" x14ac:dyDescent="0.2">
      <c r="A91" s="55" t="s">
        <v>119</v>
      </c>
      <c r="B91" s="56" t="s">
        <v>120</v>
      </c>
      <c r="C91" s="84">
        <v>10000</v>
      </c>
      <c r="D91" s="84">
        <v>10000</v>
      </c>
      <c r="E91" s="84">
        <v>1692.28</v>
      </c>
      <c r="F91" s="84"/>
    </row>
    <row r="92" spans="1:6" x14ac:dyDescent="0.2">
      <c r="A92" s="55" t="s">
        <v>131</v>
      </c>
      <c r="B92" s="56" t="s">
        <v>132</v>
      </c>
      <c r="C92" s="84">
        <v>5000</v>
      </c>
      <c r="D92" s="84">
        <v>1000</v>
      </c>
      <c r="E92" s="84">
        <v>0</v>
      </c>
      <c r="F92" s="84"/>
    </row>
    <row r="93" spans="1:6" x14ac:dyDescent="0.2">
      <c r="A93" s="53" t="s">
        <v>141</v>
      </c>
      <c r="B93" s="54" t="s">
        <v>142</v>
      </c>
      <c r="C93" s="83">
        <f>C94</f>
        <v>1000</v>
      </c>
      <c r="D93" s="83">
        <f>D94</f>
        <v>1000</v>
      </c>
      <c r="E93" s="83">
        <f>E94</f>
        <v>0</v>
      </c>
      <c r="F93" s="83">
        <f>(E93*100)/D93</f>
        <v>0</v>
      </c>
    </row>
    <row r="94" spans="1:6" x14ac:dyDescent="0.2">
      <c r="A94" s="55" t="s">
        <v>143</v>
      </c>
      <c r="B94" s="56" t="s">
        <v>144</v>
      </c>
      <c r="C94" s="84">
        <v>1000</v>
      </c>
      <c r="D94" s="84">
        <v>1000</v>
      </c>
      <c r="E94" s="84">
        <v>0</v>
      </c>
      <c r="F94" s="84"/>
    </row>
    <row r="95" spans="1:6" x14ac:dyDescent="0.2">
      <c r="A95" s="49" t="s">
        <v>50</v>
      </c>
      <c r="B95" s="50" t="s">
        <v>51</v>
      </c>
      <c r="C95" s="80">
        <f t="shared" ref="C95:E97" si="7">C96</f>
        <v>16000</v>
      </c>
      <c r="D95" s="80">
        <f t="shared" si="7"/>
        <v>12000</v>
      </c>
      <c r="E95" s="80">
        <f t="shared" si="7"/>
        <v>1692.28</v>
      </c>
      <c r="F95" s="81">
        <f>(E95*100)/D95</f>
        <v>14.102333333333334</v>
      </c>
    </row>
    <row r="96" spans="1:6" x14ac:dyDescent="0.2">
      <c r="A96" s="51" t="s">
        <v>70</v>
      </c>
      <c r="B96" s="52" t="s">
        <v>71</v>
      </c>
      <c r="C96" s="82">
        <f t="shared" si="7"/>
        <v>16000</v>
      </c>
      <c r="D96" s="82">
        <f t="shared" si="7"/>
        <v>12000</v>
      </c>
      <c r="E96" s="82">
        <f t="shared" si="7"/>
        <v>1692.28</v>
      </c>
      <c r="F96" s="81">
        <f>(E96*100)/D96</f>
        <v>14.102333333333334</v>
      </c>
    </row>
    <row r="97" spans="1:6" ht="25.5" x14ac:dyDescent="0.2">
      <c r="A97" s="53" t="s">
        <v>72</v>
      </c>
      <c r="B97" s="54" t="s">
        <v>73</v>
      </c>
      <c r="C97" s="83">
        <f t="shared" si="7"/>
        <v>16000</v>
      </c>
      <c r="D97" s="83">
        <f t="shared" si="7"/>
        <v>12000</v>
      </c>
      <c r="E97" s="83">
        <f t="shared" si="7"/>
        <v>1692.28</v>
      </c>
      <c r="F97" s="83">
        <f>(E97*100)/D97</f>
        <v>14.102333333333334</v>
      </c>
    </row>
    <row r="98" spans="1:6" x14ac:dyDescent="0.2">
      <c r="A98" s="55" t="s">
        <v>74</v>
      </c>
      <c r="B98" s="56" t="s">
        <v>75</v>
      </c>
      <c r="C98" s="84">
        <v>16000</v>
      </c>
      <c r="D98" s="84">
        <v>12000</v>
      </c>
      <c r="E98" s="84">
        <v>1692.28</v>
      </c>
      <c r="F98" s="84"/>
    </row>
    <row r="99" spans="1:6" s="57" customFormat="1" x14ac:dyDescent="0.2"/>
    <row r="100" spans="1:6" s="57" customFormat="1" x14ac:dyDescent="0.2"/>
    <row r="101" spans="1:6" s="57" customFormat="1" x14ac:dyDescent="0.2"/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Sabrina Pernar</cp:lastModifiedBy>
  <cp:lastPrinted>2023-07-24T12:33:14Z</cp:lastPrinted>
  <dcterms:created xsi:type="dcterms:W3CDTF">2022-08-12T12:51:27Z</dcterms:created>
  <dcterms:modified xsi:type="dcterms:W3CDTF">2025-03-24T13:46:02Z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