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cerni\Desktop\Izvršenje financijskog plana 2024\"/>
    </mc:Choice>
  </mc:AlternateContent>
  <bookViews>
    <workbookView xWindow="-120" yWindow="-120" windowWidth="38640" windowHeight="212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101" i="15"/>
  <c r="E101" i="15"/>
  <c r="D101" i="15"/>
  <c r="C101" i="15"/>
  <c r="F100" i="15"/>
  <c r="E100" i="15"/>
  <c r="D100" i="15"/>
  <c r="C100" i="15"/>
  <c r="F99" i="15"/>
  <c r="E99" i="15"/>
  <c r="D99" i="15"/>
  <c r="C99" i="15"/>
  <c r="F98" i="15"/>
  <c r="F95" i="15"/>
  <c r="E95" i="15"/>
  <c r="D95" i="15"/>
  <c r="C95" i="15"/>
  <c r="F94" i="15"/>
  <c r="E94" i="15"/>
  <c r="D94" i="15"/>
  <c r="C94" i="15"/>
  <c r="F93" i="15"/>
  <c r="E93" i="15"/>
  <c r="D93" i="15"/>
  <c r="C93" i="15"/>
  <c r="F91" i="15"/>
  <c r="E91" i="15"/>
  <c r="D91" i="15"/>
  <c r="C91" i="15"/>
  <c r="F89" i="15"/>
  <c r="E89" i="15"/>
  <c r="D89" i="15"/>
  <c r="C89" i="15"/>
  <c r="F87" i="15"/>
  <c r="E87" i="15"/>
  <c r="D87" i="15"/>
  <c r="C87" i="15"/>
  <c r="F86" i="15"/>
  <c r="E86" i="15"/>
  <c r="D86" i="15"/>
  <c r="C86" i="15"/>
  <c r="F85" i="15"/>
  <c r="E85" i="15"/>
  <c r="D85" i="15"/>
  <c r="C85" i="15"/>
  <c r="F84" i="15"/>
  <c r="E84" i="15"/>
  <c r="D84" i="15"/>
  <c r="C84" i="15"/>
  <c r="F82" i="15"/>
  <c r="E82" i="15"/>
  <c r="D82" i="15"/>
  <c r="C82" i="15"/>
  <c r="F81" i="15"/>
  <c r="E81" i="15"/>
  <c r="D81" i="15"/>
  <c r="C81" i="15"/>
  <c r="F80" i="15"/>
  <c r="E80" i="15"/>
  <c r="D80" i="15"/>
  <c r="C80" i="15"/>
  <c r="F79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8" i="15"/>
  <c r="E28" i="15"/>
  <c r="D28" i="15"/>
  <c r="C28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3" i="3"/>
  <c r="K83" i="3"/>
  <c r="L82" i="3"/>
  <c r="K82" i="3"/>
  <c r="J82" i="3"/>
  <c r="I82" i="3"/>
  <c r="H82" i="3"/>
  <c r="G82" i="3"/>
  <c r="L81" i="3"/>
  <c r="K81" i="3"/>
  <c r="J81" i="3"/>
  <c r="I81" i="3"/>
  <c r="H81" i="3"/>
  <c r="G81" i="3"/>
  <c r="L80" i="3"/>
  <c r="K80" i="3"/>
  <c r="L79" i="3"/>
  <c r="K79" i="3"/>
  <c r="J79" i="3"/>
  <c r="I79" i="3"/>
  <c r="H79" i="3"/>
  <c r="G79" i="3"/>
  <c r="L78" i="3"/>
  <c r="K78" i="3"/>
  <c r="L77" i="3"/>
  <c r="K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L64" i="3"/>
  <c r="K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J50" i="3"/>
  <c r="I50" i="3"/>
  <c r="H50" i="3"/>
  <c r="G50" i="3"/>
  <c r="L49" i="3"/>
  <c r="K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<sst xmlns="http://schemas.openxmlformats.org/spreadsheetml/2006/main" count="462" uniqueCount="211">
  <si>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</si>
  <si>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</si>
  <si>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</si>
  <si>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</si>
  <si>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</si>
  <si>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</si>
  <si>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</si>
  <si>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</si>
  <si>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</si>
  <si>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</si>
  <si>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</si>
  <si>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</si>
  <si>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</si>
  <si>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</si>
  <si>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</si>
  <si>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</si>
  <si>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</si>
  <si>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</si>
  <si>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</si>
  <si>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</si>
  <si>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</si>
  <si>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</si>
  <si>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</si>
  <si>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</si>
  <si>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</si>
  <si>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</si>
  <si>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</si>
  <si>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</si>
  <si>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</si>
  <si>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</si>
  <si>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</si>
  <si>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</si>
  <si>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</si>
  <si>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</si>
  <si>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</si>
  <si>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</si>
  <si>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</si>
  <si>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</si>
  <si>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</si>
  <si>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</si>
  <si>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</si>
  <si>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</si>
  <si>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</si>
  <si>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</si>
  <si>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</si>
  <si>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</si>
  <si>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</si>
  <si>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</si>
  <si>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</si>
  <si>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</si>
  <si>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</si>
  <si>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</si>
  <si>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</si>
  <si>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</si>
  <si>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</si>
  <si>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</si>
  <si>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</si>
  <si>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</si>
  <si>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</si>
  <si>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</si>
  <si>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</si>
  <si>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</si>
  <si>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</si>
  <si>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</si>
  <si>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</si>
  <si>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</si>
  <si>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</si>
  <si>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</si>
  <si>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</si>
  <si>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</si>
  <si>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</si>
  <si>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</si>
  <si>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</si>
  <si>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</si>
  <si>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</si>
  <si>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</si>
  <si>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</si>
  <si>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</si>
  <si>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</si>
  <si>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</si>
  <si>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</si>
  <si>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</si>
  <si>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</si>
  <si>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</si>
  <si>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</si>
  <si>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</si>
  <si>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</si>
  <si>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</si>
  <si>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</si>
  <si>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</si>
  <si>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</si>
  <si>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</si>
  <si>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</si>
  <si>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</si>
  <si>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</si>
  <si>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</si>
  <si>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</si>
  <si>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</si>
  <si>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</si>
  <si>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</si>
  <si>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</si>
  <si>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</si>
  <si>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</si>
  <si>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</si>
  <si>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</si>
  <si>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</si>
  <si>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</si>
  <si>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</si>
  <si>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</si>
  <si>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</si>
  <si>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</si>
  <si>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</si>
  <si>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</si>
  <si>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</si>
  <si>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</si>
  <si>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</si>
  <si>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</si>
  <si>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</si>
  <si>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</si>
  <si>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</si>
  <si>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</si>
  <si>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</si>
  <si>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</si>
  <si>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</si>
  <si>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</si>
  <si>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</si>
  <si>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</si>
  <si>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</si>
  <si>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</si>
  <si>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</si>
  <si>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</si>
  <si>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</si>
  <si>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</si>
  <si>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</si>
  <si>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</si>
  <si>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</si>
  <si>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</si>
  <si>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</si>
  <si>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</si>
  <si>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</si>
  <si>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</si>
  <si>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</si>
  <si>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</si>
  <si>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</si>
  <si>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</si>
  <si>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</si>
  <si>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</si>
  <si>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</si>
  <si>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</si>
  <si>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</si>
  <si>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</si>
  <si>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</si>
  <si>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</si>
  <si>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</si>
  <si>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</si>
  <si>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</si>
  <si>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</si>
  <si>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</si>
  <si>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</si>
  <si>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</si>
  <si>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</si>
  <si>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</si>
  <si>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</si>
  <si>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</si>
  <si>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</si>
  <si>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</si>
  <si>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</si>
  <si>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</si>
  <si>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</si>
  <si>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</si>
  <si>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</si>
  <si>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</si>
  <si>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</si>
  <si>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</si>
  <si>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</si>
  <si>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</si>
  <si>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</si>
  <si>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</si>
  <si>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</si>
  <si>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</si>
  <si>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</si>
  <si>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</si>
  <si>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</si>
  <si>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</si>
  <si>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</si>
  <si>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</si>
  <si>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</si>
  <si>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</si>
  <si>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</si>
  <si>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</si>
  <si>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</si>
  <si>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</si>
  <si>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</si>
  <si>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</si>
  <si>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</si>
  <si>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4253 RIJEKA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</si>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</sst>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11" workbookViewId="0">
      <selection activeCell="J30" sqref="J3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8637130.9600000009</v>
      </c>
      <c r="H10" s="86">
        <v>10665263</v>
      </c>
      <c r="I10" s="86">
        <v>11855982</v>
      </c>
      <c r="J10" s="86">
        <v>11742185.800000001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8637130.9600000009</v>
      </c>
      <c r="H12" s="87">
        <f t="shared" ref="H12:J12" si="0">H10+H11</f>
        <v>10665263</v>
      </c>
      <c r="I12" s="87">
        <f t="shared" si="0"/>
        <v>11855982</v>
      </c>
      <c r="J12" s="87">
        <f t="shared" si="0"/>
        <v>11742185.800000001</v>
      </c>
      <c r="K12" s="88">
        <f>J12/G12*100</f>
        <v>135.95007247638199</v>
      </c>
      <c r="L12" s="88">
        <f>J12/I12*100</f>
        <v>99.040179042107198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8502257.6300000008</v>
      </c>
      <c r="H13" s="86">
        <v>9830056</v>
      </c>
      <c r="I13" s="86">
        <v>11358807</v>
      </c>
      <c r="J13" s="86">
        <v>11337514.609999999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134873.32999999999</v>
      </c>
      <c r="H14" s="86">
        <v>835207</v>
      </c>
      <c r="I14" s="86">
        <v>497175</v>
      </c>
      <c r="J14" s="86">
        <v>396245.56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8637130.9600000009</v>
      </c>
      <c r="H15" s="87">
        <f t="shared" ref="H15:J15" si="1">H13+H14</f>
        <v>10665263</v>
      </c>
      <c r="I15" s="87">
        <f t="shared" si="1"/>
        <v>11855982</v>
      </c>
      <c r="J15" s="87">
        <f t="shared" si="1"/>
        <v>11733760.17</v>
      </c>
      <c r="K15" s="88">
        <f>J15/G15*100</f>
        <v>135.85252121729999</v>
      </c>
      <c r="L15" s="88">
        <f>J15/I15*100</f>
        <v>98.969112554320702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8425.6300000008196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12932.460000000001</v>
      </c>
      <c r="H24" s="86">
        <v>0</v>
      </c>
      <c r="I24" s="86">
        <v>0</v>
      </c>
      <c r="J24" s="86">
        <f>1630.75+201.01+10672.48</f>
        <v>12504.24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-12504.24</v>
      </c>
      <c r="H25" s="86">
        <v>0</v>
      </c>
      <c r="I25" s="86">
        <v>0</v>
      </c>
      <c r="J25" s="86">
        <v>-20929.87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428.22000000000116</v>
      </c>
      <c r="H26" s="94">
        <f t="shared" ref="H26:J26" si="4">H24+H25</f>
        <v>0</v>
      </c>
      <c r="I26" s="94">
        <f t="shared" si="4"/>
        <v>0</v>
      </c>
      <c r="J26" s="94">
        <f t="shared" si="4"/>
        <v>-8425.6299999999992</v>
      </c>
      <c r="K26" s="93">
        <f>J26/G26*100</f>
        <v>-1967.5937602167053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428.22000000000116</v>
      </c>
      <c r="H27" s="94">
        <f t="shared" ref="H27:J27" si="5">H16+H26</f>
        <v>0</v>
      </c>
      <c r="I27" s="94">
        <f t="shared" si="5"/>
        <v>0</v>
      </c>
      <c r="J27" s="94">
        <f t="shared" si="5"/>
        <v>8.2036422099918127E-10</v>
      </c>
      <c r="K27" s="93">
        <f>J27/G27*100</f>
        <v>1.9157541006939869E-10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4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8637130.959999999</v>
      </c>
      <c r="H10" s="65">
        <f>H11</f>
        <v>10665263</v>
      </c>
      <c r="I10" s="65">
        <f>I11</f>
        <v>11855982</v>
      </c>
      <c r="J10" s="65">
        <f>J11</f>
        <v>11742185.799999999</v>
      </c>
      <c r="K10" s="69">
        <f t="shared" ref="K10:K24" si="0">(J10*100)/G10</f>
        <v>135.95007247638168</v>
      </c>
      <c r="L10" s="69">
        <f t="shared" ref="L10:L24" si="1">(J10*100)/I10</f>
        <v>99.040179042107184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8637130.959999999</v>
      </c>
      <c r="H11" s="65">
        <f>H12+H15+H18+H21</f>
        <v>10665263</v>
      </c>
      <c r="I11" s="65">
        <f>I12+I15+I18+I21</f>
        <v>11855982</v>
      </c>
      <c r="J11" s="65">
        <f>J12+J15+J18+J21</f>
        <v>11742185.799999999</v>
      </c>
      <c r="K11" s="65">
        <f t="shared" si="0"/>
        <v>135.95007247638168</v>
      </c>
      <c r="L11" s="65">
        <f t="shared" si="1"/>
        <v>99.040179042107184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4489.8500000000004</v>
      </c>
      <c r="H12" s="65">
        <f t="shared" si="2"/>
        <v>50435</v>
      </c>
      <c r="I12" s="65">
        <f t="shared" si="2"/>
        <v>41435</v>
      </c>
      <c r="J12" s="65">
        <f t="shared" si="2"/>
        <v>20549.2</v>
      </c>
      <c r="K12" s="65">
        <f t="shared" si="0"/>
        <v>457.68121429446416</v>
      </c>
      <c r="L12" s="65">
        <f t="shared" si="1"/>
        <v>49.593821648364909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4489.8500000000004</v>
      </c>
      <c r="H13" s="65">
        <f t="shared" si="2"/>
        <v>50435</v>
      </c>
      <c r="I13" s="65">
        <f t="shared" si="2"/>
        <v>41435</v>
      </c>
      <c r="J13" s="65">
        <f t="shared" si="2"/>
        <v>20549.2</v>
      </c>
      <c r="K13" s="65">
        <f t="shared" si="0"/>
        <v>457.68121429446416</v>
      </c>
      <c r="L13" s="65">
        <f t="shared" si="1"/>
        <v>49.593821648364909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4489.8500000000004</v>
      </c>
      <c r="H14" s="66">
        <v>50435</v>
      </c>
      <c r="I14" s="66">
        <v>41435</v>
      </c>
      <c r="J14" s="66">
        <v>20549.2</v>
      </c>
      <c r="K14" s="66">
        <f t="shared" si="0"/>
        <v>457.68121429446416</v>
      </c>
      <c r="L14" s="66">
        <f t="shared" si="1"/>
        <v>49.593821648364909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0</v>
      </c>
      <c r="K15" s="65" t="e">
        <f t="shared" si="0"/>
        <v>#DIV/0!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0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0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530.88</v>
      </c>
      <c r="H18" s="65">
        <f t="shared" si="4"/>
        <v>1328</v>
      </c>
      <c r="I18" s="65">
        <f t="shared" si="4"/>
        <v>1328</v>
      </c>
      <c r="J18" s="65">
        <f t="shared" si="4"/>
        <v>2107.31</v>
      </c>
      <c r="K18" s="65">
        <f t="shared" si="0"/>
        <v>396.94657926461724</v>
      </c>
      <c r="L18" s="65">
        <f t="shared" si="1"/>
        <v>158.68298192771084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530.88</v>
      </c>
      <c r="H19" s="65">
        <f t="shared" si="4"/>
        <v>1328</v>
      </c>
      <c r="I19" s="65">
        <f t="shared" si="4"/>
        <v>1328</v>
      </c>
      <c r="J19" s="65">
        <f t="shared" si="4"/>
        <v>2107.31</v>
      </c>
      <c r="K19" s="65">
        <f t="shared" si="0"/>
        <v>396.94657926461724</v>
      </c>
      <c r="L19" s="65">
        <f t="shared" si="1"/>
        <v>158.68298192771084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530.88</v>
      </c>
      <c r="H20" s="66">
        <v>1328</v>
      </c>
      <c r="I20" s="66">
        <v>1328</v>
      </c>
      <c r="J20" s="66">
        <v>2107.31</v>
      </c>
      <c r="K20" s="66">
        <f t="shared" si="0"/>
        <v>396.94657926461724</v>
      </c>
      <c r="L20" s="66">
        <f t="shared" si="1"/>
        <v>158.68298192771084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8632110.2299999986</v>
      </c>
      <c r="H21" s="65">
        <f>H22</f>
        <v>10613500</v>
      </c>
      <c r="I21" s="65">
        <f>I22</f>
        <v>11813219</v>
      </c>
      <c r="J21" s="65">
        <f>J22</f>
        <v>11719529.289999999</v>
      </c>
      <c r="K21" s="65">
        <f t="shared" si="0"/>
        <v>135.76667787755997</v>
      </c>
      <c r="L21" s="65">
        <f t="shared" si="1"/>
        <v>99.206907871597068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8632110.2299999986</v>
      </c>
      <c r="H22" s="65">
        <f>H23+H24</f>
        <v>10613500</v>
      </c>
      <c r="I22" s="65">
        <f>I23+I24</f>
        <v>11813219</v>
      </c>
      <c r="J22" s="65">
        <f>J23+J24</f>
        <v>11719529.289999999</v>
      </c>
      <c r="K22" s="65">
        <f t="shared" si="0"/>
        <v>135.76667787755997</v>
      </c>
      <c r="L22" s="65">
        <f t="shared" si="1"/>
        <v>99.206907871597068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8497767.7799999993</v>
      </c>
      <c r="H23" s="66">
        <v>9779621</v>
      </c>
      <c r="I23" s="66">
        <v>11317372</v>
      </c>
      <c r="J23" s="66">
        <v>11324887.43</v>
      </c>
      <c r="K23" s="66">
        <f t="shared" si="0"/>
        <v>133.26896807716722</v>
      </c>
      <c r="L23" s="66">
        <f t="shared" si="1"/>
        <v>100.06640614093095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134342.45000000001</v>
      </c>
      <c r="H24" s="66">
        <v>833879</v>
      </c>
      <c r="I24" s="66">
        <v>495847</v>
      </c>
      <c r="J24" s="66">
        <v>394641.86</v>
      </c>
      <c r="K24" s="66">
        <f t="shared" si="0"/>
        <v>293.75812336309184</v>
      </c>
      <c r="L24" s="66">
        <f t="shared" si="1"/>
        <v>79.589441904458425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G30+G74</f>
        <v>8637130.959999999</v>
      </c>
      <c r="H29" s="65">
        <f>H30+H74</f>
        <v>10665263</v>
      </c>
      <c r="I29" s="65">
        <f>I30+I74</f>
        <v>11855982</v>
      </c>
      <c r="J29" s="65">
        <f>J30+J74</f>
        <v>11733760.170000002</v>
      </c>
      <c r="K29" s="70">
        <f t="shared" ref="K29:K60" si="5">(J29*100)/G29</f>
        <v>135.85252121730016</v>
      </c>
      <c r="L29" s="70">
        <f t="shared" ref="L29:L60" si="6">(J29*100)/I29</f>
        <v>98.969112554320674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G31+G39+G68</f>
        <v>8502257.629999999</v>
      </c>
      <c r="H30" s="65">
        <f>H31+H39+H68</f>
        <v>9830056</v>
      </c>
      <c r="I30" s="65">
        <f>I31+I39+I68</f>
        <v>11358807</v>
      </c>
      <c r="J30" s="65">
        <f>J31+J39+J68</f>
        <v>11337514.610000001</v>
      </c>
      <c r="K30" s="65">
        <f t="shared" si="5"/>
        <v>133.34710736117745</v>
      </c>
      <c r="L30" s="65">
        <f t="shared" si="6"/>
        <v>99.812547303603282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6574958.3300000001</v>
      </c>
      <c r="H31" s="65">
        <f>H32+H35+H37</f>
        <v>7732440</v>
      </c>
      <c r="I31" s="65">
        <f>I32+I35+I37</f>
        <v>8398040</v>
      </c>
      <c r="J31" s="65">
        <f>J32+J35+J37</f>
        <v>8397960.8200000003</v>
      </c>
      <c r="K31" s="65">
        <f t="shared" si="5"/>
        <v>127.72644933249333</v>
      </c>
      <c r="L31" s="65">
        <f t="shared" si="6"/>
        <v>99.99905716095661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5478320.8099999996</v>
      </c>
      <c r="H32" s="65">
        <f>H33+H34</f>
        <v>6283054</v>
      </c>
      <c r="I32" s="65">
        <f>I33+I34</f>
        <v>6985556</v>
      </c>
      <c r="J32" s="65">
        <f>J33+J34</f>
        <v>6985502.04</v>
      </c>
      <c r="K32" s="65">
        <f t="shared" si="5"/>
        <v>127.51173730550477</v>
      </c>
      <c r="L32" s="65">
        <f t="shared" si="6"/>
        <v>99.999227548959595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5349963.29</v>
      </c>
      <c r="H33" s="66">
        <v>6283054</v>
      </c>
      <c r="I33" s="66">
        <v>6936654</v>
      </c>
      <c r="J33" s="66">
        <v>6936600.2599999998</v>
      </c>
      <c r="K33" s="66">
        <f t="shared" si="5"/>
        <v>129.65696929109208</v>
      </c>
      <c r="L33" s="66">
        <f t="shared" si="6"/>
        <v>99.999225274894783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128357.52</v>
      </c>
      <c r="H34" s="66">
        <v>0</v>
      </c>
      <c r="I34" s="66">
        <v>48902</v>
      </c>
      <c r="J34" s="66">
        <v>48901.78</v>
      </c>
      <c r="K34" s="66">
        <f t="shared" si="5"/>
        <v>38.098102861445128</v>
      </c>
      <c r="L34" s="66">
        <f t="shared" si="6"/>
        <v>99.999550120649459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202823.69</v>
      </c>
      <c r="H35" s="65">
        <f>H36</f>
        <v>248630</v>
      </c>
      <c r="I35" s="65">
        <f>I36</f>
        <v>277095</v>
      </c>
      <c r="J35" s="65">
        <f>J36</f>
        <v>277070.42</v>
      </c>
      <c r="K35" s="65">
        <f t="shared" si="5"/>
        <v>136.60653743159884</v>
      </c>
      <c r="L35" s="65">
        <f t="shared" si="6"/>
        <v>99.991129396055499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202823.69</v>
      </c>
      <c r="H36" s="66">
        <v>248630</v>
      </c>
      <c r="I36" s="66">
        <v>277095</v>
      </c>
      <c r="J36" s="66">
        <v>277070.42</v>
      </c>
      <c r="K36" s="66">
        <f t="shared" si="5"/>
        <v>136.60653743159884</v>
      </c>
      <c r="L36" s="66">
        <f t="shared" si="6"/>
        <v>99.991129396055499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893813.83</v>
      </c>
      <c r="H37" s="65">
        <f>H38</f>
        <v>1200756</v>
      </c>
      <c r="I37" s="65">
        <f>I38</f>
        <v>1135389</v>
      </c>
      <c r="J37" s="65">
        <f>J38</f>
        <v>1135388.3600000001</v>
      </c>
      <c r="K37" s="65">
        <f t="shared" si="5"/>
        <v>127.02738779506242</v>
      </c>
      <c r="L37" s="65">
        <f t="shared" si="6"/>
        <v>99.999943631653991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893813.83</v>
      </c>
      <c r="H38" s="66">
        <v>1200756</v>
      </c>
      <c r="I38" s="66">
        <v>1135389</v>
      </c>
      <c r="J38" s="66">
        <v>1135388.3600000001</v>
      </c>
      <c r="K38" s="66">
        <f t="shared" si="5"/>
        <v>127.02738779506242</v>
      </c>
      <c r="L38" s="66">
        <f t="shared" si="6"/>
        <v>99.999943631653991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G40+G44+G50+G60+G62</f>
        <v>1920818.7899999998</v>
      </c>
      <c r="H39" s="65">
        <f>H40+H44+H50+H60+H62</f>
        <v>2087757</v>
      </c>
      <c r="I39" s="65">
        <f>I40+I44+I50+I60+I62</f>
        <v>2952908</v>
      </c>
      <c r="J39" s="65">
        <f>J40+J44+J50+J60+J62</f>
        <v>2931927.6200000006</v>
      </c>
      <c r="K39" s="65">
        <f t="shared" si="5"/>
        <v>152.63946996270275</v>
      </c>
      <c r="L39" s="65">
        <f t="shared" si="6"/>
        <v>99.289501061326661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</f>
        <v>180499.54</v>
      </c>
      <c r="H40" s="65">
        <f>H41+H42+H43</f>
        <v>221000</v>
      </c>
      <c r="I40" s="65">
        <f>I41+I42+I43</f>
        <v>216000</v>
      </c>
      <c r="J40" s="65">
        <f>J41+J42+J43</f>
        <v>191806.56000000003</v>
      </c>
      <c r="K40" s="65">
        <f t="shared" si="5"/>
        <v>106.26429297271339</v>
      </c>
      <c r="L40" s="65">
        <f t="shared" si="6"/>
        <v>88.799333333333337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10973</v>
      </c>
      <c r="H41" s="66">
        <v>20000</v>
      </c>
      <c r="I41" s="66">
        <v>15000</v>
      </c>
      <c r="J41" s="66">
        <v>13577.73</v>
      </c>
      <c r="K41" s="66">
        <f t="shared" si="5"/>
        <v>123.7376287250524</v>
      </c>
      <c r="L41" s="66">
        <f t="shared" si="6"/>
        <v>90.518199999999993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163987.42000000001</v>
      </c>
      <c r="H42" s="66">
        <v>175000</v>
      </c>
      <c r="I42" s="66">
        <v>175000</v>
      </c>
      <c r="J42" s="66">
        <v>173344.42</v>
      </c>
      <c r="K42" s="66">
        <f t="shared" si="5"/>
        <v>105.70592549111389</v>
      </c>
      <c r="L42" s="66">
        <f t="shared" si="6"/>
        <v>99.053954285714283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5539.12</v>
      </c>
      <c r="H43" s="66">
        <v>26000</v>
      </c>
      <c r="I43" s="66">
        <v>26000</v>
      </c>
      <c r="J43" s="66">
        <v>4884.41</v>
      </c>
      <c r="K43" s="66">
        <f t="shared" si="5"/>
        <v>88.180252458874335</v>
      </c>
      <c r="L43" s="66">
        <f t="shared" si="6"/>
        <v>18.786192307692307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G45+G46+G47+G48+G49</f>
        <v>215597.19</v>
      </c>
      <c r="H44" s="65">
        <f>H45+H46+H47+H48+H49</f>
        <v>242299</v>
      </c>
      <c r="I44" s="65">
        <f>I45+I46+I47+I48+I49</f>
        <v>265299</v>
      </c>
      <c r="J44" s="65">
        <f>J45+J46+J47+J48+J49</f>
        <v>234610.16</v>
      </c>
      <c r="K44" s="65">
        <f t="shared" si="5"/>
        <v>108.81874666362766</v>
      </c>
      <c r="L44" s="65">
        <f t="shared" si="6"/>
        <v>88.43235745328856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95294.74</v>
      </c>
      <c r="H45" s="66">
        <v>99645</v>
      </c>
      <c r="I45" s="66">
        <v>119645</v>
      </c>
      <c r="J45" s="66">
        <v>96266.93</v>
      </c>
      <c r="K45" s="66">
        <f t="shared" si="5"/>
        <v>101.02019271997594</v>
      </c>
      <c r="L45" s="66">
        <f t="shared" si="6"/>
        <v>80.460470558736262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116885.36</v>
      </c>
      <c r="H46" s="66">
        <v>130000</v>
      </c>
      <c r="I46" s="66">
        <v>130000</v>
      </c>
      <c r="J46" s="66">
        <v>130516.2</v>
      </c>
      <c r="K46" s="66">
        <f t="shared" si="5"/>
        <v>111.66171708758051</v>
      </c>
      <c r="L46" s="66">
        <f t="shared" si="6"/>
        <v>100.39707692307692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0</v>
      </c>
      <c r="H47" s="66">
        <v>10000</v>
      </c>
      <c r="I47" s="66">
        <v>10000</v>
      </c>
      <c r="J47" s="66">
        <v>2338.12</v>
      </c>
      <c r="K47" s="66" t="e">
        <f t="shared" si="5"/>
        <v>#DIV/0!</v>
      </c>
      <c r="L47" s="66">
        <f t="shared" si="6"/>
        <v>23.3812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2920.84</v>
      </c>
      <c r="H48" s="66">
        <v>1327</v>
      </c>
      <c r="I48" s="66">
        <v>4327</v>
      </c>
      <c r="J48" s="66">
        <v>4324.38</v>
      </c>
      <c r="K48" s="66">
        <f t="shared" si="5"/>
        <v>148.05261500116404</v>
      </c>
      <c r="L48" s="66">
        <f t="shared" si="6"/>
        <v>99.939449965333949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496.25</v>
      </c>
      <c r="H49" s="66">
        <v>1327</v>
      </c>
      <c r="I49" s="66">
        <v>1327</v>
      </c>
      <c r="J49" s="66">
        <v>1164.53</v>
      </c>
      <c r="K49" s="66">
        <f t="shared" si="5"/>
        <v>234.66599496221662</v>
      </c>
      <c r="L49" s="66">
        <f t="shared" si="6"/>
        <v>87.756593820648078</v>
      </c>
    </row>
    <row r="50" spans="2:12" x14ac:dyDescent="0.25">
      <c r="B50" s="65"/>
      <c r="C50" s="65"/>
      <c r="D50" s="65" t="s">
        <v>117</v>
      </c>
      <c r="E50" s="65"/>
      <c r="F50" s="65" t="s">
        <v>118</v>
      </c>
      <c r="G50" s="65">
        <f>G51+G52+G53+G54+G55+G56+G57+G58+G59</f>
        <v>1506543.98</v>
      </c>
      <c r="H50" s="65">
        <f>H51+H52+H53+H54+H55+H56+H57+H58+H59</f>
        <v>1579688</v>
      </c>
      <c r="I50" s="65">
        <f>I51+I52+I53+I54+I55+I56+I57+I58+I59</f>
        <v>2405039</v>
      </c>
      <c r="J50" s="65">
        <f>J51+J52+J53+J54+J55+J56+J57+J58+J59</f>
        <v>2451153.79</v>
      </c>
      <c r="K50" s="65">
        <f t="shared" si="5"/>
        <v>162.70044701914378</v>
      </c>
      <c r="L50" s="65">
        <f t="shared" si="6"/>
        <v>101.91742379229609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497984.11</v>
      </c>
      <c r="H51" s="66">
        <v>749110</v>
      </c>
      <c r="I51" s="66">
        <v>639110</v>
      </c>
      <c r="J51" s="66">
        <v>618853.75</v>
      </c>
      <c r="K51" s="66">
        <f t="shared" si="5"/>
        <v>124.27178650338864</v>
      </c>
      <c r="L51" s="66">
        <f t="shared" si="6"/>
        <v>96.830553425857829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32051.86</v>
      </c>
      <c r="H52" s="66">
        <v>66362</v>
      </c>
      <c r="I52" s="66">
        <v>66362</v>
      </c>
      <c r="J52" s="66">
        <v>68388.44</v>
      </c>
      <c r="K52" s="66">
        <f t="shared" si="5"/>
        <v>213.36808534668504</v>
      </c>
      <c r="L52" s="66">
        <f t="shared" si="6"/>
        <v>103.05361502064434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12662.09</v>
      </c>
      <c r="H53" s="66">
        <v>20214</v>
      </c>
      <c r="I53" s="66">
        <v>20214</v>
      </c>
      <c r="J53" s="66">
        <v>17474.900000000001</v>
      </c>
      <c r="K53" s="66">
        <f t="shared" si="5"/>
        <v>138.00960189036724</v>
      </c>
      <c r="L53" s="66">
        <f t="shared" si="6"/>
        <v>86.449490452161868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60258.2</v>
      </c>
      <c r="H54" s="66">
        <v>69983</v>
      </c>
      <c r="I54" s="66">
        <v>69983</v>
      </c>
      <c r="J54" s="66">
        <v>71728.97</v>
      </c>
      <c r="K54" s="66">
        <f t="shared" si="5"/>
        <v>119.03603161063558</v>
      </c>
      <c r="L54" s="66">
        <f t="shared" si="6"/>
        <v>102.49484874898189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49074.32</v>
      </c>
      <c r="H55" s="66">
        <v>53089</v>
      </c>
      <c r="I55" s="66">
        <v>53089</v>
      </c>
      <c r="J55" s="66">
        <v>51497.56</v>
      </c>
      <c r="K55" s="66">
        <f t="shared" si="5"/>
        <v>104.93789827347582</v>
      </c>
      <c r="L55" s="66">
        <f t="shared" si="6"/>
        <v>97.002316864133817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12334.86</v>
      </c>
      <c r="H56" s="66">
        <v>22440</v>
      </c>
      <c r="I56" s="66">
        <v>22440</v>
      </c>
      <c r="J56" s="66">
        <v>15024.77</v>
      </c>
      <c r="K56" s="66">
        <f t="shared" si="5"/>
        <v>121.80738168086221</v>
      </c>
      <c r="L56" s="66">
        <f t="shared" si="6"/>
        <v>66.955303030303028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817411.69</v>
      </c>
      <c r="H57" s="66">
        <v>560000</v>
      </c>
      <c r="I57" s="66">
        <v>1485351</v>
      </c>
      <c r="J57" s="66">
        <v>1558407.44</v>
      </c>
      <c r="K57" s="66">
        <f t="shared" si="5"/>
        <v>190.65147453420934</v>
      </c>
      <c r="L57" s="66">
        <f t="shared" si="6"/>
        <v>104.91846304341533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18.260000000000002</v>
      </c>
      <c r="H58" s="66">
        <v>6636</v>
      </c>
      <c r="I58" s="66">
        <v>6636</v>
      </c>
      <c r="J58" s="66">
        <v>21.58</v>
      </c>
      <c r="K58" s="66">
        <f t="shared" si="5"/>
        <v>118.18181818181817</v>
      </c>
      <c r="L58" s="66">
        <f t="shared" si="6"/>
        <v>0.32519590114526825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24748.59</v>
      </c>
      <c r="H59" s="66">
        <v>31854</v>
      </c>
      <c r="I59" s="66">
        <v>41854</v>
      </c>
      <c r="J59" s="66">
        <v>49756.38</v>
      </c>
      <c r="K59" s="66">
        <f t="shared" si="5"/>
        <v>201.04733239348181</v>
      </c>
      <c r="L59" s="66">
        <f t="shared" si="6"/>
        <v>118.88082381612271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</f>
        <v>9799.91</v>
      </c>
      <c r="H60" s="65">
        <f>H61</f>
        <v>13324</v>
      </c>
      <c r="I60" s="65">
        <f>I61</f>
        <v>43824</v>
      </c>
      <c r="J60" s="65">
        <f>J61</f>
        <v>41173.660000000003</v>
      </c>
      <c r="K60" s="65">
        <f t="shared" si="5"/>
        <v>420.14324621348567</v>
      </c>
      <c r="L60" s="65">
        <f t="shared" si="6"/>
        <v>93.952309236947798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9799.91</v>
      </c>
      <c r="H61" s="66">
        <v>13324</v>
      </c>
      <c r="I61" s="66">
        <v>43824</v>
      </c>
      <c r="J61" s="66">
        <v>41173.660000000003</v>
      </c>
      <c r="K61" s="66">
        <f t="shared" ref="K61:K83" si="7">(J61*100)/G61</f>
        <v>420.14324621348567</v>
      </c>
      <c r="L61" s="66">
        <f t="shared" ref="L61:L83" si="8">(J61*100)/I61</f>
        <v>93.952309236947798</v>
      </c>
    </row>
    <row r="62" spans="2:12" x14ac:dyDescent="0.25">
      <c r="B62" s="65"/>
      <c r="C62" s="65"/>
      <c r="D62" s="65" t="s">
        <v>141</v>
      </c>
      <c r="E62" s="65"/>
      <c r="F62" s="65" t="s">
        <v>142</v>
      </c>
      <c r="G62" s="65">
        <f>G63+G64+G65+G66+G67</f>
        <v>8378.1699999999983</v>
      </c>
      <c r="H62" s="65">
        <f>H63+H64+H65+H66+H67</f>
        <v>31446</v>
      </c>
      <c r="I62" s="65">
        <f>I63+I64+I65+I66+I67</f>
        <v>22746</v>
      </c>
      <c r="J62" s="65">
        <f>J63+J64+J65+J66+J67</f>
        <v>13183.449999999999</v>
      </c>
      <c r="K62" s="65">
        <f t="shared" si="7"/>
        <v>157.35476840407873</v>
      </c>
      <c r="L62" s="65">
        <f t="shared" si="8"/>
        <v>57.959421436736129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2050.58</v>
      </c>
      <c r="H63" s="66">
        <v>24554</v>
      </c>
      <c r="I63" s="66">
        <v>15554</v>
      </c>
      <c r="J63" s="66">
        <v>9073.99</v>
      </c>
      <c r="K63" s="66">
        <f t="shared" si="7"/>
        <v>442.50846102078435</v>
      </c>
      <c r="L63" s="66">
        <f t="shared" si="8"/>
        <v>58.33862671981484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1518.57</v>
      </c>
      <c r="H64" s="66">
        <v>3000</v>
      </c>
      <c r="I64" s="66">
        <v>3000</v>
      </c>
      <c r="J64" s="66">
        <v>1600.77</v>
      </c>
      <c r="K64" s="66">
        <f t="shared" si="7"/>
        <v>105.41298721823821</v>
      </c>
      <c r="L64" s="66">
        <f t="shared" si="8"/>
        <v>53.359000000000002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2043.11</v>
      </c>
      <c r="H65" s="66">
        <v>266</v>
      </c>
      <c r="I65" s="66">
        <v>266</v>
      </c>
      <c r="J65" s="66">
        <v>1768.54</v>
      </c>
      <c r="K65" s="66">
        <f t="shared" si="7"/>
        <v>86.56117389665755</v>
      </c>
      <c r="L65" s="66">
        <f t="shared" si="8"/>
        <v>664.86466165413538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2628.86</v>
      </c>
      <c r="H66" s="66">
        <v>3360</v>
      </c>
      <c r="I66" s="66">
        <v>3360</v>
      </c>
      <c r="J66" s="66">
        <v>0</v>
      </c>
      <c r="K66" s="66">
        <f t="shared" si="7"/>
        <v>0</v>
      </c>
      <c r="L66" s="66">
        <f t="shared" si="8"/>
        <v>0</v>
      </c>
    </row>
    <row r="67" spans="2:12" x14ac:dyDescent="0.25">
      <c r="B67" s="66"/>
      <c r="C67" s="66"/>
      <c r="D67" s="66"/>
      <c r="E67" s="66" t="s">
        <v>151</v>
      </c>
      <c r="F67" s="66" t="s">
        <v>142</v>
      </c>
      <c r="G67" s="66">
        <v>137.05000000000001</v>
      </c>
      <c r="H67" s="66">
        <v>266</v>
      </c>
      <c r="I67" s="66">
        <v>566</v>
      </c>
      <c r="J67" s="66">
        <v>740.15</v>
      </c>
      <c r="K67" s="66">
        <f t="shared" si="7"/>
        <v>540.05837285662165</v>
      </c>
      <c r="L67" s="66">
        <f t="shared" si="8"/>
        <v>130.76855123674912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6480.51</v>
      </c>
      <c r="H68" s="65">
        <f>H69+H71</f>
        <v>9859</v>
      </c>
      <c r="I68" s="65">
        <f>I69+I71</f>
        <v>7859</v>
      </c>
      <c r="J68" s="65">
        <f>J69+J71</f>
        <v>7626.1699999999992</v>
      </c>
      <c r="K68" s="65">
        <f t="shared" si="7"/>
        <v>117.67854690448745</v>
      </c>
      <c r="L68" s="65">
        <f t="shared" si="8"/>
        <v>97.037409339610633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1048.32</v>
      </c>
      <c r="H69" s="65">
        <f>H70</f>
        <v>3000</v>
      </c>
      <c r="I69" s="65">
        <f>I70</f>
        <v>1400</v>
      </c>
      <c r="J69" s="65">
        <f>J70</f>
        <v>1275.07</v>
      </c>
      <c r="K69" s="65">
        <f t="shared" si="7"/>
        <v>121.62984584859585</v>
      </c>
      <c r="L69" s="65">
        <f t="shared" si="8"/>
        <v>91.076428571428565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1048.32</v>
      </c>
      <c r="H70" s="66">
        <v>3000</v>
      </c>
      <c r="I70" s="66">
        <v>1400</v>
      </c>
      <c r="J70" s="66">
        <v>1275.07</v>
      </c>
      <c r="K70" s="66">
        <f t="shared" si="7"/>
        <v>121.62984584859585</v>
      </c>
      <c r="L70" s="66">
        <f t="shared" si="8"/>
        <v>91.076428571428565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G72+G73</f>
        <v>5432.1900000000005</v>
      </c>
      <c r="H71" s="65">
        <f>H72+H73</f>
        <v>6859</v>
      </c>
      <c r="I71" s="65">
        <f>I72+I73</f>
        <v>6459</v>
      </c>
      <c r="J71" s="65">
        <f>J72+J73</f>
        <v>6351.0999999999995</v>
      </c>
      <c r="K71" s="65">
        <f t="shared" si="7"/>
        <v>116.91601361513496</v>
      </c>
      <c r="L71" s="65">
        <f t="shared" si="8"/>
        <v>98.329462765133925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5347.01</v>
      </c>
      <c r="H72" s="66">
        <v>6636</v>
      </c>
      <c r="I72" s="66">
        <v>6236</v>
      </c>
      <c r="J72" s="66">
        <v>6240.37</v>
      </c>
      <c r="K72" s="66">
        <f t="shared" si="7"/>
        <v>116.70765530642359</v>
      </c>
      <c r="L72" s="66">
        <f t="shared" si="8"/>
        <v>100.07007697241822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85.18</v>
      </c>
      <c r="H73" s="66">
        <v>223</v>
      </c>
      <c r="I73" s="66">
        <v>223</v>
      </c>
      <c r="J73" s="66">
        <v>110.73</v>
      </c>
      <c r="K73" s="66">
        <f t="shared" si="7"/>
        <v>129.99530406198636</v>
      </c>
      <c r="L73" s="66">
        <f t="shared" si="8"/>
        <v>49.654708520179369</v>
      </c>
    </row>
    <row r="74" spans="2:12" x14ac:dyDescent="0.25">
      <c r="B74" s="65" t="s">
        <v>164</v>
      </c>
      <c r="C74" s="65"/>
      <c r="D74" s="65"/>
      <c r="E74" s="65"/>
      <c r="F74" s="65" t="s">
        <v>165</v>
      </c>
      <c r="G74" s="65">
        <f>G75+G81</f>
        <v>134873.33000000002</v>
      </c>
      <c r="H74" s="65">
        <f>H75+H81</f>
        <v>835207</v>
      </c>
      <c r="I74" s="65">
        <f>I75+I81</f>
        <v>497175</v>
      </c>
      <c r="J74" s="65">
        <f>J75+J81</f>
        <v>396245.56</v>
      </c>
      <c r="K74" s="65">
        <f t="shared" si="7"/>
        <v>293.7908925359817</v>
      </c>
      <c r="L74" s="65">
        <f t="shared" si="8"/>
        <v>79.699413687333433</v>
      </c>
    </row>
    <row r="75" spans="2:12" x14ac:dyDescent="0.25">
      <c r="B75" s="65"/>
      <c r="C75" s="65" t="s">
        <v>166</v>
      </c>
      <c r="D75" s="65"/>
      <c r="E75" s="65"/>
      <c r="F75" s="65" t="s">
        <v>167</v>
      </c>
      <c r="G75" s="65">
        <f>G76+G79</f>
        <v>6129.31</v>
      </c>
      <c r="H75" s="65">
        <f>H76+H79</f>
        <v>14828</v>
      </c>
      <c r="I75" s="65">
        <f>I76+I79</f>
        <v>7298</v>
      </c>
      <c r="J75" s="65">
        <f>J76+J79</f>
        <v>7564.96</v>
      </c>
      <c r="K75" s="65">
        <f t="shared" si="7"/>
        <v>123.42270173967378</v>
      </c>
      <c r="L75" s="65">
        <f t="shared" si="8"/>
        <v>103.65798848999727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>G77+G78</f>
        <v>530.88</v>
      </c>
      <c r="H76" s="65">
        <f>H77+H78</f>
        <v>1328</v>
      </c>
      <c r="I76" s="65">
        <f>I77+I78</f>
        <v>1328</v>
      </c>
      <c r="J76" s="65">
        <f>J77+J78</f>
        <v>1603.7</v>
      </c>
      <c r="K76" s="65">
        <f t="shared" si="7"/>
        <v>302.08333333333331</v>
      </c>
      <c r="L76" s="65">
        <f t="shared" si="8"/>
        <v>120.7605421686747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530.88</v>
      </c>
      <c r="H77" s="66">
        <v>664</v>
      </c>
      <c r="I77" s="66">
        <v>664</v>
      </c>
      <c r="J77" s="66">
        <v>1603.7</v>
      </c>
      <c r="K77" s="66">
        <f t="shared" si="7"/>
        <v>302.08333333333331</v>
      </c>
      <c r="L77" s="66">
        <f t="shared" si="8"/>
        <v>241.52108433734941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0</v>
      </c>
      <c r="H78" s="66">
        <v>664</v>
      </c>
      <c r="I78" s="66">
        <v>664</v>
      </c>
      <c r="J78" s="66">
        <v>0</v>
      </c>
      <c r="K78" s="66" t="e">
        <f t="shared" si="7"/>
        <v>#DIV/0!</v>
      </c>
      <c r="L78" s="66">
        <f t="shared" si="8"/>
        <v>0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>G80</f>
        <v>5598.43</v>
      </c>
      <c r="H79" s="65">
        <f>H80</f>
        <v>13500</v>
      </c>
      <c r="I79" s="65">
        <f>I80</f>
        <v>5970</v>
      </c>
      <c r="J79" s="65">
        <f>J80</f>
        <v>5961.26</v>
      </c>
      <c r="K79" s="65">
        <f t="shared" si="7"/>
        <v>106.48092411622544</v>
      </c>
      <c r="L79" s="65">
        <f t="shared" si="8"/>
        <v>99.853601340033507</v>
      </c>
    </row>
    <row r="80" spans="2:12" x14ac:dyDescent="0.25">
      <c r="B80" s="66"/>
      <c r="C80" s="66"/>
      <c r="D80" s="66"/>
      <c r="E80" s="66" t="s">
        <v>176</v>
      </c>
      <c r="F80" s="66" t="s">
        <v>177</v>
      </c>
      <c r="G80" s="66">
        <v>5598.43</v>
      </c>
      <c r="H80" s="66">
        <v>13500</v>
      </c>
      <c r="I80" s="66">
        <v>5970</v>
      </c>
      <c r="J80" s="66">
        <v>5961.26</v>
      </c>
      <c r="K80" s="66">
        <f t="shared" si="7"/>
        <v>106.48092411622544</v>
      </c>
      <c r="L80" s="66">
        <f t="shared" si="8"/>
        <v>99.853601340033507</v>
      </c>
    </row>
    <row r="81" spans="2:12" x14ac:dyDescent="0.25">
      <c r="B81" s="65"/>
      <c r="C81" s="65" t="s">
        <v>178</v>
      </c>
      <c r="D81" s="65"/>
      <c r="E81" s="65"/>
      <c r="F81" s="65" t="s">
        <v>179</v>
      </c>
      <c r="G81" s="65">
        <f t="shared" ref="G81:J82" si="9">G82</f>
        <v>128744.02</v>
      </c>
      <c r="H81" s="65">
        <f t="shared" si="9"/>
        <v>820379</v>
      </c>
      <c r="I81" s="65">
        <f t="shared" si="9"/>
        <v>489877</v>
      </c>
      <c r="J81" s="65">
        <f t="shared" si="9"/>
        <v>388680.6</v>
      </c>
      <c r="K81" s="65">
        <f t="shared" si="7"/>
        <v>301.90186697603508</v>
      </c>
      <c r="L81" s="65">
        <f t="shared" si="8"/>
        <v>79.342488012296968</v>
      </c>
    </row>
    <row r="82" spans="2:12" x14ac:dyDescent="0.25">
      <c r="B82" s="65"/>
      <c r="C82" s="65"/>
      <c r="D82" s="65" t="s">
        <v>180</v>
      </c>
      <c r="E82" s="65"/>
      <c r="F82" s="65" t="s">
        <v>181</v>
      </c>
      <c r="G82" s="65">
        <f t="shared" si="9"/>
        <v>128744.02</v>
      </c>
      <c r="H82" s="65">
        <f t="shared" si="9"/>
        <v>820379</v>
      </c>
      <c r="I82" s="65">
        <f t="shared" si="9"/>
        <v>489877</v>
      </c>
      <c r="J82" s="65">
        <f t="shared" si="9"/>
        <v>388680.6</v>
      </c>
      <c r="K82" s="65">
        <f t="shared" si="7"/>
        <v>301.90186697603508</v>
      </c>
      <c r="L82" s="65">
        <f t="shared" si="8"/>
        <v>79.342488012296968</v>
      </c>
    </row>
    <row r="83" spans="2:12" x14ac:dyDescent="0.25">
      <c r="B83" s="66"/>
      <c r="C83" s="66"/>
      <c r="D83" s="66"/>
      <c r="E83" s="66" t="s">
        <v>182</v>
      </c>
      <c r="F83" s="66" t="s">
        <v>181</v>
      </c>
      <c r="G83" s="66">
        <v>128744.02</v>
      </c>
      <c r="H83" s="66">
        <v>820379</v>
      </c>
      <c r="I83" s="66">
        <v>489877</v>
      </c>
      <c r="J83" s="66">
        <v>388680.6</v>
      </c>
      <c r="K83" s="66">
        <f t="shared" si="7"/>
        <v>301.90186697603508</v>
      </c>
      <c r="L83" s="66">
        <f t="shared" si="8"/>
        <v>79.342488012296968</v>
      </c>
    </row>
    <row r="84" spans="2:12" x14ac:dyDescent="0.25">
      <c r="B84" s="65"/>
      <c r="C84" s="66"/>
      <c r="D84" s="67"/>
      <c r="E84" s="68"/>
      <c r="F84" s="8"/>
      <c r="G84" s="65"/>
      <c r="H84" s="65"/>
      <c r="I84" s="65"/>
      <c r="J84" s="65"/>
      <c r="K84" s="70"/>
      <c r="L84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8637130.9600000009</v>
      </c>
      <c r="D6" s="71">
        <f>D7+D9+D11+D13</f>
        <v>10665263</v>
      </c>
      <c r="E6" s="71">
        <f>E7+E9+E11+E13</f>
        <v>11855982</v>
      </c>
      <c r="F6" s="71">
        <f>F7+F9+F11+F13</f>
        <v>11742185.799999999</v>
      </c>
      <c r="G6" s="72">
        <f t="shared" ref="G6:G21" si="0">(F6*100)/C6</f>
        <v>135.95007247638165</v>
      </c>
      <c r="H6" s="72">
        <f t="shared" ref="H6:H21" si="1">(F6*100)/E6</f>
        <v>99.040179042107184</v>
      </c>
    </row>
    <row r="7" spans="1:8" x14ac:dyDescent="0.25">
      <c r="A7"/>
      <c r="B7" s="8" t="s">
        <v>183</v>
      </c>
      <c r="C7" s="71">
        <f>C8</f>
        <v>8632110.2300000004</v>
      </c>
      <c r="D7" s="71">
        <f>D8</f>
        <v>10613500</v>
      </c>
      <c r="E7" s="71">
        <f>E8</f>
        <v>11813219</v>
      </c>
      <c r="F7" s="71">
        <f>F8</f>
        <v>11719529.289999999</v>
      </c>
      <c r="G7" s="72">
        <f t="shared" si="0"/>
        <v>135.76667787755994</v>
      </c>
      <c r="H7" s="72">
        <f t="shared" si="1"/>
        <v>99.206907871597068</v>
      </c>
    </row>
    <row r="8" spans="1:8" x14ac:dyDescent="0.25">
      <c r="A8"/>
      <c r="B8" s="16" t="s">
        <v>184</v>
      </c>
      <c r="C8" s="73">
        <v>8632110.2300000004</v>
      </c>
      <c r="D8" s="73">
        <v>10613500</v>
      </c>
      <c r="E8" s="73">
        <v>11813219</v>
      </c>
      <c r="F8" s="74">
        <v>11719529.289999999</v>
      </c>
      <c r="G8" s="70">
        <f t="shared" si="0"/>
        <v>135.76667787755994</v>
      </c>
      <c r="H8" s="70">
        <f t="shared" si="1"/>
        <v>99.206907871597068</v>
      </c>
    </row>
    <row r="9" spans="1:8" x14ac:dyDescent="0.25">
      <c r="A9"/>
      <c r="B9" s="8" t="s">
        <v>185</v>
      </c>
      <c r="C9" s="71">
        <f>C10</f>
        <v>530.88</v>
      </c>
      <c r="D9" s="71">
        <f>D10</f>
        <v>1328</v>
      </c>
      <c r="E9" s="71">
        <f>E10</f>
        <v>1328</v>
      </c>
      <c r="F9" s="71">
        <f>F10</f>
        <v>2107.31</v>
      </c>
      <c r="G9" s="72">
        <f t="shared" si="0"/>
        <v>396.94657926461724</v>
      </c>
      <c r="H9" s="72">
        <f t="shared" si="1"/>
        <v>158.68298192771084</v>
      </c>
    </row>
    <row r="10" spans="1:8" x14ac:dyDescent="0.25">
      <c r="A10"/>
      <c r="B10" s="16" t="s">
        <v>186</v>
      </c>
      <c r="C10" s="73">
        <v>530.88</v>
      </c>
      <c r="D10" s="73">
        <v>1328</v>
      </c>
      <c r="E10" s="73">
        <v>1328</v>
      </c>
      <c r="F10" s="74">
        <v>2107.31</v>
      </c>
      <c r="G10" s="70">
        <f t="shared" si="0"/>
        <v>396.94657926461724</v>
      </c>
      <c r="H10" s="70">
        <f t="shared" si="1"/>
        <v>158.68298192771084</v>
      </c>
    </row>
    <row r="11" spans="1:8" x14ac:dyDescent="0.25">
      <c r="A11"/>
      <c r="B11" s="8" t="s">
        <v>187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188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189</v>
      </c>
      <c r="C13" s="71">
        <f>C14</f>
        <v>4489.8500000000004</v>
      </c>
      <c r="D13" s="71">
        <f>D14</f>
        <v>50435</v>
      </c>
      <c r="E13" s="71">
        <f>E14</f>
        <v>41435</v>
      </c>
      <c r="F13" s="71">
        <f>F14</f>
        <v>20549.2</v>
      </c>
      <c r="G13" s="72">
        <f t="shared" si="0"/>
        <v>457.68121429446416</v>
      </c>
      <c r="H13" s="72">
        <f t="shared" si="1"/>
        <v>49.593821648364909</v>
      </c>
    </row>
    <row r="14" spans="1:8" x14ac:dyDescent="0.25">
      <c r="A14"/>
      <c r="B14" s="16" t="s">
        <v>190</v>
      </c>
      <c r="C14" s="73">
        <v>4489.8500000000004</v>
      </c>
      <c r="D14" s="73">
        <v>50435</v>
      </c>
      <c r="E14" s="73">
        <v>41435</v>
      </c>
      <c r="F14" s="74">
        <v>20549.2</v>
      </c>
      <c r="G14" s="70">
        <f t="shared" si="0"/>
        <v>457.68121429446416</v>
      </c>
      <c r="H14" s="70">
        <f t="shared" si="1"/>
        <v>49.593821648364909</v>
      </c>
    </row>
    <row r="15" spans="1:8" x14ac:dyDescent="0.25">
      <c r="B15" s="8" t="s">
        <v>32</v>
      </c>
      <c r="C15" s="75">
        <f>C16+C18+C20</f>
        <v>8637130.9600000009</v>
      </c>
      <c r="D15" s="75">
        <f>D16+D18+D20</f>
        <v>10665263</v>
      </c>
      <c r="E15" s="75">
        <f>E16+E18+E20</f>
        <v>11855982</v>
      </c>
      <c r="F15" s="75">
        <f>F16+F18+F20</f>
        <v>11733760.169999998</v>
      </c>
      <c r="G15" s="72">
        <f t="shared" si="0"/>
        <v>135.85252121730014</v>
      </c>
      <c r="H15" s="72">
        <f t="shared" si="1"/>
        <v>98.969112554320674</v>
      </c>
    </row>
    <row r="16" spans="1:8" x14ac:dyDescent="0.25">
      <c r="A16"/>
      <c r="B16" s="8" t="s">
        <v>183</v>
      </c>
      <c r="C16" s="75">
        <f>C17</f>
        <v>8632110.2300000004</v>
      </c>
      <c r="D16" s="75">
        <f>D17</f>
        <v>10613500</v>
      </c>
      <c r="E16" s="75">
        <f>E17</f>
        <v>11813219</v>
      </c>
      <c r="F16" s="75">
        <f>F17</f>
        <v>11719529.289999999</v>
      </c>
      <c r="G16" s="72">
        <f t="shared" si="0"/>
        <v>135.76667787755994</v>
      </c>
      <c r="H16" s="72">
        <f t="shared" si="1"/>
        <v>99.206907871597068</v>
      </c>
    </row>
    <row r="17" spans="1:8" x14ac:dyDescent="0.25">
      <c r="A17"/>
      <c r="B17" s="16" t="s">
        <v>184</v>
      </c>
      <c r="C17" s="73">
        <v>8632110.2300000004</v>
      </c>
      <c r="D17" s="73">
        <v>10613500</v>
      </c>
      <c r="E17" s="76">
        <v>11813219</v>
      </c>
      <c r="F17" s="74">
        <v>11719529.289999999</v>
      </c>
      <c r="G17" s="70">
        <f t="shared" si="0"/>
        <v>135.76667787755994</v>
      </c>
      <c r="H17" s="70">
        <f t="shared" si="1"/>
        <v>99.206907871597068</v>
      </c>
    </row>
    <row r="18" spans="1:8" x14ac:dyDescent="0.25">
      <c r="A18"/>
      <c r="B18" s="8" t="s">
        <v>185</v>
      </c>
      <c r="C18" s="75">
        <f>C19</f>
        <v>530.88</v>
      </c>
      <c r="D18" s="75">
        <f>D19</f>
        <v>1328</v>
      </c>
      <c r="E18" s="75">
        <f>E19</f>
        <v>1328</v>
      </c>
      <c r="F18" s="75">
        <f>F19</f>
        <v>1603.7</v>
      </c>
      <c r="G18" s="72">
        <f t="shared" si="0"/>
        <v>302.08333333333331</v>
      </c>
      <c r="H18" s="72">
        <f t="shared" si="1"/>
        <v>120.7605421686747</v>
      </c>
    </row>
    <row r="19" spans="1:8" x14ac:dyDescent="0.25">
      <c r="A19"/>
      <c r="B19" s="16" t="s">
        <v>186</v>
      </c>
      <c r="C19" s="73">
        <v>530.88</v>
      </c>
      <c r="D19" s="73">
        <v>1328</v>
      </c>
      <c r="E19" s="76">
        <v>1328</v>
      </c>
      <c r="F19" s="74">
        <v>1603.7</v>
      </c>
      <c r="G19" s="70">
        <f t="shared" si="0"/>
        <v>302.08333333333331</v>
      </c>
      <c r="H19" s="70">
        <f t="shared" si="1"/>
        <v>120.7605421686747</v>
      </c>
    </row>
    <row r="20" spans="1:8" x14ac:dyDescent="0.25">
      <c r="A20"/>
      <c r="B20" s="8" t="s">
        <v>189</v>
      </c>
      <c r="C20" s="75">
        <f>C21</f>
        <v>4489.8500000000004</v>
      </c>
      <c r="D20" s="75">
        <f>D21</f>
        <v>50435</v>
      </c>
      <c r="E20" s="75">
        <f>E21</f>
        <v>41435</v>
      </c>
      <c r="F20" s="75">
        <f>F21</f>
        <v>12627.18</v>
      </c>
      <c r="G20" s="72">
        <f t="shared" si="0"/>
        <v>281.23834871989038</v>
      </c>
      <c r="H20" s="72">
        <f t="shared" si="1"/>
        <v>30.474671171714736</v>
      </c>
    </row>
    <row r="21" spans="1:8" x14ac:dyDescent="0.25">
      <c r="A21"/>
      <c r="B21" s="16" t="s">
        <v>190</v>
      </c>
      <c r="C21" s="73">
        <v>4489.8500000000004</v>
      </c>
      <c r="D21" s="73">
        <v>50435</v>
      </c>
      <c r="E21" s="76">
        <v>41435</v>
      </c>
      <c r="F21" s="74">
        <v>12627.18</v>
      </c>
      <c r="G21" s="70">
        <f t="shared" si="0"/>
        <v>281.23834871989038</v>
      </c>
      <c r="H21" s="70">
        <f t="shared" si="1"/>
        <v>30.474671171714736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8637130.9600000009</v>
      </c>
      <c r="D6" s="75">
        <f t="shared" si="0"/>
        <v>10665263</v>
      </c>
      <c r="E6" s="75">
        <f t="shared" si="0"/>
        <v>11855982</v>
      </c>
      <c r="F6" s="75">
        <f t="shared" si="0"/>
        <v>11733760.17</v>
      </c>
      <c r="G6" s="70">
        <f>(F6*100)/C6</f>
        <v>135.85252121730014</v>
      </c>
      <c r="H6" s="70">
        <f>(F6*100)/E6</f>
        <v>98.969112554320674</v>
      </c>
    </row>
    <row r="7" spans="2:8" x14ac:dyDescent="0.25">
      <c r="B7" s="8" t="s">
        <v>191</v>
      </c>
      <c r="C7" s="75">
        <f t="shared" si="0"/>
        <v>8637130.9600000009</v>
      </c>
      <c r="D7" s="75">
        <f t="shared" si="0"/>
        <v>10665263</v>
      </c>
      <c r="E7" s="75">
        <f t="shared" si="0"/>
        <v>11855982</v>
      </c>
      <c r="F7" s="75">
        <f t="shared" si="0"/>
        <v>11733760.17</v>
      </c>
      <c r="G7" s="70">
        <f>(F7*100)/C7</f>
        <v>135.85252121730014</v>
      </c>
      <c r="H7" s="70">
        <f>(F7*100)/E7</f>
        <v>98.969112554320674</v>
      </c>
    </row>
    <row r="8" spans="2:8" x14ac:dyDescent="0.25">
      <c r="B8" s="11" t="s">
        <v>192</v>
      </c>
      <c r="C8" s="73">
        <v>8637130.9600000009</v>
      </c>
      <c r="D8" s="73">
        <v>10665263</v>
      </c>
      <c r="E8" s="73">
        <v>11855982</v>
      </c>
      <c r="F8" s="74">
        <v>11733760.17</v>
      </c>
      <c r="G8" s="70">
        <f>(F8*100)/C8</f>
        <v>135.85252121730014</v>
      </c>
      <c r="H8" s="70">
        <f>(F8*100)/E8</f>
        <v>98.969112554320674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58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193</v>
      </c>
      <c r="C1" s="39"/>
    </row>
    <row r="2" spans="1:6" ht="15" customHeight="1" x14ac:dyDescent="0.2">
      <c r="A2" s="41" t="s">
        <v>34</v>
      </c>
      <c r="B2" s="42" t="s">
        <v>194</v>
      </c>
      <c r="C2" s="39"/>
    </row>
    <row r="3" spans="1:6" s="39" customFormat="1" ht="43.5" customHeight="1" x14ac:dyDescent="0.2">
      <c r="A3" s="43" t="s">
        <v>35</v>
      </c>
      <c r="B3" s="37" t="s">
        <v>195</v>
      </c>
    </row>
    <row r="4" spans="1:6" s="39" customFormat="1" x14ac:dyDescent="0.2">
      <c r="A4" s="43" t="s">
        <v>36</v>
      </c>
      <c r="B4" s="44" t="s">
        <v>196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197</v>
      </c>
      <c r="B7" s="46"/>
      <c r="C7" s="77">
        <f>C13+C98</f>
        <v>10613500</v>
      </c>
      <c r="D7" s="77">
        <f>D13+D98</f>
        <v>11813219</v>
      </c>
      <c r="E7" s="77">
        <f>E13+E98</f>
        <v>11719529.289999999</v>
      </c>
      <c r="F7" s="77">
        <f>(E7*100)/D7</f>
        <v>99.206907871597068</v>
      </c>
    </row>
    <row r="8" spans="1:6" x14ac:dyDescent="0.2">
      <c r="A8" s="47" t="s">
        <v>80</v>
      </c>
      <c r="B8" s="46"/>
      <c r="C8" s="77">
        <f>C69</f>
        <v>1328</v>
      </c>
      <c r="D8" s="77">
        <f>D69</f>
        <v>1328</v>
      </c>
      <c r="E8" s="77">
        <f>E69</f>
        <v>1603.7</v>
      </c>
      <c r="F8" s="77">
        <f>(E8*100)/D8</f>
        <v>120.7605421686747</v>
      </c>
    </row>
    <row r="9" spans="1:6" x14ac:dyDescent="0.2">
      <c r="A9" s="47" t="s">
        <v>198</v>
      </c>
      <c r="B9" s="46"/>
      <c r="C9" s="77">
        <f>C79</f>
        <v>0</v>
      </c>
      <c r="D9" s="77">
        <f>D79</f>
        <v>0</v>
      </c>
      <c r="E9" s="77">
        <f>E79</f>
        <v>0</v>
      </c>
      <c r="F9" s="77" t="e">
        <f>(E9*100)/D9</f>
        <v>#DIV/0!</v>
      </c>
    </row>
    <row r="10" spans="1:6" x14ac:dyDescent="0.2">
      <c r="A10" s="47" t="s">
        <v>199</v>
      </c>
      <c r="B10" s="46"/>
      <c r="C10" s="77">
        <f>C84</f>
        <v>50435</v>
      </c>
      <c r="D10" s="77">
        <f>D84</f>
        <v>41435</v>
      </c>
      <c r="E10" s="77">
        <f>E84</f>
        <v>12627.18</v>
      </c>
      <c r="F10" s="77">
        <f>(E10*100)/D10</f>
        <v>30.474671171714736</v>
      </c>
    </row>
    <row r="11" spans="1:6" s="57" customFormat="1" x14ac:dyDescent="0.2"/>
    <row r="12" spans="1:6" ht="38.25" x14ac:dyDescent="0.2">
      <c r="A12" s="47" t="s">
        <v>200</v>
      </c>
      <c r="B12" s="47" t="s">
        <v>201</v>
      </c>
      <c r="C12" s="47" t="s">
        <v>43</v>
      </c>
      <c r="D12" s="47" t="s">
        <v>202</v>
      </c>
      <c r="E12" s="47" t="s">
        <v>203</v>
      </c>
      <c r="F12" s="47" t="s">
        <v>204</v>
      </c>
    </row>
    <row r="13" spans="1:6" x14ac:dyDescent="0.2">
      <c r="A13" s="48" t="s">
        <v>197</v>
      </c>
      <c r="B13" s="48" t="s">
        <v>205</v>
      </c>
      <c r="C13" s="78">
        <f>C14+C57</f>
        <v>10613500</v>
      </c>
      <c r="D13" s="78">
        <f>D14+D57</f>
        <v>11813219</v>
      </c>
      <c r="E13" s="78">
        <f>E14+E57</f>
        <v>11719529.289999999</v>
      </c>
      <c r="F13" s="79">
        <f>(E13*100)/D13</f>
        <v>99.206907871597068</v>
      </c>
    </row>
    <row r="14" spans="1:6" x14ac:dyDescent="0.2">
      <c r="A14" s="49" t="s">
        <v>78</v>
      </c>
      <c r="B14" s="50" t="s">
        <v>79</v>
      </c>
      <c r="C14" s="80">
        <f>C15+C23+C51</f>
        <v>9779621</v>
      </c>
      <c r="D14" s="80">
        <f>D15+D23+D51</f>
        <v>11317372</v>
      </c>
      <c r="E14" s="80">
        <f>E15+E23+E51</f>
        <v>11324887.43</v>
      </c>
      <c r="F14" s="81">
        <f>(E14*100)/D14</f>
        <v>100.06640614093095</v>
      </c>
    </row>
    <row r="15" spans="1:6" x14ac:dyDescent="0.2">
      <c r="A15" s="51" t="s">
        <v>80</v>
      </c>
      <c r="B15" s="52" t="s">
        <v>81</v>
      </c>
      <c r="C15" s="82">
        <f>C16+C19+C21</f>
        <v>7732440</v>
      </c>
      <c r="D15" s="82">
        <f>D16+D19+D21</f>
        <v>8398040</v>
      </c>
      <c r="E15" s="82">
        <f>E16+E19+E21</f>
        <v>8397960.8200000003</v>
      </c>
      <c r="F15" s="81">
        <f>(E15*100)/D15</f>
        <v>99.99905716095661</v>
      </c>
    </row>
    <row r="16" spans="1:6" x14ac:dyDescent="0.2">
      <c r="A16" s="53" t="s">
        <v>82</v>
      </c>
      <c r="B16" s="54" t="s">
        <v>83</v>
      </c>
      <c r="C16" s="83">
        <f>C17+C18</f>
        <v>6283054</v>
      </c>
      <c r="D16" s="83">
        <f>D17+D18</f>
        <v>6985556</v>
      </c>
      <c r="E16" s="83">
        <f>E17+E18</f>
        <v>6985502.04</v>
      </c>
      <c r="F16" s="83">
        <f>(E16*100)/D16</f>
        <v>99.999227548959595</v>
      </c>
    </row>
    <row r="17" spans="1:6" x14ac:dyDescent="0.2">
      <c r="A17" s="55" t="s">
        <v>84</v>
      </c>
      <c r="B17" s="56" t="s">
        <v>85</v>
      </c>
      <c r="C17" s="84">
        <v>6283054</v>
      </c>
      <c r="D17" s="84">
        <v>6936654</v>
      </c>
      <c r="E17" s="84">
        <v>6936600.2599999998</v>
      </c>
      <c r="F17" s="84"/>
    </row>
    <row r="18" spans="1:6" x14ac:dyDescent="0.2">
      <c r="A18" s="55" t="s">
        <v>86</v>
      </c>
      <c r="B18" s="56" t="s">
        <v>87</v>
      </c>
      <c r="C18" s="84">
        <v>0</v>
      </c>
      <c r="D18" s="84">
        <v>48902</v>
      </c>
      <c r="E18" s="84">
        <v>48901.78</v>
      </c>
      <c r="F18" s="84"/>
    </row>
    <row r="19" spans="1:6" x14ac:dyDescent="0.2">
      <c r="A19" s="53" t="s">
        <v>88</v>
      </c>
      <c r="B19" s="54" t="s">
        <v>89</v>
      </c>
      <c r="C19" s="83">
        <f>C20</f>
        <v>248630</v>
      </c>
      <c r="D19" s="83">
        <f>D20</f>
        <v>277095</v>
      </c>
      <c r="E19" s="83">
        <f>E20</f>
        <v>277070.42</v>
      </c>
      <c r="F19" s="83">
        <f>(E19*100)/D19</f>
        <v>99.991129396055499</v>
      </c>
    </row>
    <row r="20" spans="1:6" x14ac:dyDescent="0.2">
      <c r="A20" s="55" t="s">
        <v>90</v>
      </c>
      <c r="B20" s="56" t="s">
        <v>89</v>
      </c>
      <c r="C20" s="84">
        <v>248630</v>
      </c>
      <c r="D20" s="84">
        <v>277095</v>
      </c>
      <c r="E20" s="84">
        <v>277070.42</v>
      </c>
      <c r="F20" s="84"/>
    </row>
    <row r="21" spans="1:6" x14ac:dyDescent="0.2">
      <c r="A21" s="53" t="s">
        <v>91</v>
      </c>
      <c r="B21" s="54" t="s">
        <v>92</v>
      </c>
      <c r="C21" s="83">
        <f>C22</f>
        <v>1200756</v>
      </c>
      <c r="D21" s="83">
        <f>D22</f>
        <v>1135389</v>
      </c>
      <c r="E21" s="83">
        <f>E22</f>
        <v>1135388.3600000001</v>
      </c>
      <c r="F21" s="83">
        <f>(E21*100)/D21</f>
        <v>99.999943631653991</v>
      </c>
    </row>
    <row r="22" spans="1:6" x14ac:dyDescent="0.2">
      <c r="A22" s="55" t="s">
        <v>93</v>
      </c>
      <c r="B22" s="56" t="s">
        <v>94</v>
      </c>
      <c r="C22" s="84">
        <v>1200756</v>
      </c>
      <c r="D22" s="84">
        <v>1135389</v>
      </c>
      <c r="E22" s="84">
        <v>1135388.3600000001</v>
      </c>
      <c r="F22" s="84"/>
    </row>
    <row r="23" spans="1:6" x14ac:dyDescent="0.2">
      <c r="A23" s="51" t="s">
        <v>95</v>
      </c>
      <c r="B23" s="52" t="s">
        <v>96</v>
      </c>
      <c r="C23" s="82">
        <f>C24+C28+C34+C44+C46</f>
        <v>2037322</v>
      </c>
      <c r="D23" s="82">
        <f>D24+D28+D34+D44+D46</f>
        <v>2911473</v>
      </c>
      <c r="E23" s="82">
        <f>E24+E28+E34+E44+E46</f>
        <v>2919300.44</v>
      </c>
      <c r="F23" s="81">
        <f>(E23*100)/D23</f>
        <v>100.26884810540919</v>
      </c>
    </row>
    <row r="24" spans="1:6" x14ac:dyDescent="0.2">
      <c r="A24" s="53" t="s">
        <v>97</v>
      </c>
      <c r="B24" s="54" t="s">
        <v>98</v>
      </c>
      <c r="C24" s="83">
        <f>C25+C26+C27</f>
        <v>221000</v>
      </c>
      <c r="D24" s="83">
        <f>D25+D26+D27</f>
        <v>216000</v>
      </c>
      <c r="E24" s="83">
        <f>E25+E26+E27</f>
        <v>191806.56000000003</v>
      </c>
      <c r="F24" s="83">
        <f>(E24*100)/D24</f>
        <v>88.799333333333337</v>
      </c>
    </row>
    <row r="25" spans="1:6" x14ac:dyDescent="0.2">
      <c r="A25" s="55" t="s">
        <v>99</v>
      </c>
      <c r="B25" s="56" t="s">
        <v>100</v>
      </c>
      <c r="C25" s="84">
        <v>20000</v>
      </c>
      <c r="D25" s="84">
        <v>15000</v>
      </c>
      <c r="E25" s="84">
        <v>13577.73</v>
      </c>
      <c r="F25" s="84"/>
    </row>
    <row r="26" spans="1:6" ht="25.5" x14ac:dyDescent="0.2">
      <c r="A26" s="55" t="s">
        <v>101</v>
      </c>
      <c r="B26" s="56" t="s">
        <v>102</v>
      </c>
      <c r="C26" s="84">
        <v>175000</v>
      </c>
      <c r="D26" s="84">
        <v>175000</v>
      </c>
      <c r="E26" s="84">
        <v>173344.42</v>
      </c>
      <c r="F26" s="84"/>
    </row>
    <row r="27" spans="1:6" x14ac:dyDescent="0.2">
      <c r="A27" s="55" t="s">
        <v>103</v>
      </c>
      <c r="B27" s="56" t="s">
        <v>104</v>
      </c>
      <c r="C27" s="84">
        <v>26000</v>
      </c>
      <c r="D27" s="84">
        <v>26000</v>
      </c>
      <c r="E27" s="84">
        <v>4884.41</v>
      </c>
      <c r="F27" s="84"/>
    </row>
    <row r="28" spans="1:6" x14ac:dyDescent="0.2">
      <c r="A28" s="53" t="s">
        <v>105</v>
      </c>
      <c r="B28" s="54" t="s">
        <v>106</v>
      </c>
      <c r="C28" s="83">
        <f>C29+C30+C31+C32+C33</f>
        <v>237654</v>
      </c>
      <c r="D28" s="83">
        <f>D29+D30+D31+D32+D33</f>
        <v>260654</v>
      </c>
      <c r="E28" s="83">
        <f>E29+E30+E31+E32+E33</f>
        <v>232726.27</v>
      </c>
      <c r="F28" s="83">
        <f>(E28*100)/D28</f>
        <v>89.285516431744767</v>
      </c>
    </row>
    <row r="29" spans="1:6" x14ac:dyDescent="0.2">
      <c r="A29" s="55" t="s">
        <v>107</v>
      </c>
      <c r="B29" s="56" t="s">
        <v>108</v>
      </c>
      <c r="C29" s="84">
        <v>95000</v>
      </c>
      <c r="D29" s="84">
        <v>115000</v>
      </c>
      <c r="E29" s="84">
        <v>94383.039999999994</v>
      </c>
      <c r="F29" s="84"/>
    </row>
    <row r="30" spans="1:6" x14ac:dyDescent="0.2">
      <c r="A30" s="55" t="s">
        <v>109</v>
      </c>
      <c r="B30" s="56" t="s">
        <v>110</v>
      </c>
      <c r="C30" s="84">
        <v>130000</v>
      </c>
      <c r="D30" s="84">
        <v>130000</v>
      </c>
      <c r="E30" s="84">
        <v>130516.2</v>
      </c>
      <c r="F30" s="84"/>
    </row>
    <row r="31" spans="1:6" x14ac:dyDescent="0.2">
      <c r="A31" s="55" t="s">
        <v>111</v>
      </c>
      <c r="B31" s="56" t="s">
        <v>112</v>
      </c>
      <c r="C31" s="84">
        <v>10000</v>
      </c>
      <c r="D31" s="84">
        <v>10000</v>
      </c>
      <c r="E31" s="84">
        <v>2338.12</v>
      </c>
      <c r="F31" s="84"/>
    </row>
    <row r="32" spans="1:6" x14ac:dyDescent="0.2">
      <c r="A32" s="55" t="s">
        <v>113</v>
      </c>
      <c r="B32" s="56" t="s">
        <v>114</v>
      </c>
      <c r="C32" s="84">
        <v>1327</v>
      </c>
      <c r="D32" s="84">
        <v>4327</v>
      </c>
      <c r="E32" s="84">
        <v>4324.38</v>
      </c>
      <c r="F32" s="84"/>
    </row>
    <row r="33" spans="1:6" x14ac:dyDescent="0.2">
      <c r="A33" s="55" t="s">
        <v>115</v>
      </c>
      <c r="B33" s="56" t="s">
        <v>116</v>
      </c>
      <c r="C33" s="84">
        <v>1327</v>
      </c>
      <c r="D33" s="84">
        <v>1327</v>
      </c>
      <c r="E33" s="84">
        <v>1164.53</v>
      </c>
      <c r="F33" s="84"/>
    </row>
    <row r="34" spans="1:6" x14ac:dyDescent="0.2">
      <c r="A34" s="53" t="s">
        <v>117</v>
      </c>
      <c r="B34" s="54" t="s">
        <v>118</v>
      </c>
      <c r="C34" s="83">
        <f>C35+C36+C37+C38+C39+C40+C41+C42+C43</f>
        <v>1558452</v>
      </c>
      <c r="D34" s="83">
        <f>D35+D36+D37+D38+D39+D40+D41+D42+D43</f>
        <v>2383803</v>
      </c>
      <c r="E34" s="83">
        <f>E35+E36+E37+E38+E39+E40+E41+E42+E43</f>
        <v>2449484.4899999998</v>
      </c>
      <c r="F34" s="83">
        <f>(E34*100)/D34</f>
        <v>102.75532374109774</v>
      </c>
    </row>
    <row r="35" spans="1:6" x14ac:dyDescent="0.2">
      <c r="A35" s="55" t="s">
        <v>119</v>
      </c>
      <c r="B35" s="56" t="s">
        <v>120</v>
      </c>
      <c r="C35" s="84">
        <v>727874</v>
      </c>
      <c r="D35" s="84">
        <v>617874</v>
      </c>
      <c r="E35" s="84">
        <v>617184.44999999995</v>
      </c>
      <c r="F35" s="84"/>
    </row>
    <row r="36" spans="1:6" x14ac:dyDescent="0.2">
      <c r="A36" s="55" t="s">
        <v>121</v>
      </c>
      <c r="B36" s="56" t="s">
        <v>122</v>
      </c>
      <c r="C36" s="84">
        <v>66362</v>
      </c>
      <c r="D36" s="84">
        <v>66362</v>
      </c>
      <c r="E36" s="84">
        <v>68388.44</v>
      </c>
      <c r="F36" s="84"/>
    </row>
    <row r="37" spans="1:6" x14ac:dyDescent="0.2">
      <c r="A37" s="55" t="s">
        <v>123</v>
      </c>
      <c r="B37" s="56" t="s">
        <v>124</v>
      </c>
      <c r="C37" s="84">
        <v>20214</v>
      </c>
      <c r="D37" s="84">
        <v>20214</v>
      </c>
      <c r="E37" s="84">
        <v>17474.900000000001</v>
      </c>
      <c r="F37" s="84"/>
    </row>
    <row r="38" spans="1:6" x14ac:dyDescent="0.2">
      <c r="A38" s="55" t="s">
        <v>125</v>
      </c>
      <c r="B38" s="56" t="s">
        <v>126</v>
      </c>
      <c r="C38" s="84">
        <v>69983</v>
      </c>
      <c r="D38" s="84">
        <v>69983</v>
      </c>
      <c r="E38" s="84">
        <v>71728.97</v>
      </c>
      <c r="F38" s="84"/>
    </row>
    <row r="39" spans="1:6" x14ac:dyDescent="0.2">
      <c r="A39" s="55" t="s">
        <v>127</v>
      </c>
      <c r="B39" s="56" t="s">
        <v>128</v>
      </c>
      <c r="C39" s="84">
        <v>53089</v>
      </c>
      <c r="D39" s="84">
        <v>53089</v>
      </c>
      <c r="E39" s="84">
        <v>51497.56</v>
      </c>
      <c r="F39" s="84"/>
    </row>
    <row r="40" spans="1:6" x14ac:dyDescent="0.2">
      <c r="A40" s="55" t="s">
        <v>129</v>
      </c>
      <c r="B40" s="56" t="s">
        <v>130</v>
      </c>
      <c r="C40" s="84">
        <v>22440</v>
      </c>
      <c r="D40" s="84">
        <v>22440</v>
      </c>
      <c r="E40" s="84">
        <v>15024.77</v>
      </c>
      <c r="F40" s="84"/>
    </row>
    <row r="41" spans="1:6" x14ac:dyDescent="0.2">
      <c r="A41" s="55" t="s">
        <v>131</v>
      </c>
      <c r="B41" s="56" t="s">
        <v>132</v>
      </c>
      <c r="C41" s="84">
        <v>560000</v>
      </c>
      <c r="D41" s="84">
        <v>1485351</v>
      </c>
      <c r="E41" s="84">
        <v>1558407.44</v>
      </c>
      <c r="F41" s="84"/>
    </row>
    <row r="42" spans="1:6" x14ac:dyDescent="0.2">
      <c r="A42" s="55" t="s">
        <v>133</v>
      </c>
      <c r="B42" s="56" t="s">
        <v>134</v>
      </c>
      <c r="C42" s="84">
        <v>6636</v>
      </c>
      <c r="D42" s="84">
        <v>6636</v>
      </c>
      <c r="E42" s="84">
        <v>21.58</v>
      </c>
      <c r="F42" s="84"/>
    </row>
    <row r="43" spans="1:6" x14ac:dyDescent="0.2">
      <c r="A43" s="55" t="s">
        <v>135</v>
      </c>
      <c r="B43" s="56" t="s">
        <v>136</v>
      </c>
      <c r="C43" s="84">
        <v>31854</v>
      </c>
      <c r="D43" s="84">
        <v>41854</v>
      </c>
      <c r="E43" s="84">
        <v>49756.38</v>
      </c>
      <c r="F43" s="84"/>
    </row>
    <row r="44" spans="1:6" x14ac:dyDescent="0.2">
      <c r="A44" s="53" t="s">
        <v>137</v>
      </c>
      <c r="B44" s="54" t="s">
        <v>138</v>
      </c>
      <c r="C44" s="83">
        <f>C45</f>
        <v>13324</v>
      </c>
      <c r="D44" s="83">
        <f>D45</f>
        <v>43824</v>
      </c>
      <c r="E44" s="83">
        <f>E45</f>
        <v>41173.660000000003</v>
      </c>
      <c r="F44" s="83">
        <f>(E44*100)/D44</f>
        <v>93.952309236947798</v>
      </c>
    </row>
    <row r="45" spans="1:6" ht="25.5" x14ac:dyDescent="0.2">
      <c r="A45" s="55" t="s">
        <v>139</v>
      </c>
      <c r="B45" s="56" t="s">
        <v>140</v>
      </c>
      <c r="C45" s="84">
        <v>13324</v>
      </c>
      <c r="D45" s="84">
        <v>43824</v>
      </c>
      <c r="E45" s="84">
        <v>41173.660000000003</v>
      </c>
      <c r="F45" s="84"/>
    </row>
    <row r="46" spans="1:6" x14ac:dyDescent="0.2">
      <c r="A46" s="53" t="s">
        <v>141</v>
      </c>
      <c r="B46" s="54" t="s">
        <v>142</v>
      </c>
      <c r="C46" s="83">
        <f>C47+C48+C49+C50</f>
        <v>6892</v>
      </c>
      <c r="D46" s="83">
        <f>D47+D48+D49+D50</f>
        <v>7192</v>
      </c>
      <c r="E46" s="83">
        <f>E47+E48+E49+E50</f>
        <v>4109.46</v>
      </c>
      <c r="F46" s="83">
        <f>(E46*100)/D46</f>
        <v>57.139321468298107</v>
      </c>
    </row>
    <row r="47" spans="1:6" x14ac:dyDescent="0.2">
      <c r="A47" s="55" t="s">
        <v>145</v>
      </c>
      <c r="B47" s="56" t="s">
        <v>146</v>
      </c>
      <c r="C47" s="84">
        <v>3000</v>
      </c>
      <c r="D47" s="84">
        <v>3000</v>
      </c>
      <c r="E47" s="84">
        <v>1600.77</v>
      </c>
      <c r="F47" s="84"/>
    </row>
    <row r="48" spans="1:6" x14ac:dyDescent="0.2">
      <c r="A48" s="55" t="s">
        <v>147</v>
      </c>
      <c r="B48" s="56" t="s">
        <v>148</v>
      </c>
      <c r="C48" s="84">
        <v>266</v>
      </c>
      <c r="D48" s="84">
        <v>266</v>
      </c>
      <c r="E48" s="84">
        <v>1768.54</v>
      </c>
      <c r="F48" s="84"/>
    </row>
    <row r="49" spans="1:6" x14ac:dyDescent="0.2">
      <c r="A49" s="55" t="s">
        <v>149</v>
      </c>
      <c r="B49" s="56" t="s">
        <v>150</v>
      </c>
      <c r="C49" s="84">
        <v>3360</v>
      </c>
      <c r="D49" s="84">
        <v>3360</v>
      </c>
      <c r="E49" s="84">
        <v>0</v>
      </c>
      <c r="F49" s="84"/>
    </row>
    <row r="50" spans="1:6" x14ac:dyDescent="0.2">
      <c r="A50" s="55" t="s">
        <v>151</v>
      </c>
      <c r="B50" s="56" t="s">
        <v>142</v>
      </c>
      <c r="C50" s="84">
        <v>266</v>
      </c>
      <c r="D50" s="84">
        <v>566</v>
      </c>
      <c r="E50" s="84">
        <v>740.15</v>
      </c>
      <c r="F50" s="84"/>
    </row>
    <row r="51" spans="1:6" x14ac:dyDescent="0.2">
      <c r="A51" s="51" t="s">
        <v>152</v>
      </c>
      <c r="B51" s="52" t="s">
        <v>153</v>
      </c>
      <c r="C51" s="82">
        <f>C52+C54</f>
        <v>9859</v>
      </c>
      <c r="D51" s="82">
        <f>D52+D54</f>
        <v>7859</v>
      </c>
      <c r="E51" s="82">
        <f>E52+E54</f>
        <v>7626.1699999999992</v>
      </c>
      <c r="F51" s="81">
        <f>(E51*100)/D51</f>
        <v>97.037409339610633</v>
      </c>
    </row>
    <row r="52" spans="1:6" x14ac:dyDescent="0.2">
      <c r="A52" s="53" t="s">
        <v>154</v>
      </c>
      <c r="B52" s="54" t="s">
        <v>155</v>
      </c>
      <c r="C52" s="83">
        <f>C53</f>
        <v>3000</v>
      </c>
      <c r="D52" s="83">
        <f>D53</f>
        <v>1400</v>
      </c>
      <c r="E52" s="83">
        <f>E53</f>
        <v>1275.07</v>
      </c>
      <c r="F52" s="83">
        <f>(E52*100)/D52</f>
        <v>91.076428571428565</v>
      </c>
    </row>
    <row r="53" spans="1:6" ht="25.5" x14ac:dyDescent="0.2">
      <c r="A53" s="55" t="s">
        <v>156</v>
      </c>
      <c r="B53" s="56" t="s">
        <v>157</v>
      </c>
      <c r="C53" s="84">
        <v>3000</v>
      </c>
      <c r="D53" s="84">
        <v>1400</v>
      </c>
      <c r="E53" s="84">
        <v>1275.07</v>
      </c>
      <c r="F53" s="84"/>
    </row>
    <row r="54" spans="1:6" x14ac:dyDescent="0.2">
      <c r="A54" s="53" t="s">
        <v>158</v>
      </c>
      <c r="B54" s="54" t="s">
        <v>159</v>
      </c>
      <c r="C54" s="83">
        <f>C55+C56</f>
        <v>6859</v>
      </c>
      <c r="D54" s="83">
        <f>D55+D56</f>
        <v>6459</v>
      </c>
      <c r="E54" s="83">
        <f>E55+E56</f>
        <v>6351.0999999999995</v>
      </c>
      <c r="F54" s="83">
        <f>(E54*100)/D54</f>
        <v>98.329462765133925</v>
      </c>
    </row>
    <row r="55" spans="1:6" x14ac:dyDescent="0.2">
      <c r="A55" s="55" t="s">
        <v>160</v>
      </c>
      <c r="B55" s="56" t="s">
        <v>161</v>
      </c>
      <c r="C55" s="84">
        <v>6636</v>
      </c>
      <c r="D55" s="84">
        <v>6236</v>
      </c>
      <c r="E55" s="84">
        <v>6240.37</v>
      </c>
      <c r="F55" s="84"/>
    </row>
    <row r="56" spans="1:6" x14ac:dyDescent="0.2">
      <c r="A56" s="55" t="s">
        <v>162</v>
      </c>
      <c r="B56" s="56" t="s">
        <v>163</v>
      </c>
      <c r="C56" s="84">
        <v>223</v>
      </c>
      <c r="D56" s="84">
        <v>223</v>
      </c>
      <c r="E56" s="84">
        <v>110.73</v>
      </c>
      <c r="F56" s="84"/>
    </row>
    <row r="57" spans="1:6" x14ac:dyDescent="0.2">
      <c r="A57" s="49" t="s">
        <v>164</v>
      </c>
      <c r="B57" s="50" t="s">
        <v>165</v>
      </c>
      <c r="C57" s="80">
        <f>C58+C61</f>
        <v>833879</v>
      </c>
      <c r="D57" s="80">
        <f>D58+D61</f>
        <v>495847</v>
      </c>
      <c r="E57" s="80">
        <f>E58+E61</f>
        <v>394641.86</v>
      </c>
      <c r="F57" s="81">
        <f>(E57*100)/D57</f>
        <v>79.589441904458425</v>
      </c>
    </row>
    <row r="58" spans="1:6" x14ac:dyDescent="0.2">
      <c r="A58" s="51" t="s">
        <v>166</v>
      </c>
      <c r="B58" s="52" t="s">
        <v>167</v>
      </c>
      <c r="C58" s="82">
        <f t="shared" ref="C58:E59" si="0">C59</f>
        <v>13500</v>
      </c>
      <c r="D58" s="82">
        <f t="shared" si="0"/>
        <v>5970</v>
      </c>
      <c r="E58" s="82">
        <f t="shared" si="0"/>
        <v>5961.26</v>
      </c>
      <c r="F58" s="81">
        <f>(E58*100)/D58</f>
        <v>99.853601340033507</v>
      </c>
    </row>
    <row r="59" spans="1:6" x14ac:dyDescent="0.2">
      <c r="A59" s="53" t="s">
        <v>174</v>
      </c>
      <c r="B59" s="54" t="s">
        <v>175</v>
      </c>
      <c r="C59" s="83">
        <f t="shared" si="0"/>
        <v>13500</v>
      </c>
      <c r="D59" s="83">
        <f t="shared" si="0"/>
        <v>5970</v>
      </c>
      <c r="E59" s="83">
        <f t="shared" si="0"/>
        <v>5961.26</v>
      </c>
      <c r="F59" s="83">
        <f>(E59*100)/D59</f>
        <v>99.853601340033507</v>
      </c>
    </row>
    <row r="60" spans="1:6" x14ac:dyDescent="0.2">
      <c r="A60" s="55" t="s">
        <v>176</v>
      </c>
      <c r="B60" s="56" t="s">
        <v>177</v>
      </c>
      <c r="C60" s="84">
        <v>13500</v>
      </c>
      <c r="D60" s="84">
        <v>5970</v>
      </c>
      <c r="E60" s="84">
        <v>5961.26</v>
      </c>
      <c r="F60" s="84"/>
    </row>
    <row r="61" spans="1:6" x14ac:dyDescent="0.2">
      <c r="A61" s="51" t="s">
        <v>178</v>
      </c>
      <c r="B61" s="52" t="s">
        <v>179</v>
      </c>
      <c r="C61" s="82">
        <f t="shared" ref="C61:E62" si="1">C62</f>
        <v>820379</v>
      </c>
      <c r="D61" s="82">
        <f t="shared" si="1"/>
        <v>489877</v>
      </c>
      <c r="E61" s="82">
        <f t="shared" si="1"/>
        <v>388680.6</v>
      </c>
      <c r="F61" s="81">
        <f>(E61*100)/D61</f>
        <v>79.342488012296968</v>
      </c>
    </row>
    <row r="62" spans="1:6" ht="25.5" x14ac:dyDescent="0.2">
      <c r="A62" s="53" t="s">
        <v>180</v>
      </c>
      <c r="B62" s="54" t="s">
        <v>181</v>
      </c>
      <c r="C62" s="83">
        <f t="shared" si="1"/>
        <v>820379</v>
      </c>
      <c r="D62" s="83">
        <f t="shared" si="1"/>
        <v>489877</v>
      </c>
      <c r="E62" s="83">
        <f t="shared" si="1"/>
        <v>388680.6</v>
      </c>
      <c r="F62" s="83">
        <f>(E62*100)/D62</f>
        <v>79.342488012296968</v>
      </c>
    </row>
    <row r="63" spans="1:6" x14ac:dyDescent="0.2">
      <c r="A63" s="55" t="s">
        <v>182</v>
      </c>
      <c r="B63" s="56" t="s">
        <v>181</v>
      </c>
      <c r="C63" s="84">
        <v>820379</v>
      </c>
      <c r="D63" s="84">
        <v>489877</v>
      </c>
      <c r="E63" s="84">
        <v>388680.6</v>
      </c>
      <c r="F63" s="84"/>
    </row>
    <row r="64" spans="1:6" x14ac:dyDescent="0.2">
      <c r="A64" s="49" t="s">
        <v>50</v>
      </c>
      <c r="B64" s="50" t="s">
        <v>51</v>
      </c>
      <c r="C64" s="80">
        <f t="shared" ref="C64:E65" si="2">C65</f>
        <v>10613500</v>
      </c>
      <c r="D64" s="80">
        <f t="shared" si="2"/>
        <v>11813219</v>
      </c>
      <c r="E64" s="80">
        <f t="shared" si="2"/>
        <v>11719529.289999999</v>
      </c>
      <c r="F64" s="81">
        <f>(E64*100)/D64</f>
        <v>99.206907871597068</v>
      </c>
    </row>
    <row r="65" spans="1:6" x14ac:dyDescent="0.2">
      <c r="A65" s="51" t="s">
        <v>70</v>
      </c>
      <c r="B65" s="52" t="s">
        <v>71</v>
      </c>
      <c r="C65" s="82">
        <f t="shared" si="2"/>
        <v>10613500</v>
      </c>
      <c r="D65" s="82">
        <f t="shared" si="2"/>
        <v>11813219</v>
      </c>
      <c r="E65" s="82">
        <f t="shared" si="2"/>
        <v>11719529.289999999</v>
      </c>
      <c r="F65" s="81">
        <f>(E65*100)/D65</f>
        <v>99.206907871597068</v>
      </c>
    </row>
    <row r="66" spans="1:6" ht="25.5" x14ac:dyDescent="0.2">
      <c r="A66" s="53" t="s">
        <v>72</v>
      </c>
      <c r="B66" s="54" t="s">
        <v>73</v>
      </c>
      <c r="C66" s="83">
        <f>C67+C68</f>
        <v>10613500</v>
      </c>
      <c r="D66" s="83">
        <f>D67+D68</f>
        <v>11813219</v>
      </c>
      <c r="E66" s="83">
        <f>E67+E68</f>
        <v>11719529.289999999</v>
      </c>
      <c r="F66" s="83">
        <f>(E66*100)/D66</f>
        <v>99.206907871597068</v>
      </c>
    </row>
    <row r="67" spans="1:6" x14ac:dyDescent="0.2">
      <c r="A67" s="55" t="s">
        <v>74</v>
      </c>
      <c r="B67" s="56" t="s">
        <v>75</v>
      </c>
      <c r="C67" s="84">
        <v>9779621</v>
      </c>
      <c r="D67" s="84">
        <v>11317372</v>
      </c>
      <c r="E67" s="84">
        <v>11324887.43</v>
      </c>
      <c r="F67" s="84"/>
    </row>
    <row r="68" spans="1:6" ht="25.5" x14ac:dyDescent="0.2">
      <c r="A68" s="55" t="s">
        <v>76</v>
      </c>
      <c r="B68" s="56" t="s">
        <v>77</v>
      </c>
      <c r="C68" s="84">
        <v>833879</v>
      </c>
      <c r="D68" s="84">
        <v>495847</v>
      </c>
      <c r="E68" s="84">
        <v>394641.86</v>
      </c>
      <c r="F68" s="84"/>
    </row>
    <row r="69" spans="1:6" x14ac:dyDescent="0.2">
      <c r="A69" s="48" t="s">
        <v>80</v>
      </c>
      <c r="B69" s="48" t="s">
        <v>206</v>
      </c>
      <c r="C69" s="78">
        <f t="shared" ref="C69:E71" si="3">C70</f>
        <v>1328</v>
      </c>
      <c r="D69" s="78">
        <f t="shared" si="3"/>
        <v>1328</v>
      </c>
      <c r="E69" s="78">
        <f t="shared" si="3"/>
        <v>1603.7</v>
      </c>
      <c r="F69" s="79">
        <f>(E69*100)/D69</f>
        <v>120.7605421686747</v>
      </c>
    </row>
    <row r="70" spans="1:6" x14ac:dyDescent="0.2">
      <c r="A70" s="49" t="s">
        <v>164</v>
      </c>
      <c r="B70" s="50" t="s">
        <v>165</v>
      </c>
      <c r="C70" s="80">
        <f t="shared" si="3"/>
        <v>1328</v>
      </c>
      <c r="D70" s="80">
        <f t="shared" si="3"/>
        <v>1328</v>
      </c>
      <c r="E70" s="80">
        <f t="shared" si="3"/>
        <v>1603.7</v>
      </c>
      <c r="F70" s="81">
        <f>(E70*100)/D70</f>
        <v>120.7605421686747</v>
      </c>
    </row>
    <row r="71" spans="1:6" x14ac:dyDescent="0.2">
      <c r="A71" s="51" t="s">
        <v>166</v>
      </c>
      <c r="B71" s="52" t="s">
        <v>167</v>
      </c>
      <c r="C71" s="82">
        <f t="shared" si="3"/>
        <v>1328</v>
      </c>
      <c r="D71" s="82">
        <f t="shared" si="3"/>
        <v>1328</v>
      </c>
      <c r="E71" s="82">
        <f t="shared" si="3"/>
        <v>1603.7</v>
      </c>
      <c r="F71" s="81">
        <f>(E71*100)/D71</f>
        <v>120.7605421686747</v>
      </c>
    </row>
    <row r="72" spans="1:6" x14ac:dyDescent="0.2">
      <c r="A72" s="53" t="s">
        <v>168</v>
      </c>
      <c r="B72" s="54" t="s">
        <v>169</v>
      </c>
      <c r="C72" s="83">
        <f>C73+C74</f>
        <v>1328</v>
      </c>
      <c r="D72" s="83">
        <f>D73+D74</f>
        <v>1328</v>
      </c>
      <c r="E72" s="83">
        <f>E73+E74</f>
        <v>1603.7</v>
      </c>
      <c r="F72" s="83">
        <f>(E72*100)/D72</f>
        <v>120.7605421686747</v>
      </c>
    </row>
    <row r="73" spans="1:6" x14ac:dyDescent="0.2">
      <c r="A73" s="55" t="s">
        <v>170</v>
      </c>
      <c r="B73" s="56" t="s">
        <v>171</v>
      </c>
      <c r="C73" s="84">
        <v>664</v>
      </c>
      <c r="D73" s="84">
        <v>664</v>
      </c>
      <c r="E73" s="84">
        <v>1603.7</v>
      </c>
      <c r="F73" s="84"/>
    </row>
    <row r="74" spans="1:6" x14ac:dyDescent="0.2">
      <c r="A74" s="55" t="s">
        <v>172</v>
      </c>
      <c r="B74" s="56" t="s">
        <v>173</v>
      </c>
      <c r="C74" s="84">
        <v>664</v>
      </c>
      <c r="D74" s="84">
        <v>664</v>
      </c>
      <c r="E74" s="84">
        <v>0</v>
      </c>
      <c r="F74" s="84"/>
    </row>
    <row r="75" spans="1:6" x14ac:dyDescent="0.2">
      <c r="A75" s="49" t="s">
        <v>50</v>
      </c>
      <c r="B75" s="50" t="s">
        <v>51</v>
      </c>
      <c r="C75" s="80">
        <f t="shared" ref="C75:E77" si="4">C76</f>
        <v>1328</v>
      </c>
      <c r="D75" s="80">
        <f t="shared" si="4"/>
        <v>1328</v>
      </c>
      <c r="E75" s="80">
        <f t="shared" si="4"/>
        <v>2107.31</v>
      </c>
      <c r="F75" s="81">
        <f>(E75*100)/D75</f>
        <v>158.68298192771084</v>
      </c>
    </row>
    <row r="76" spans="1:6" x14ac:dyDescent="0.2">
      <c r="A76" s="51" t="s">
        <v>64</v>
      </c>
      <c r="B76" s="52" t="s">
        <v>65</v>
      </c>
      <c r="C76" s="82">
        <f t="shared" si="4"/>
        <v>1328</v>
      </c>
      <c r="D76" s="82">
        <f t="shared" si="4"/>
        <v>1328</v>
      </c>
      <c r="E76" s="82">
        <f t="shared" si="4"/>
        <v>2107.31</v>
      </c>
      <c r="F76" s="81">
        <f>(E76*100)/D76</f>
        <v>158.68298192771084</v>
      </c>
    </row>
    <row r="77" spans="1:6" x14ac:dyDescent="0.2">
      <c r="A77" s="53" t="s">
        <v>66</v>
      </c>
      <c r="B77" s="54" t="s">
        <v>67</v>
      </c>
      <c r="C77" s="83">
        <f t="shared" si="4"/>
        <v>1328</v>
      </c>
      <c r="D77" s="83">
        <f t="shared" si="4"/>
        <v>1328</v>
      </c>
      <c r="E77" s="83">
        <f t="shared" si="4"/>
        <v>2107.31</v>
      </c>
      <c r="F77" s="83">
        <f>(E77*100)/D77</f>
        <v>158.68298192771084</v>
      </c>
    </row>
    <row r="78" spans="1:6" x14ac:dyDescent="0.2">
      <c r="A78" s="55" t="s">
        <v>68</v>
      </c>
      <c r="B78" s="56" t="s">
        <v>69</v>
      </c>
      <c r="C78" s="84">
        <v>1328</v>
      </c>
      <c r="D78" s="84">
        <v>1328</v>
      </c>
      <c r="E78" s="84">
        <v>2107.31</v>
      </c>
      <c r="F78" s="84"/>
    </row>
    <row r="79" spans="1:6" x14ac:dyDescent="0.2">
      <c r="A79" s="48" t="s">
        <v>198</v>
      </c>
      <c r="B79" s="48" t="s">
        <v>207</v>
      </c>
      <c r="C79" s="78"/>
      <c r="D79" s="78"/>
      <c r="E79" s="78"/>
      <c r="F79" s="79" t="e">
        <f>(E79*100)/D79</f>
        <v>#DIV/0!</v>
      </c>
    </row>
    <row r="80" spans="1:6" x14ac:dyDescent="0.2">
      <c r="A80" s="49" t="s">
        <v>50</v>
      </c>
      <c r="B80" s="50" t="s">
        <v>51</v>
      </c>
      <c r="C80" s="80">
        <f t="shared" ref="C80:E82" si="5">C81</f>
        <v>0</v>
      </c>
      <c r="D80" s="80">
        <f t="shared" si="5"/>
        <v>0</v>
      </c>
      <c r="E80" s="80">
        <f t="shared" si="5"/>
        <v>0</v>
      </c>
      <c r="F80" s="81" t="e">
        <f>(E80*100)/D80</f>
        <v>#DIV/0!</v>
      </c>
    </row>
    <row r="81" spans="1:6" x14ac:dyDescent="0.2">
      <c r="A81" s="51" t="s">
        <v>58</v>
      </c>
      <c r="B81" s="52" t="s">
        <v>59</v>
      </c>
      <c r="C81" s="82">
        <f t="shared" si="5"/>
        <v>0</v>
      </c>
      <c r="D81" s="82">
        <f t="shared" si="5"/>
        <v>0</v>
      </c>
      <c r="E81" s="82">
        <f t="shared" si="5"/>
        <v>0</v>
      </c>
      <c r="F81" s="81" t="e">
        <f>(E81*100)/D81</f>
        <v>#DIV/0!</v>
      </c>
    </row>
    <row r="82" spans="1:6" x14ac:dyDescent="0.2">
      <c r="A82" s="53" t="s">
        <v>60</v>
      </c>
      <c r="B82" s="54" t="s">
        <v>61</v>
      </c>
      <c r="C82" s="83">
        <f t="shared" si="5"/>
        <v>0</v>
      </c>
      <c r="D82" s="83">
        <f t="shared" si="5"/>
        <v>0</v>
      </c>
      <c r="E82" s="83">
        <f t="shared" si="5"/>
        <v>0</v>
      </c>
      <c r="F82" s="83" t="e">
        <f>(E82*100)/D82</f>
        <v>#DIV/0!</v>
      </c>
    </row>
    <row r="83" spans="1:6" x14ac:dyDescent="0.2">
      <c r="A83" s="55" t="s">
        <v>62</v>
      </c>
      <c r="B83" s="56" t="s">
        <v>63</v>
      </c>
      <c r="C83" s="84">
        <v>0</v>
      </c>
      <c r="D83" s="84">
        <v>0</v>
      </c>
      <c r="E83" s="84">
        <v>0</v>
      </c>
      <c r="F83" s="84"/>
    </row>
    <row r="84" spans="1:6" x14ac:dyDescent="0.2">
      <c r="A84" s="48" t="s">
        <v>199</v>
      </c>
      <c r="B84" s="48" t="s">
        <v>208</v>
      </c>
      <c r="C84" s="78">
        <f t="shared" ref="C84:E85" si="6">C85</f>
        <v>50435</v>
      </c>
      <c r="D84" s="78">
        <f t="shared" si="6"/>
        <v>41435</v>
      </c>
      <c r="E84" s="78">
        <f t="shared" si="6"/>
        <v>12627.18</v>
      </c>
      <c r="F84" s="79">
        <f>(E84*100)/D84</f>
        <v>30.474671171714736</v>
      </c>
    </row>
    <row r="85" spans="1:6" x14ac:dyDescent="0.2">
      <c r="A85" s="49" t="s">
        <v>78</v>
      </c>
      <c r="B85" s="50" t="s">
        <v>79</v>
      </c>
      <c r="C85" s="80">
        <f t="shared" si="6"/>
        <v>50435</v>
      </c>
      <c r="D85" s="80">
        <f t="shared" si="6"/>
        <v>41435</v>
      </c>
      <c r="E85" s="80">
        <f t="shared" si="6"/>
        <v>12627.18</v>
      </c>
      <c r="F85" s="81">
        <f>(E85*100)/D85</f>
        <v>30.474671171714736</v>
      </c>
    </row>
    <row r="86" spans="1:6" x14ac:dyDescent="0.2">
      <c r="A86" s="51" t="s">
        <v>95</v>
      </c>
      <c r="B86" s="52" t="s">
        <v>96</v>
      </c>
      <c r="C86" s="82">
        <f>C87+C89+C91</f>
        <v>50435</v>
      </c>
      <c r="D86" s="82">
        <f>D87+D89+D91</f>
        <v>41435</v>
      </c>
      <c r="E86" s="82">
        <f>E87+E89+E91</f>
        <v>12627.18</v>
      </c>
      <c r="F86" s="81">
        <f>(E86*100)/D86</f>
        <v>30.474671171714736</v>
      </c>
    </row>
    <row r="87" spans="1:6" x14ac:dyDescent="0.2">
      <c r="A87" s="53" t="s">
        <v>105</v>
      </c>
      <c r="B87" s="54" t="s">
        <v>106</v>
      </c>
      <c r="C87" s="83">
        <f>C88</f>
        <v>4645</v>
      </c>
      <c r="D87" s="83">
        <f>D88</f>
        <v>4645</v>
      </c>
      <c r="E87" s="83">
        <f>E88</f>
        <v>1883.89</v>
      </c>
      <c r="F87" s="83">
        <f>(E87*100)/D87</f>
        <v>40.557373519913888</v>
      </c>
    </row>
    <row r="88" spans="1:6" x14ac:dyDescent="0.2">
      <c r="A88" s="55" t="s">
        <v>107</v>
      </c>
      <c r="B88" s="56" t="s">
        <v>108</v>
      </c>
      <c r="C88" s="84">
        <v>4645</v>
      </c>
      <c r="D88" s="84">
        <v>4645</v>
      </c>
      <c r="E88" s="84">
        <v>1883.89</v>
      </c>
      <c r="F88" s="84"/>
    </row>
    <row r="89" spans="1:6" x14ac:dyDescent="0.2">
      <c r="A89" s="53" t="s">
        <v>117</v>
      </c>
      <c r="B89" s="54" t="s">
        <v>118</v>
      </c>
      <c r="C89" s="83">
        <f>C90</f>
        <v>21236</v>
      </c>
      <c r="D89" s="83">
        <f>D90</f>
        <v>21236</v>
      </c>
      <c r="E89" s="83">
        <f>E90</f>
        <v>1669.3</v>
      </c>
      <c r="F89" s="83">
        <f>(E89*100)/D89</f>
        <v>7.8607082313053303</v>
      </c>
    </row>
    <row r="90" spans="1:6" x14ac:dyDescent="0.2">
      <c r="A90" s="55" t="s">
        <v>119</v>
      </c>
      <c r="B90" s="56" t="s">
        <v>120</v>
      </c>
      <c r="C90" s="84">
        <v>21236</v>
      </c>
      <c r="D90" s="84">
        <v>21236</v>
      </c>
      <c r="E90" s="84">
        <v>1669.3</v>
      </c>
      <c r="F90" s="84"/>
    </row>
    <row r="91" spans="1:6" x14ac:dyDescent="0.2">
      <c r="A91" s="53" t="s">
        <v>141</v>
      </c>
      <c r="B91" s="54" t="s">
        <v>142</v>
      </c>
      <c r="C91" s="83">
        <f>C92</f>
        <v>24554</v>
      </c>
      <c r="D91" s="83">
        <f>D92</f>
        <v>15554</v>
      </c>
      <c r="E91" s="83">
        <f>E92</f>
        <v>9073.99</v>
      </c>
      <c r="F91" s="83">
        <f>(E91*100)/D91</f>
        <v>58.33862671981484</v>
      </c>
    </row>
    <row r="92" spans="1:6" x14ac:dyDescent="0.2">
      <c r="A92" s="55" t="s">
        <v>143</v>
      </c>
      <c r="B92" s="56" t="s">
        <v>144</v>
      </c>
      <c r="C92" s="84">
        <v>24554</v>
      </c>
      <c r="D92" s="84">
        <v>15554</v>
      </c>
      <c r="E92" s="84">
        <v>9073.99</v>
      </c>
      <c r="F92" s="84"/>
    </row>
    <row r="93" spans="1:6" x14ac:dyDescent="0.2">
      <c r="A93" s="49" t="s">
        <v>50</v>
      </c>
      <c r="B93" s="50" t="s">
        <v>51</v>
      </c>
      <c r="C93" s="80">
        <f t="shared" ref="C93:E95" si="7">C94</f>
        <v>50435</v>
      </c>
      <c r="D93" s="80">
        <f t="shared" si="7"/>
        <v>41435</v>
      </c>
      <c r="E93" s="80">
        <f t="shared" si="7"/>
        <v>20549.2</v>
      </c>
      <c r="F93" s="81">
        <f>(E93*100)/D93</f>
        <v>49.593821648364909</v>
      </c>
    </row>
    <row r="94" spans="1:6" x14ac:dyDescent="0.2">
      <c r="A94" s="51" t="s">
        <v>52</v>
      </c>
      <c r="B94" s="52" t="s">
        <v>53</v>
      </c>
      <c r="C94" s="82">
        <f t="shared" si="7"/>
        <v>50435</v>
      </c>
      <c r="D94" s="82">
        <f t="shared" si="7"/>
        <v>41435</v>
      </c>
      <c r="E94" s="82">
        <f t="shared" si="7"/>
        <v>20549.2</v>
      </c>
      <c r="F94" s="81">
        <f>(E94*100)/D94</f>
        <v>49.593821648364909</v>
      </c>
    </row>
    <row r="95" spans="1:6" ht="25.5" x14ac:dyDescent="0.2">
      <c r="A95" s="53" t="s">
        <v>54</v>
      </c>
      <c r="B95" s="54" t="s">
        <v>55</v>
      </c>
      <c r="C95" s="83">
        <f t="shared" si="7"/>
        <v>50435</v>
      </c>
      <c r="D95" s="83">
        <f t="shared" si="7"/>
        <v>41435</v>
      </c>
      <c r="E95" s="83">
        <f t="shared" si="7"/>
        <v>20549.2</v>
      </c>
      <c r="F95" s="83">
        <f>(E95*100)/D95</f>
        <v>49.593821648364909</v>
      </c>
    </row>
    <row r="96" spans="1:6" ht="25.5" x14ac:dyDescent="0.2">
      <c r="A96" s="55" t="s">
        <v>56</v>
      </c>
      <c r="B96" s="56" t="s">
        <v>57</v>
      </c>
      <c r="C96" s="84">
        <v>50435</v>
      </c>
      <c r="D96" s="84">
        <v>41435</v>
      </c>
      <c r="E96" s="84">
        <v>20549.2</v>
      </c>
      <c r="F96" s="84"/>
    </row>
    <row r="97" spans="1:6" ht="38.25" x14ac:dyDescent="0.2">
      <c r="A97" s="47" t="s">
        <v>209</v>
      </c>
      <c r="B97" s="47" t="s">
        <v>210</v>
      </c>
      <c r="C97" s="47" t="s">
        <v>43</v>
      </c>
      <c r="D97" s="47" t="s">
        <v>202</v>
      </c>
      <c r="E97" s="47" t="s">
        <v>203</v>
      </c>
      <c r="F97" s="47" t="s">
        <v>204</v>
      </c>
    </row>
    <row r="98" spans="1:6" x14ac:dyDescent="0.2">
      <c r="A98" s="48" t="s">
        <v>197</v>
      </c>
      <c r="B98" s="48" t="s">
        <v>205</v>
      </c>
      <c r="C98" s="78"/>
      <c r="D98" s="78"/>
      <c r="E98" s="78"/>
      <c r="F98" s="79" t="e">
        <f>(E98*100)/D98</f>
        <v>#DIV/0!</v>
      </c>
    </row>
    <row r="99" spans="1:6" x14ac:dyDescent="0.2">
      <c r="A99" s="49" t="s">
        <v>50</v>
      </c>
      <c r="B99" s="50" t="s">
        <v>51</v>
      </c>
      <c r="C99" s="80">
        <f t="shared" ref="C99:E101" si="8">C100</f>
        <v>0</v>
      </c>
      <c r="D99" s="80">
        <f t="shared" si="8"/>
        <v>0</v>
      </c>
      <c r="E99" s="80">
        <f t="shared" si="8"/>
        <v>0</v>
      </c>
      <c r="F99" s="81" t="e">
        <f>(E99*100)/D99</f>
        <v>#DIV/0!</v>
      </c>
    </row>
    <row r="100" spans="1:6" x14ac:dyDescent="0.2">
      <c r="A100" s="51" t="s">
        <v>70</v>
      </c>
      <c r="B100" s="52" t="s">
        <v>71</v>
      </c>
      <c r="C100" s="82">
        <f t="shared" si="8"/>
        <v>0</v>
      </c>
      <c r="D100" s="82">
        <f t="shared" si="8"/>
        <v>0</v>
      </c>
      <c r="E100" s="82">
        <f t="shared" si="8"/>
        <v>0</v>
      </c>
      <c r="F100" s="81" t="e">
        <f>(E100*100)/D100</f>
        <v>#DIV/0!</v>
      </c>
    </row>
    <row r="101" spans="1:6" ht="25.5" x14ac:dyDescent="0.2">
      <c r="A101" s="53" t="s">
        <v>72</v>
      </c>
      <c r="B101" s="54" t="s">
        <v>73</v>
      </c>
      <c r="C101" s="83">
        <f t="shared" si="8"/>
        <v>0</v>
      </c>
      <c r="D101" s="83">
        <f t="shared" si="8"/>
        <v>0</v>
      </c>
      <c r="E101" s="83">
        <f t="shared" si="8"/>
        <v>0</v>
      </c>
      <c r="F101" s="83" t="e">
        <f>(E101*100)/D101</f>
        <v>#DIV/0!</v>
      </c>
    </row>
    <row r="102" spans="1:6" x14ac:dyDescent="0.2">
      <c r="A102" s="55" t="s">
        <v>74</v>
      </c>
      <c r="B102" s="56" t="s">
        <v>75</v>
      </c>
      <c r="C102" s="84">
        <v>0</v>
      </c>
      <c r="D102" s="84">
        <v>0</v>
      </c>
      <c r="E102" s="84">
        <v>0</v>
      </c>
      <c r="F102" s="84"/>
    </row>
    <row r="103" spans="1:6" s="57" customFormat="1" x14ac:dyDescent="0.2"/>
    <row r="104" spans="1:6" s="57" customFormat="1" x14ac:dyDescent="0.2"/>
    <row r="105" spans="1:6" s="57" customFormat="1" x14ac:dyDescent="0.2"/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s="57" customFormat="1" x14ac:dyDescent="0.2"/>
    <row r="1242" spans="1:3" s="57" customFormat="1" x14ac:dyDescent="0.2"/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Lea Černi</cp:lastModifiedBy>
  <cp:lastPrinted>2023-07-24T12:33:14Z</cp:lastPrinted>
  <dcterms:created xsi:type="dcterms:W3CDTF">2022-08-12T12:51:27Z</dcterms:created>
  <dcterms:modified xsi:type="dcterms:W3CDTF">2025-03-31T06:39:31Z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