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na površina aktualno\Izvršenje fin.plana\2024\ODO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rashoda'!$B$1:$L$84</definedName>
    <definedName name="_xlnm.Print_Area" localSheetId="6">'Posebni dio'!$A$1:$F$110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7" i="15"/>
  <c r="E77" i="15"/>
  <c r="D77" i="15"/>
  <c r="C77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30" i="15"/>
  <c r="E30" i="15"/>
  <c r="D30" i="15"/>
  <c r="C30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<sst xmlns="http://schemas.openxmlformats.org/spreadsheetml/2006/main" count="476" uniqueCount="211">
  <si>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</si>
  <si>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</si>
  <si>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</si>
  <si>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</si>
  <si>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</si>
  <si>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</si>
  <si>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</si>
  <si>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</si>
  <si>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</si>
  <si>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</si>
  <si>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</si>
  <si>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</si>
  <si>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</si>
  <si>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</si>
  <si>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</si>
  <si>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</si>
  <si>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</si>
  <si>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</si>
  <si>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</si>
  <si>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</si>
  <si>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</si>
  <si>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</si>
  <si>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</si>
  <si>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</si>
  <si>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</si>
  <si>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</si>
  <si>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</si>
  <si>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</si>
  <si>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</si>
  <si>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</si>
  <si>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</si>
  <si>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</si>
  <si>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</si>
  <si>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</si>
  <si>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</si>
  <si>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</si>
  <si>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</si>
  <si>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</si>
  <si>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</si>
  <si>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</si>
  <si>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</si>
  <si>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</si>
  <si>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</si>
  <si>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</si>
  <si>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</si>
  <si>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</si>
  <si>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</si>
  <si>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</si>
  <si>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</si>
  <si>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</si>
  <si>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</si>
  <si>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</si>
  <si>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</si>
  <si>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</si>
  <si>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</si>
  <si>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</si>
  <si>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</si>
  <si>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</si>
  <si>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</si>
  <si>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</si>
  <si>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</si>
  <si>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</si>
  <si>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</si>
  <si>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</si>
  <si>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</si>
  <si>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</si>
  <si>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</si>
  <si>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</si>
  <si>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</si>
  <si>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</si>
  <si>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</si>
  <si>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</si>
  <si>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</si>
  <si>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</si>
  <si>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</si>
  <si>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</si>
  <si>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</si>
  <si>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</si>
  <si>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</si>
  <si>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</si>
  <si>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</si>
  <si>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</si>
  <si>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</si>
  <si>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</si>
  <si>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</si>
  <si>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</si>
  <si>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</si>
  <si>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</si>
  <si>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</si>
  <si>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</si>
  <si>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</si>
  <si>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</si>
  <si>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</si>
  <si>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</si>
  <si>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</si>
  <si>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</si>
  <si>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</si>
  <si>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</si>
  <si>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</si>
  <si>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</si>
  <si>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</si>
  <si>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</si>
  <si>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</si>
  <si>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</si>
  <si>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</si>
  <si>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</si>
  <si>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</si>
  <si>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</si>
  <si>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</si>
  <si>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</si>
  <si>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</si>
  <si>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</si>
  <si>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</si>
  <si>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</si>
  <si>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</si>
  <si>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</si>
  <si>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</si>
  <si>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</si>
  <si>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</si>
  <si>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</si>
  <si>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</si>
  <si>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</si>
  <si>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</si>
  <si>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</si>
  <si>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</si>
  <si>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</si>
  <si>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</si>
  <si>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</si>
  <si>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</si>
  <si>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</si>
  <si>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</si>
  <si>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</si>
  <si>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</si>
  <si>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</si>
  <si>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</si>
  <si>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</si>
  <si>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</si>
  <si>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</si>
  <si>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</si>
  <si>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</si>
  <si>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</si>
  <si>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</si>
  <si>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</si>
  <si>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</si>
  <si>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</si>
  <si>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</si>
  <si>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</si>
  <si>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</si>
  <si>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</si>
  <si>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</si>
  <si>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</si>
  <si>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</si>
  <si>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</si>
  <si>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</si>
  <si>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</si>
  <si>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</si>
  <si>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</si>
  <si>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</si>
  <si>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</si>
  <si>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</si>
  <si>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</si>
  <si>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</si>
  <si>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</si>
  <si>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</si>
  <si>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</si>
  <si>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</si>
  <si>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</si>
  <si>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</si>
  <si>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</si>
  <si>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</si>
  <si>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</si>
  <si>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</si>
  <si>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</si>
  <si>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</si>
  <si>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</si>
  <si>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</si>
  <si>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</si>
  <si>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</si>
  <si>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</si>
  <si>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</si>
  <si>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</si>
  <si>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</si>
  <si>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</si>
  <si>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</si>
  <si>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</si>
  <si>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</si>
  <si>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</si>
  <si>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</si>
  <si>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</si>
  <si>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</si>
  <si>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</si>
  <si>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</si>
  <si>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</si>
  <si>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</si>
  <si>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</si>
  <si>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4462 ZLATAR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</si>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</sst>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zoomScale="60" zoomScaleNormal="100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4610532.4000000004</v>
      </c>
      <c r="H10" s="86">
        <v>5235807</v>
      </c>
      <c r="I10" s="86">
        <v>5865650</v>
      </c>
      <c r="J10" s="86">
        <v>5825137.1900000004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4610532.4000000004</v>
      </c>
      <c r="H12" s="87">
        <f t="shared" ref="H12:J12" si="0">H10+H11</f>
        <v>5235807</v>
      </c>
      <c r="I12" s="87">
        <f t="shared" si="0"/>
        <v>5865650</v>
      </c>
      <c r="J12" s="87">
        <f t="shared" si="0"/>
        <v>5825137.1900000004</v>
      </c>
      <c r="K12" s="88">
        <f>J12/G12*100</f>
        <v>126.344133055002</v>
      </c>
      <c r="L12" s="88">
        <f>J12/I12*100</f>
        <v>99.309321047113301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4190210.68</v>
      </c>
      <c r="H13" s="86">
        <v>4904302</v>
      </c>
      <c r="I13" s="86">
        <v>5534145</v>
      </c>
      <c r="J13" s="86">
        <v>5520034.9800000004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420321.72</v>
      </c>
      <c r="H14" s="86">
        <v>331505</v>
      </c>
      <c r="I14" s="86">
        <v>331505</v>
      </c>
      <c r="J14" s="86">
        <v>299536.15999999997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4610532.4000000004</v>
      </c>
      <c r="H15" s="87">
        <f t="shared" ref="H15:J15" si="1">H13+H14</f>
        <v>5235807</v>
      </c>
      <c r="I15" s="87">
        <f t="shared" si="1"/>
        <v>5865650</v>
      </c>
      <c r="J15" s="87">
        <f t="shared" si="1"/>
        <v>5819571.1400000006</v>
      </c>
      <c r="K15" s="88">
        <f>J15/G15*100</f>
        <v>126.223408385548</v>
      </c>
      <c r="L15" s="88">
        <f>J15/I15*100</f>
        <v>99.214428750436895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5566.0499999998137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734.91</v>
      </c>
      <c r="H24" s="86">
        <v>0</v>
      </c>
      <c r="I24" s="86">
        <v>0</v>
      </c>
      <c r="J24" s="86">
        <f>826.57+6.89</f>
        <v>833.46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-833.46</v>
      </c>
      <c r="H25" s="86">
        <v>0</v>
      </c>
      <c r="I25" s="86">
        <v>0</v>
      </c>
      <c r="J25" s="86">
        <v>-6399.51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-98.550000000000068</v>
      </c>
      <c r="H26" s="94">
        <f t="shared" ref="H26:J26" si="4">H24+H25</f>
        <v>0</v>
      </c>
      <c r="I26" s="94">
        <f t="shared" si="4"/>
        <v>0</v>
      </c>
      <c r="J26" s="94">
        <f t="shared" si="4"/>
        <v>-5566.05</v>
      </c>
      <c r="K26" s="93">
        <f>J26/G26*100</f>
        <v>5647.9452054794483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-98.550000000000068</v>
      </c>
      <c r="H27" s="94">
        <f t="shared" ref="H27:J27" si="5">H16+H26</f>
        <v>0</v>
      </c>
      <c r="I27" s="94">
        <f t="shared" si="5"/>
        <v>0</v>
      </c>
      <c r="J27" s="94">
        <f t="shared" si="5"/>
        <v>-1.8644641386345029E-10</v>
      </c>
      <c r="K27" s="93">
        <f>J27/G27*100</f>
        <v>1.8918966399132438E-10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view="pageBreakPreview" zoomScale="6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4610532.4000000004</v>
      </c>
      <c r="H10" s="65">
        <f>H11</f>
        <v>5235807</v>
      </c>
      <c r="I10" s="65">
        <f>I11</f>
        <v>5865650</v>
      </c>
      <c r="J10" s="65">
        <f>J11</f>
        <v>5825137.1900000004</v>
      </c>
      <c r="K10" s="69">
        <f t="shared" ref="K10:K24" si="0">(J10*100)/G10</f>
        <v>126.34413305500249</v>
      </c>
      <c r="L10" s="69">
        <f t="shared" ref="L10:L24" si="1">(J10*100)/I10</f>
        <v>99.309321047113272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4610532.4000000004</v>
      </c>
      <c r="H11" s="65">
        <f>H12+H15+H18+H21</f>
        <v>5235807</v>
      </c>
      <c r="I11" s="65">
        <f>I12+I15+I18+I21</f>
        <v>5865650</v>
      </c>
      <c r="J11" s="65">
        <f>J12+J15+J18+J21</f>
        <v>5825137.1900000004</v>
      </c>
      <c r="K11" s="65">
        <f t="shared" si="0"/>
        <v>126.34413305500249</v>
      </c>
      <c r="L11" s="65">
        <f t="shared" si="1"/>
        <v>99.309321047113272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124.84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124.84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124.84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8792.42</v>
      </c>
      <c r="H18" s="65">
        <f t="shared" si="4"/>
        <v>9000</v>
      </c>
      <c r="I18" s="65">
        <f t="shared" si="4"/>
        <v>7600</v>
      </c>
      <c r="J18" s="65">
        <f t="shared" si="4"/>
        <v>8981.99</v>
      </c>
      <c r="K18" s="65">
        <f t="shared" si="0"/>
        <v>102.15606169859947</v>
      </c>
      <c r="L18" s="65">
        <f t="shared" si="1"/>
        <v>118.18407894736842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8792.42</v>
      </c>
      <c r="H19" s="65">
        <f t="shared" si="4"/>
        <v>9000</v>
      </c>
      <c r="I19" s="65">
        <f t="shared" si="4"/>
        <v>7600</v>
      </c>
      <c r="J19" s="65">
        <f t="shared" si="4"/>
        <v>8981.99</v>
      </c>
      <c r="K19" s="65">
        <f t="shared" si="0"/>
        <v>102.15606169859947</v>
      </c>
      <c r="L19" s="65">
        <f t="shared" si="1"/>
        <v>118.18407894736842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8792.42</v>
      </c>
      <c r="H20" s="66">
        <v>9000</v>
      </c>
      <c r="I20" s="66">
        <v>7600</v>
      </c>
      <c r="J20" s="66">
        <v>8981.99</v>
      </c>
      <c r="K20" s="66">
        <f t="shared" si="0"/>
        <v>102.15606169859947</v>
      </c>
      <c r="L20" s="66">
        <f t="shared" si="1"/>
        <v>118.18407894736842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4601739.9800000004</v>
      </c>
      <c r="H21" s="65">
        <f>H22</f>
        <v>5226807</v>
      </c>
      <c r="I21" s="65">
        <f>I22</f>
        <v>5858050</v>
      </c>
      <c r="J21" s="65">
        <f>J22</f>
        <v>5816030.3600000003</v>
      </c>
      <c r="K21" s="65">
        <f t="shared" si="0"/>
        <v>126.38763566123959</v>
      </c>
      <c r="L21" s="65">
        <f t="shared" si="1"/>
        <v>99.282702605815928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4601739.9800000004</v>
      </c>
      <c r="H22" s="65">
        <f>H23+H24</f>
        <v>5226807</v>
      </c>
      <c r="I22" s="65">
        <f>I23+I24</f>
        <v>5858050</v>
      </c>
      <c r="J22" s="65">
        <f>J23+J24</f>
        <v>5816030.3600000003</v>
      </c>
      <c r="K22" s="65">
        <f t="shared" si="0"/>
        <v>126.38763566123959</v>
      </c>
      <c r="L22" s="65">
        <f t="shared" si="1"/>
        <v>99.282702605815928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4190210.68</v>
      </c>
      <c r="H23" s="66">
        <v>4899702</v>
      </c>
      <c r="I23" s="66">
        <v>5530945</v>
      </c>
      <c r="J23" s="66">
        <v>5519570.6900000004</v>
      </c>
      <c r="K23" s="66">
        <f t="shared" si="0"/>
        <v>131.72537400911784</v>
      </c>
      <c r="L23" s="66">
        <f t="shared" si="1"/>
        <v>99.794351417343691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411529.3</v>
      </c>
      <c r="H24" s="66">
        <v>327105</v>
      </c>
      <c r="I24" s="66">
        <v>327105</v>
      </c>
      <c r="J24" s="66">
        <v>296459.67</v>
      </c>
      <c r="K24" s="66">
        <f t="shared" si="0"/>
        <v>72.038532857806231</v>
      </c>
      <c r="L24" s="66">
        <f t="shared" si="1"/>
        <v>90.63134773237951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4610532.4000000004</v>
      </c>
      <c r="H29" s="65">
        <f>H30+H73</f>
        <v>5235807</v>
      </c>
      <c r="I29" s="65">
        <f>I30+I73</f>
        <v>5865650</v>
      </c>
      <c r="J29" s="65">
        <f>J30+J73</f>
        <v>5819571.1399999997</v>
      </c>
      <c r="K29" s="70">
        <f t="shared" ref="K29:K60" si="5">(J29*100)/G29</f>
        <v>126.22340838554783</v>
      </c>
      <c r="L29" s="70">
        <f t="shared" ref="L29:L60" si="6">(J29*100)/I29</f>
        <v>99.214428750436866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G31+G40+G68</f>
        <v>4190210.68</v>
      </c>
      <c r="H30" s="65">
        <f>H31+H40+H68</f>
        <v>4904302</v>
      </c>
      <c r="I30" s="65">
        <f>I31+I40+I68</f>
        <v>5534145</v>
      </c>
      <c r="J30" s="65">
        <f>J31+J40+J68</f>
        <v>5520034.9799999995</v>
      </c>
      <c r="K30" s="65">
        <f t="shared" si="5"/>
        <v>131.73645435890111</v>
      </c>
      <c r="L30" s="65">
        <f t="shared" si="6"/>
        <v>99.745037038241676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3008303.81</v>
      </c>
      <c r="H31" s="65">
        <f>H32+H35+H37</f>
        <v>3509531</v>
      </c>
      <c r="I31" s="65">
        <f>I32+I35+I37</f>
        <v>4102323</v>
      </c>
      <c r="J31" s="65">
        <f>J32+J35+J37</f>
        <v>4101834.9399999995</v>
      </c>
      <c r="K31" s="65">
        <f t="shared" si="5"/>
        <v>136.35042200076194</v>
      </c>
      <c r="L31" s="65">
        <f t="shared" si="6"/>
        <v>99.988102838318682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2484913.35</v>
      </c>
      <c r="H32" s="65">
        <f>H33+H34</f>
        <v>2910400</v>
      </c>
      <c r="I32" s="65">
        <f>I33+I34</f>
        <v>3417307</v>
      </c>
      <c r="J32" s="65">
        <f>J33+J34</f>
        <v>3417282.57</v>
      </c>
      <c r="K32" s="65">
        <f t="shared" si="5"/>
        <v>137.52119646345011</v>
      </c>
      <c r="L32" s="65">
        <f t="shared" si="6"/>
        <v>99.999285109590687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2478834.37</v>
      </c>
      <c r="H33" s="66">
        <v>2890400</v>
      </c>
      <c r="I33" s="66">
        <v>3407200</v>
      </c>
      <c r="J33" s="66">
        <v>3407175.57</v>
      </c>
      <c r="K33" s="66">
        <f t="shared" si="5"/>
        <v>137.45071519239906</v>
      </c>
      <c r="L33" s="66">
        <f t="shared" si="6"/>
        <v>99.999282988964552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6078.98</v>
      </c>
      <c r="H34" s="66">
        <v>20000</v>
      </c>
      <c r="I34" s="66">
        <v>10107</v>
      </c>
      <c r="J34" s="66">
        <v>10107</v>
      </c>
      <c r="K34" s="66">
        <f t="shared" si="5"/>
        <v>166.26144517665793</v>
      </c>
      <c r="L34" s="66">
        <f t="shared" si="6"/>
        <v>100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124779.29</v>
      </c>
      <c r="H35" s="65">
        <f>H36</f>
        <v>132760</v>
      </c>
      <c r="I35" s="65">
        <f>I36</f>
        <v>132935</v>
      </c>
      <c r="J35" s="65">
        <f>J36</f>
        <v>132837.82</v>
      </c>
      <c r="K35" s="65">
        <f t="shared" si="5"/>
        <v>106.45822716253635</v>
      </c>
      <c r="L35" s="65">
        <f t="shared" si="6"/>
        <v>99.926896603603268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124779.29</v>
      </c>
      <c r="H36" s="66">
        <v>132760</v>
      </c>
      <c r="I36" s="66">
        <v>132935</v>
      </c>
      <c r="J36" s="66">
        <v>132837.82</v>
      </c>
      <c r="K36" s="66">
        <f t="shared" si="5"/>
        <v>106.45822716253635</v>
      </c>
      <c r="L36" s="66">
        <f t="shared" si="6"/>
        <v>99.926896603603268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398611.17</v>
      </c>
      <c r="H37" s="65">
        <f>H38+H39</f>
        <v>466371</v>
      </c>
      <c r="I37" s="65">
        <f>I38+I39</f>
        <v>552081</v>
      </c>
      <c r="J37" s="65">
        <f>J38+J39</f>
        <v>551714.55000000005</v>
      </c>
      <c r="K37" s="65">
        <f t="shared" si="5"/>
        <v>138.40920463919764</v>
      </c>
      <c r="L37" s="65">
        <f t="shared" si="6"/>
        <v>99.933623870410315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2902.23</v>
      </c>
      <c r="H38" s="66">
        <v>3727</v>
      </c>
      <c r="I38" s="66">
        <v>4327</v>
      </c>
      <c r="J38" s="66">
        <v>3967.06</v>
      </c>
      <c r="K38" s="66">
        <f t="shared" si="5"/>
        <v>136.69006246920472</v>
      </c>
      <c r="L38" s="66">
        <f t="shared" si="6"/>
        <v>91.681534550496878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395708.94</v>
      </c>
      <c r="H39" s="66">
        <v>462644</v>
      </c>
      <c r="I39" s="66">
        <v>547754</v>
      </c>
      <c r="J39" s="66">
        <v>547747.49</v>
      </c>
      <c r="K39" s="66">
        <f t="shared" si="5"/>
        <v>138.42181326507307</v>
      </c>
      <c r="L39" s="66">
        <f t="shared" si="6"/>
        <v>99.998811510276511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G41+G46+G51+G61+G63</f>
        <v>1174608.6299999999</v>
      </c>
      <c r="H40" s="65">
        <f>H41+H46+H51+H61+H63</f>
        <v>1388012</v>
      </c>
      <c r="I40" s="65">
        <f>I41+I46+I51+I61+I63</f>
        <v>1425563</v>
      </c>
      <c r="J40" s="65">
        <f>J41+J46+J51+J61+J63</f>
        <v>1415154.12</v>
      </c>
      <c r="K40" s="65">
        <f t="shared" si="5"/>
        <v>120.47877768444458</v>
      </c>
      <c r="L40" s="65">
        <f t="shared" si="6"/>
        <v>99.269840757651536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150790.5</v>
      </c>
      <c r="H41" s="65">
        <f>H42+H43+H44+H45</f>
        <v>154562</v>
      </c>
      <c r="I41" s="65">
        <f>I42+I43+I44+I45</f>
        <v>157642</v>
      </c>
      <c r="J41" s="65">
        <f>J42+J43+J44+J45</f>
        <v>156468.42000000001</v>
      </c>
      <c r="K41" s="65">
        <f t="shared" si="5"/>
        <v>103.76543615148169</v>
      </c>
      <c r="L41" s="65">
        <f t="shared" si="6"/>
        <v>99.255541036018315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5824.2</v>
      </c>
      <c r="H42" s="66">
        <v>5707</v>
      </c>
      <c r="I42" s="66">
        <v>5707</v>
      </c>
      <c r="J42" s="66">
        <v>5677.1</v>
      </c>
      <c r="K42" s="66">
        <f t="shared" si="5"/>
        <v>97.474331238625055</v>
      </c>
      <c r="L42" s="66">
        <f t="shared" si="6"/>
        <v>99.476082004555806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142577.29999999999</v>
      </c>
      <c r="H43" s="66">
        <v>146200</v>
      </c>
      <c r="I43" s="66">
        <v>149280</v>
      </c>
      <c r="J43" s="66">
        <v>149272.42000000001</v>
      </c>
      <c r="K43" s="66">
        <f t="shared" si="5"/>
        <v>104.69578256847339</v>
      </c>
      <c r="L43" s="66">
        <f t="shared" si="6"/>
        <v>99.994922293676311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1858</v>
      </c>
      <c r="H44" s="66">
        <v>1991</v>
      </c>
      <c r="I44" s="66">
        <v>1991</v>
      </c>
      <c r="J44" s="66">
        <v>1368.9</v>
      </c>
      <c r="K44" s="66">
        <f t="shared" si="5"/>
        <v>73.67599569429494</v>
      </c>
      <c r="L44" s="66">
        <f t="shared" si="6"/>
        <v>68.754394776494223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531</v>
      </c>
      <c r="H45" s="66">
        <v>664</v>
      </c>
      <c r="I45" s="66">
        <v>664</v>
      </c>
      <c r="J45" s="66">
        <v>150</v>
      </c>
      <c r="K45" s="66">
        <f t="shared" si="5"/>
        <v>28.248587570621471</v>
      </c>
      <c r="L45" s="66">
        <f t="shared" si="6"/>
        <v>22.590361445783131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</f>
        <v>232298.6</v>
      </c>
      <c r="H46" s="65">
        <f>H47+H48+H49+H50</f>
        <v>385782</v>
      </c>
      <c r="I46" s="65">
        <f>I47+I48+I49+I50</f>
        <v>176753</v>
      </c>
      <c r="J46" s="65">
        <f>J47+J48+J49+J50</f>
        <v>153806.32</v>
      </c>
      <c r="K46" s="65">
        <f t="shared" si="5"/>
        <v>66.210609964933056</v>
      </c>
      <c r="L46" s="65">
        <f t="shared" si="6"/>
        <v>87.017657408926581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86270</v>
      </c>
      <c r="H47" s="66">
        <v>86270</v>
      </c>
      <c r="I47" s="66">
        <v>79270</v>
      </c>
      <c r="J47" s="66">
        <v>62084.84</v>
      </c>
      <c r="K47" s="66">
        <f t="shared" si="5"/>
        <v>71.965735481627448</v>
      </c>
      <c r="L47" s="66">
        <f t="shared" si="6"/>
        <v>78.320726630503344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142577.60000000001</v>
      </c>
      <c r="H48" s="66">
        <v>295000</v>
      </c>
      <c r="I48" s="66">
        <v>92971</v>
      </c>
      <c r="J48" s="66">
        <v>85928.98</v>
      </c>
      <c r="K48" s="66">
        <f t="shared" si="5"/>
        <v>60.268218850646946</v>
      </c>
      <c r="L48" s="66">
        <f t="shared" si="6"/>
        <v>92.425573565950671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2787</v>
      </c>
      <c r="H49" s="66">
        <v>3716</v>
      </c>
      <c r="I49" s="66">
        <v>3716</v>
      </c>
      <c r="J49" s="66">
        <v>4912.6400000000003</v>
      </c>
      <c r="K49" s="66">
        <f t="shared" si="5"/>
        <v>176.26982418371009</v>
      </c>
      <c r="L49" s="66">
        <f t="shared" si="6"/>
        <v>132.20236813778257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664</v>
      </c>
      <c r="H50" s="66">
        <v>796</v>
      </c>
      <c r="I50" s="66">
        <v>796</v>
      </c>
      <c r="J50" s="66">
        <v>879.86</v>
      </c>
      <c r="K50" s="66">
        <f t="shared" si="5"/>
        <v>132.50903614457832</v>
      </c>
      <c r="L50" s="66">
        <f t="shared" si="6"/>
        <v>110.53517587939699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784052.59000000008</v>
      </c>
      <c r="H51" s="65">
        <f>H52+H53+H54+H55+H56+H57+H58+H59+H60</f>
        <v>836180</v>
      </c>
      <c r="I51" s="65">
        <f>I52+I53+I54+I55+I56+I57+I58+I59+I60</f>
        <v>1080180</v>
      </c>
      <c r="J51" s="65">
        <f>J52+J53+J54+J55+J56+J57+J58+J59+J60</f>
        <v>1099272.1600000001</v>
      </c>
      <c r="K51" s="65">
        <f t="shared" si="5"/>
        <v>140.20388096670911</v>
      </c>
      <c r="L51" s="65">
        <f t="shared" si="6"/>
        <v>101.76749800959099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253626.98</v>
      </c>
      <c r="H52" s="66">
        <v>240000</v>
      </c>
      <c r="I52" s="66">
        <v>305000</v>
      </c>
      <c r="J52" s="66">
        <v>338057.93</v>
      </c>
      <c r="K52" s="66">
        <f t="shared" si="5"/>
        <v>133.28941976125725</v>
      </c>
      <c r="L52" s="66">
        <f t="shared" si="6"/>
        <v>110.8386655737705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38181</v>
      </c>
      <c r="H53" s="66">
        <v>34562</v>
      </c>
      <c r="I53" s="66">
        <v>33162</v>
      </c>
      <c r="J53" s="66">
        <v>33639.99</v>
      </c>
      <c r="K53" s="66">
        <f t="shared" si="5"/>
        <v>88.106623713365281</v>
      </c>
      <c r="L53" s="66">
        <f t="shared" si="6"/>
        <v>101.44137868644835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8173.53</v>
      </c>
      <c r="H54" s="66">
        <v>9800</v>
      </c>
      <c r="I54" s="66">
        <v>9800</v>
      </c>
      <c r="J54" s="66">
        <v>2430</v>
      </c>
      <c r="K54" s="66">
        <f t="shared" si="5"/>
        <v>29.730116608124032</v>
      </c>
      <c r="L54" s="66">
        <f t="shared" si="6"/>
        <v>24.795918367346939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39009.660000000003</v>
      </c>
      <c r="H55" s="66">
        <v>35817</v>
      </c>
      <c r="I55" s="66">
        <v>40817</v>
      </c>
      <c r="J55" s="66">
        <v>34252.379999999997</v>
      </c>
      <c r="K55" s="66">
        <f t="shared" si="5"/>
        <v>87.80486679453243</v>
      </c>
      <c r="L55" s="66">
        <f t="shared" si="6"/>
        <v>83.916946370384892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22843.58</v>
      </c>
      <c r="H56" s="66">
        <v>26805</v>
      </c>
      <c r="I56" s="66">
        <v>24805</v>
      </c>
      <c r="J56" s="66">
        <v>22666.31</v>
      </c>
      <c r="K56" s="66">
        <f t="shared" si="5"/>
        <v>99.223983281079398</v>
      </c>
      <c r="L56" s="66">
        <f t="shared" si="6"/>
        <v>91.37798830880871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998.86</v>
      </c>
      <c r="H57" s="66">
        <v>20000</v>
      </c>
      <c r="I57" s="66">
        <v>20000</v>
      </c>
      <c r="J57" s="66">
        <v>11256.82</v>
      </c>
      <c r="K57" s="66">
        <f t="shared" si="5"/>
        <v>1126.966742085978</v>
      </c>
      <c r="L57" s="66">
        <f t="shared" si="6"/>
        <v>56.284100000000002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419419.98</v>
      </c>
      <c r="H58" s="66">
        <v>465532</v>
      </c>
      <c r="I58" s="66">
        <v>642932</v>
      </c>
      <c r="J58" s="66">
        <v>655967.68000000005</v>
      </c>
      <c r="K58" s="66">
        <f t="shared" si="5"/>
        <v>156.3987676505063</v>
      </c>
      <c r="L58" s="66">
        <f t="shared" si="6"/>
        <v>102.02753634910069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664</v>
      </c>
      <c r="H59" s="66">
        <v>664</v>
      </c>
      <c r="I59" s="66">
        <v>664</v>
      </c>
      <c r="J59" s="66">
        <v>21.01</v>
      </c>
      <c r="K59" s="66">
        <f t="shared" si="5"/>
        <v>3.1641566265060241</v>
      </c>
      <c r="L59" s="66">
        <f t="shared" si="6"/>
        <v>3.1641566265060241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1135</v>
      </c>
      <c r="H60" s="66">
        <v>3000</v>
      </c>
      <c r="I60" s="66">
        <v>3000</v>
      </c>
      <c r="J60" s="66">
        <v>980.04</v>
      </c>
      <c r="K60" s="66">
        <f t="shared" si="5"/>
        <v>86.347136563876646</v>
      </c>
      <c r="L60" s="66">
        <f t="shared" si="6"/>
        <v>32.667999999999999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3378.91</v>
      </c>
      <c r="H61" s="65">
        <f>H62</f>
        <v>3118</v>
      </c>
      <c r="I61" s="65">
        <f>I62</f>
        <v>3118</v>
      </c>
      <c r="J61" s="65">
        <f>J62</f>
        <v>1100.58</v>
      </c>
      <c r="K61" s="65">
        <f t="shared" ref="K61:K83" si="7">(J61*100)/G61</f>
        <v>32.572042463397963</v>
      </c>
      <c r="L61" s="65">
        <f t="shared" ref="L61:L83" si="8">(J61*100)/I61</f>
        <v>35.297626683771647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3378.91</v>
      </c>
      <c r="H62" s="66">
        <v>3118</v>
      </c>
      <c r="I62" s="66">
        <v>3118</v>
      </c>
      <c r="J62" s="66">
        <v>1100.58</v>
      </c>
      <c r="K62" s="66">
        <f t="shared" si="7"/>
        <v>32.572042463397963</v>
      </c>
      <c r="L62" s="66">
        <f t="shared" si="8"/>
        <v>35.297626683771647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4088.03</v>
      </c>
      <c r="H63" s="65">
        <f>H64+H65+H66+H67</f>
        <v>8370</v>
      </c>
      <c r="I63" s="65">
        <f>I64+I65+I66+I67</f>
        <v>7870</v>
      </c>
      <c r="J63" s="65">
        <f>J64+J65+J66+J67</f>
        <v>4506.6399999999994</v>
      </c>
      <c r="K63" s="65">
        <f t="shared" si="7"/>
        <v>110.2398954997884</v>
      </c>
      <c r="L63" s="65">
        <f t="shared" si="8"/>
        <v>57.263532401524778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1193</v>
      </c>
      <c r="H64" s="66">
        <v>1991</v>
      </c>
      <c r="I64" s="66">
        <v>1991</v>
      </c>
      <c r="J64" s="66">
        <v>981.73</v>
      </c>
      <c r="K64" s="66">
        <f t="shared" si="7"/>
        <v>82.290863369656336</v>
      </c>
      <c r="L64" s="66">
        <f t="shared" si="8"/>
        <v>49.308387744851835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808.82</v>
      </c>
      <c r="H65" s="66">
        <v>532</v>
      </c>
      <c r="I65" s="66">
        <v>532</v>
      </c>
      <c r="J65" s="66">
        <v>772.47</v>
      </c>
      <c r="K65" s="66">
        <f t="shared" si="7"/>
        <v>95.505798570757392</v>
      </c>
      <c r="L65" s="66">
        <f t="shared" si="8"/>
        <v>145.20112781954887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2029</v>
      </c>
      <c r="I66" s="66">
        <v>2029</v>
      </c>
      <c r="J66" s="66">
        <v>63.72</v>
      </c>
      <c r="K66" s="66" t="e">
        <f t="shared" si="7"/>
        <v>#DIV/0!</v>
      </c>
      <c r="L66" s="66">
        <f t="shared" si="8"/>
        <v>3.1404632824051255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2086.21</v>
      </c>
      <c r="H67" s="66">
        <v>3818</v>
      </c>
      <c r="I67" s="66">
        <v>3318</v>
      </c>
      <c r="J67" s="66">
        <v>2688.72</v>
      </c>
      <c r="K67" s="66">
        <f t="shared" si="7"/>
        <v>128.88060166522067</v>
      </c>
      <c r="L67" s="66">
        <f t="shared" si="8"/>
        <v>81.034358047016269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7298.24</v>
      </c>
      <c r="H68" s="65">
        <f>H69+H71</f>
        <v>6759</v>
      </c>
      <c r="I68" s="65">
        <f>I69+I71</f>
        <v>6259</v>
      </c>
      <c r="J68" s="65">
        <f>J69+J71</f>
        <v>3045.9199999999996</v>
      </c>
      <c r="K68" s="65">
        <f t="shared" si="7"/>
        <v>41.734993642302804</v>
      </c>
      <c r="L68" s="65">
        <f t="shared" si="8"/>
        <v>48.664642914203547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362.38</v>
      </c>
      <c r="H69" s="65">
        <f>H70</f>
        <v>259</v>
      </c>
      <c r="I69" s="65">
        <f>I70</f>
        <v>259</v>
      </c>
      <c r="J69" s="65">
        <f>J70</f>
        <v>258.68</v>
      </c>
      <c r="K69" s="65">
        <f t="shared" si="7"/>
        <v>71.38363044318119</v>
      </c>
      <c r="L69" s="65">
        <f t="shared" si="8"/>
        <v>99.87644787644787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362.38</v>
      </c>
      <c r="H70" s="66">
        <v>259</v>
      </c>
      <c r="I70" s="66">
        <v>259</v>
      </c>
      <c r="J70" s="66">
        <v>258.68</v>
      </c>
      <c r="K70" s="66">
        <f t="shared" si="7"/>
        <v>71.38363044318119</v>
      </c>
      <c r="L70" s="66">
        <f t="shared" si="8"/>
        <v>99.87644787644787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6935.86</v>
      </c>
      <c r="H71" s="65">
        <f>H72</f>
        <v>6500</v>
      </c>
      <c r="I71" s="65">
        <f>I72</f>
        <v>6000</v>
      </c>
      <c r="J71" s="65">
        <f>J72</f>
        <v>2787.24</v>
      </c>
      <c r="K71" s="65">
        <f t="shared" si="7"/>
        <v>40.18593224200027</v>
      </c>
      <c r="L71" s="65">
        <f t="shared" si="8"/>
        <v>46.454000000000001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6935.86</v>
      </c>
      <c r="H72" s="66">
        <v>6500</v>
      </c>
      <c r="I72" s="66">
        <v>6000</v>
      </c>
      <c r="J72" s="66">
        <v>2787.24</v>
      </c>
      <c r="K72" s="66">
        <f t="shared" si="7"/>
        <v>40.18593224200027</v>
      </c>
      <c r="L72" s="66">
        <f t="shared" si="8"/>
        <v>46.454000000000001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G74+G81</f>
        <v>420321.72</v>
      </c>
      <c r="H73" s="65">
        <f>H74+H81</f>
        <v>331505</v>
      </c>
      <c r="I73" s="65">
        <f>I74+I81</f>
        <v>331505</v>
      </c>
      <c r="J73" s="65">
        <f>J74+J81</f>
        <v>299536.15999999997</v>
      </c>
      <c r="K73" s="65">
        <f t="shared" si="7"/>
        <v>71.263545457512876</v>
      </c>
      <c r="L73" s="65">
        <f t="shared" si="8"/>
        <v>90.356453145503082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G75+G79</f>
        <v>12259.970000000001</v>
      </c>
      <c r="H74" s="65">
        <f>H75+H79</f>
        <v>7971</v>
      </c>
      <c r="I74" s="65">
        <f>I75+I79</f>
        <v>7971</v>
      </c>
      <c r="J74" s="65">
        <f>J75+J79</f>
        <v>6647.73</v>
      </c>
      <c r="K74" s="65">
        <f t="shared" si="7"/>
        <v>54.22305274808992</v>
      </c>
      <c r="L74" s="65">
        <f t="shared" si="8"/>
        <v>83.39894617990214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G76+G77+G78</f>
        <v>8792.42</v>
      </c>
      <c r="H75" s="65">
        <f>H76+H77+H78</f>
        <v>4400</v>
      </c>
      <c r="I75" s="65">
        <f>I76+I77+I78</f>
        <v>4400</v>
      </c>
      <c r="J75" s="65">
        <f>J76+J77+J78</f>
        <v>3076.49</v>
      </c>
      <c r="K75" s="65">
        <f t="shared" si="7"/>
        <v>34.990252967897348</v>
      </c>
      <c r="L75" s="65">
        <f t="shared" si="8"/>
        <v>69.920227272727274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7154.42</v>
      </c>
      <c r="H76" s="66">
        <v>3500</v>
      </c>
      <c r="I76" s="66">
        <v>3500</v>
      </c>
      <c r="J76" s="66">
        <v>3076.49</v>
      </c>
      <c r="K76" s="66">
        <f t="shared" si="7"/>
        <v>43.001249577184453</v>
      </c>
      <c r="L76" s="66">
        <f t="shared" si="8"/>
        <v>87.899714285714282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1429.2</v>
      </c>
      <c r="H77" s="66">
        <v>400</v>
      </c>
      <c r="I77" s="66">
        <v>400</v>
      </c>
      <c r="J77" s="66">
        <v>0</v>
      </c>
      <c r="K77" s="66">
        <f t="shared" si="7"/>
        <v>0</v>
      </c>
      <c r="L77" s="66">
        <f t="shared" si="8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208.8</v>
      </c>
      <c r="H78" s="66">
        <v>500</v>
      </c>
      <c r="I78" s="66">
        <v>500</v>
      </c>
      <c r="J78" s="66">
        <v>0</v>
      </c>
      <c r="K78" s="66">
        <f t="shared" si="7"/>
        <v>0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3467.55</v>
      </c>
      <c r="H79" s="65">
        <f>H80</f>
        <v>3571</v>
      </c>
      <c r="I79" s="65">
        <f>I80</f>
        <v>3571</v>
      </c>
      <c r="J79" s="65">
        <f>J80</f>
        <v>3571.24</v>
      </c>
      <c r="K79" s="65">
        <f t="shared" si="7"/>
        <v>102.99029574195036</v>
      </c>
      <c r="L79" s="65">
        <f t="shared" si="8"/>
        <v>100.00672080649677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3467.55</v>
      </c>
      <c r="H80" s="66">
        <v>3571</v>
      </c>
      <c r="I80" s="66">
        <v>3571</v>
      </c>
      <c r="J80" s="66">
        <v>3571.24</v>
      </c>
      <c r="K80" s="66">
        <f t="shared" si="7"/>
        <v>102.99029574195036</v>
      </c>
      <c r="L80" s="66">
        <f t="shared" si="8"/>
        <v>100.00672080649677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408061.75</v>
      </c>
      <c r="H81" s="65">
        <f t="shared" si="9"/>
        <v>323534</v>
      </c>
      <c r="I81" s="65">
        <f t="shared" si="9"/>
        <v>323534</v>
      </c>
      <c r="J81" s="65">
        <f t="shared" si="9"/>
        <v>292888.43</v>
      </c>
      <c r="K81" s="65">
        <f t="shared" si="7"/>
        <v>71.775516818226649</v>
      </c>
      <c r="L81" s="65">
        <f t="shared" si="8"/>
        <v>90.527867241155491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408061.75</v>
      </c>
      <c r="H82" s="65">
        <f t="shared" si="9"/>
        <v>323534</v>
      </c>
      <c r="I82" s="65">
        <f t="shared" si="9"/>
        <v>323534</v>
      </c>
      <c r="J82" s="65">
        <f t="shared" si="9"/>
        <v>292888.43</v>
      </c>
      <c r="K82" s="65">
        <f t="shared" si="7"/>
        <v>71.775516818226649</v>
      </c>
      <c r="L82" s="65">
        <f t="shared" si="8"/>
        <v>90.527867241155491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408061.75</v>
      </c>
      <c r="H83" s="66">
        <v>323534</v>
      </c>
      <c r="I83" s="66">
        <v>323534</v>
      </c>
      <c r="J83" s="66">
        <v>292888.43</v>
      </c>
      <c r="K83" s="66">
        <f t="shared" si="7"/>
        <v>71.775516818226649</v>
      </c>
      <c r="L83" s="66">
        <f t="shared" si="8"/>
        <v>90.527867241155491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  <rowBreaks count="1" manualBreakCount="1">
    <brk id="39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view="pageBreakPreview" zoomScale="60" zoomScaleNormal="100"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4610532.4000000004</v>
      </c>
      <c r="D6" s="71">
        <f>D7+D9+D11+D13</f>
        <v>5235807</v>
      </c>
      <c r="E6" s="71">
        <f>E7+E9+E11+E13</f>
        <v>5865650</v>
      </c>
      <c r="F6" s="71">
        <f>F7+F9+F11+F13</f>
        <v>5825137.1900000004</v>
      </c>
      <c r="G6" s="72">
        <f t="shared" ref="G6:G19" si="0">(F6*100)/C6</f>
        <v>126.34413305500249</v>
      </c>
      <c r="H6" s="72">
        <f t="shared" ref="H6:H19" si="1">(F6*100)/E6</f>
        <v>99.309321047113272</v>
      </c>
    </row>
    <row r="7" spans="1:8" x14ac:dyDescent="0.25">
      <c r="A7"/>
      <c r="B7" s="8" t="s">
        <v>183</v>
      </c>
      <c r="C7" s="71">
        <f>C8</f>
        <v>4601739.9800000004</v>
      </c>
      <c r="D7" s="71">
        <f>D8</f>
        <v>5226807</v>
      </c>
      <c r="E7" s="71">
        <f>E8</f>
        <v>5858050</v>
      </c>
      <c r="F7" s="71">
        <f>F8</f>
        <v>5816030.3600000003</v>
      </c>
      <c r="G7" s="72">
        <f t="shared" si="0"/>
        <v>126.38763566123959</v>
      </c>
      <c r="H7" s="72">
        <f t="shared" si="1"/>
        <v>99.282702605815928</v>
      </c>
    </row>
    <row r="8" spans="1:8" x14ac:dyDescent="0.25">
      <c r="A8"/>
      <c r="B8" s="16" t="s">
        <v>184</v>
      </c>
      <c r="C8" s="73">
        <v>4601739.9800000004</v>
      </c>
      <c r="D8" s="73">
        <v>5226807</v>
      </c>
      <c r="E8" s="73">
        <v>5858050</v>
      </c>
      <c r="F8" s="74">
        <v>5816030.3600000003</v>
      </c>
      <c r="G8" s="70">
        <f t="shared" si="0"/>
        <v>126.38763566123959</v>
      </c>
      <c r="H8" s="70">
        <f t="shared" si="1"/>
        <v>99.282702605815928</v>
      </c>
    </row>
    <row r="9" spans="1:8" x14ac:dyDescent="0.25">
      <c r="A9"/>
      <c r="B9" s="8" t="s">
        <v>185</v>
      </c>
      <c r="C9" s="71">
        <f>C10</f>
        <v>8792.42</v>
      </c>
      <c r="D9" s="71">
        <f>D10</f>
        <v>9000</v>
      </c>
      <c r="E9" s="71">
        <f>E10</f>
        <v>7600</v>
      </c>
      <c r="F9" s="71">
        <f>F10</f>
        <v>8981.99</v>
      </c>
      <c r="G9" s="72">
        <f t="shared" si="0"/>
        <v>102.15606169859947</v>
      </c>
      <c r="H9" s="72">
        <f t="shared" si="1"/>
        <v>118.18407894736842</v>
      </c>
    </row>
    <row r="10" spans="1:8" x14ac:dyDescent="0.25">
      <c r="A10"/>
      <c r="B10" s="16" t="s">
        <v>186</v>
      </c>
      <c r="C10" s="73">
        <v>8792.42</v>
      </c>
      <c r="D10" s="73">
        <v>9000</v>
      </c>
      <c r="E10" s="73">
        <v>7600</v>
      </c>
      <c r="F10" s="74">
        <v>8981.99</v>
      </c>
      <c r="G10" s="70">
        <f t="shared" si="0"/>
        <v>102.15606169859947</v>
      </c>
      <c r="H10" s="70">
        <f t="shared" si="1"/>
        <v>118.18407894736842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124.84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124.84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4610532.4000000004</v>
      </c>
      <c r="D15" s="75">
        <f>D16+D18</f>
        <v>5235807</v>
      </c>
      <c r="E15" s="75">
        <f>E16+E18</f>
        <v>5865650</v>
      </c>
      <c r="F15" s="75">
        <f>F16+F18</f>
        <v>5819571.1400000006</v>
      </c>
      <c r="G15" s="72">
        <f t="shared" si="0"/>
        <v>126.22340838554783</v>
      </c>
      <c r="H15" s="72">
        <f t="shared" si="1"/>
        <v>99.214428750436866</v>
      </c>
    </row>
    <row r="16" spans="1:8" x14ac:dyDescent="0.25">
      <c r="A16"/>
      <c r="B16" s="8" t="s">
        <v>183</v>
      </c>
      <c r="C16" s="75">
        <f>C17</f>
        <v>4601739.9800000004</v>
      </c>
      <c r="D16" s="75">
        <f>D17</f>
        <v>5226807</v>
      </c>
      <c r="E16" s="75">
        <f>E17</f>
        <v>5858050</v>
      </c>
      <c r="F16" s="75">
        <f>F17</f>
        <v>5816030.3600000003</v>
      </c>
      <c r="G16" s="72">
        <f t="shared" si="0"/>
        <v>126.38763566123959</v>
      </c>
      <c r="H16" s="72">
        <f t="shared" si="1"/>
        <v>99.282702605815928</v>
      </c>
    </row>
    <row r="17" spans="1:8" x14ac:dyDescent="0.25">
      <c r="A17"/>
      <c r="B17" s="16" t="s">
        <v>184</v>
      </c>
      <c r="C17" s="73">
        <v>4601739.9800000004</v>
      </c>
      <c r="D17" s="73">
        <v>5226807</v>
      </c>
      <c r="E17" s="76">
        <v>5858050</v>
      </c>
      <c r="F17" s="74">
        <v>5816030.3600000003</v>
      </c>
      <c r="G17" s="70">
        <f t="shared" si="0"/>
        <v>126.38763566123959</v>
      </c>
      <c r="H17" s="70">
        <f t="shared" si="1"/>
        <v>99.282702605815928</v>
      </c>
    </row>
    <row r="18" spans="1:8" x14ac:dyDescent="0.25">
      <c r="A18"/>
      <c r="B18" s="8" t="s">
        <v>185</v>
      </c>
      <c r="C18" s="75">
        <f>C19</f>
        <v>8792.42</v>
      </c>
      <c r="D18" s="75">
        <f>D19</f>
        <v>9000</v>
      </c>
      <c r="E18" s="75">
        <f>E19</f>
        <v>7600</v>
      </c>
      <c r="F18" s="75">
        <f>F19</f>
        <v>3540.78</v>
      </c>
      <c r="G18" s="72">
        <f t="shared" si="0"/>
        <v>40.270824187197611</v>
      </c>
      <c r="H18" s="72">
        <f t="shared" si="1"/>
        <v>46.589210526315789</v>
      </c>
    </row>
    <row r="19" spans="1:8" x14ac:dyDescent="0.25">
      <c r="A19"/>
      <c r="B19" s="16" t="s">
        <v>186</v>
      </c>
      <c r="C19" s="73">
        <v>8792.42</v>
      </c>
      <c r="D19" s="73">
        <v>9000</v>
      </c>
      <c r="E19" s="76">
        <v>7600</v>
      </c>
      <c r="F19" s="74">
        <v>3540.78</v>
      </c>
      <c r="G19" s="70">
        <f t="shared" si="0"/>
        <v>40.270824187197611</v>
      </c>
      <c r="H19" s="70">
        <f t="shared" si="1"/>
        <v>46.589210526315789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4610532.4000000004</v>
      </c>
      <c r="D6" s="75">
        <f t="shared" si="0"/>
        <v>5235807</v>
      </c>
      <c r="E6" s="75">
        <f t="shared" si="0"/>
        <v>5865650</v>
      </c>
      <c r="F6" s="75">
        <f t="shared" si="0"/>
        <v>5819571.1399999997</v>
      </c>
      <c r="G6" s="70">
        <f>(F6*100)/C6</f>
        <v>126.22340838554783</v>
      </c>
      <c r="H6" s="70">
        <f>(F6*100)/E6</f>
        <v>99.214428750436866</v>
      </c>
    </row>
    <row r="7" spans="2:8" x14ac:dyDescent="0.25">
      <c r="B7" s="8" t="s">
        <v>191</v>
      </c>
      <c r="C7" s="75">
        <f t="shared" si="0"/>
        <v>4610532.4000000004</v>
      </c>
      <c r="D7" s="75">
        <f t="shared" si="0"/>
        <v>5235807</v>
      </c>
      <c r="E7" s="75">
        <f t="shared" si="0"/>
        <v>5865650</v>
      </c>
      <c r="F7" s="75">
        <f t="shared" si="0"/>
        <v>5819571.1399999997</v>
      </c>
      <c r="G7" s="70">
        <f>(F7*100)/C7</f>
        <v>126.22340838554783</v>
      </c>
      <c r="H7" s="70">
        <f>(F7*100)/E7</f>
        <v>99.214428750436866</v>
      </c>
    </row>
    <row r="8" spans="2:8" x14ac:dyDescent="0.25">
      <c r="B8" s="11" t="s">
        <v>192</v>
      </c>
      <c r="C8" s="73">
        <v>4610532.4000000004</v>
      </c>
      <c r="D8" s="73">
        <v>5235807</v>
      </c>
      <c r="E8" s="73">
        <v>5865650</v>
      </c>
      <c r="F8" s="74">
        <v>5819571.1399999997</v>
      </c>
      <c r="G8" s="70">
        <f>(F8*100)/C8</f>
        <v>126.22340838554783</v>
      </c>
      <c r="H8" s="70">
        <f>(F8*100)/E8</f>
        <v>99.214428750436866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6"/>
  <sheetViews>
    <sheetView tabSelected="1" view="pageBreakPreview" zoomScale="60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C13+C101</f>
        <v>5226807</v>
      </c>
      <c r="D7" s="77">
        <f>D13+D101</f>
        <v>5858050</v>
      </c>
      <c r="E7" s="77">
        <f>E13+E101</f>
        <v>5816030.3599999994</v>
      </c>
      <c r="F7" s="77">
        <f>(E7*100)/D7</f>
        <v>99.282702605815928</v>
      </c>
    </row>
    <row r="8" spans="1:6" x14ac:dyDescent="0.2">
      <c r="A8" s="47" t="s">
        <v>80</v>
      </c>
      <c r="B8" s="46"/>
      <c r="C8" s="77">
        <f>C69</f>
        <v>9000</v>
      </c>
      <c r="D8" s="77">
        <f>D69</f>
        <v>7600</v>
      </c>
      <c r="E8" s="77">
        <f>E69</f>
        <v>3540.7799999999997</v>
      </c>
      <c r="F8" s="77">
        <f>(E8*100)/D8</f>
        <v>46.589210526315789</v>
      </c>
    </row>
    <row r="9" spans="1:6" x14ac:dyDescent="0.2">
      <c r="A9" s="47" t="s">
        <v>198</v>
      </c>
      <c r="B9" s="46"/>
      <c r="C9" s="77">
        <f>C90</f>
        <v>0</v>
      </c>
      <c r="D9" s="77">
        <f>D90</f>
        <v>0</v>
      </c>
      <c r="E9" s="77">
        <f>E90</f>
        <v>0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C95</f>
        <v>0</v>
      </c>
      <c r="D10" s="77">
        <f>D95</f>
        <v>0</v>
      </c>
      <c r="E10" s="77">
        <f>E95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C14+C57</f>
        <v>5213537</v>
      </c>
      <c r="D13" s="78">
        <f>D14+D57</f>
        <v>5832780</v>
      </c>
      <c r="E13" s="78">
        <f>E14+E57</f>
        <v>5797721.7699999996</v>
      </c>
      <c r="F13" s="79">
        <f>(E13*100)/D13</f>
        <v>99.398944757045527</v>
      </c>
    </row>
    <row r="14" spans="1:6" x14ac:dyDescent="0.2">
      <c r="A14" s="49" t="s">
        <v>78</v>
      </c>
      <c r="B14" s="50" t="s">
        <v>79</v>
      </c>
      <c r="C14" s="80">
        <f>C15+C24+C52</f>
        <v>4886432</v>
      </c>
      <c r="D14" s="80">
        <f>D15+D24+D52</f>
        <v>5505675</v>
      </c>
      <c r="E14" s="80">
        <f>E15+E24+E52</f>
        <v>5501262.0999999996</v>
      </c>
      <c r="F14" s="81">
        <f>(E14*100)/D14</f>
        <v>99.919848156674703</v>
      </c>
    </row>
    <row r="15" spans="1:6" x14ac:dyDescent="0.2">
      <c r="A15" s="51" t="s">
        <v>80</v>
      </c>
      <c r="B15" s="52" t="s">
        <v>81</v>
      </c>
      <c r="C15" s="82">
        <f>C16+C19+C21</f>
        <v>3509531</v>
      </c>
      <c r="D15" s="82">
        <f>D16+D19+D21</f>
        <v>4102323</v>
      </c>
      <c r="E15" s="82">
        <f>E16+E19+E21</f>
        <v>4101834.9399999995</v>
      </c>
      <c r="F15" s="81">
        <f>(E15*100)/D15</f>
        <v>99.988102838318682</v>
      </c>
    </row>
    <row r="16" spans="1:6" x14ac:dyDescent="0.2">
      <c r="A16" s="53" t="s">
        <v>82</v>
      </c>
      <c r="B16" s="54" t="s">
        <v>83</v>
      </c>
      <c r="C16" s="83">
        <f>C17+C18</f>
        <v>2910400</v>
      </c>
      <c r="D16" s="83">
        <f>D17+D18</f>
        <v>3417307</v>
      </c>
      <c r="E16" s="83">
        <f>E17+E18</f>
        <v>3417282.57</v>
      </c>
      <c r="F16" s="83">
        <f>(E16*100)/D16</f>
        <v>99.999285109590687</v>
      </c>
    </row>
    <row r="17" spans="1:6" x14ac:dyDescent="0.2">
      <c r="A17" s="55" t="s">
        <v>84</v>
      </c>
      <c r="B17" s="56" t="s">
        <v>85</v>
      </c>
      <c r="C17" s="84">
        <v>2890400</v>
      </c>
      <c r="D17" s="84">
        <v>3407200</v>
      </c>
      <c r="E17" s="84">
        <v>3407175.57</v>
      </c>
      <c r="F17" s="84"/>
    </row>
    <row r="18" spans="1:6" x14ac:dyDescent="0.2">
      <c r="A18" s="55" t="s">
        <v>86</v>
      </c>
      <c r="B18" s="56" t="s">
        <v>87</v>
      </c>
      <c r="C18" s="84">
        <v>20000</v>
      </c>
      <c r="D18" s="84">
        <v>10107</v>
      </c>
      <c r="E18" s="84">
        <v>10107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132760</v>
      </c>
      <c r="D19" s="83">
        <f>D20</f>
        <v>132935</v>
      </c>
      <c r="E19" s="83">
        <f>E20</f>
        <v>132837.82</v>
      </c>
      <c r="F19" s="83">
        <f>(E19*100)/D19</f>
        <v>99.926896603603268</v>
      </c>
    </row>
    <row r="20" spans="1:6" x14ac:dyDescent="0.2">
      <c r="A20" s="55" t="s">
        <v>90</v>
      </c>
      <c r="B20" s="56" t="s">
        <v>89</v>
      </c>
      <c r="C20" s="84">
        <v>132760</v>
      </c>
      <c r="D20" s="84">
        <v>132935</v>
      </c>
      <c r="E20" s="84">
        <v>132837.82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466371</v>
      </c>
      <c r="D21" s="83">
        <f>D22+D23</f>
        <v>552081</v>
      </c>
      <c r="E21" s="83">
        <f>E22+E23</f>
        <v>551714.55000000005</v>
      </c>
      <c r="F21" s="83">
        <f>(E21*100)/D21</f>
        <v>99.933623870410315</v>
      </c>
    </row>
    <row r="22" spans="1:6" x14ac:dyDescent="0.2">
      <c r="A22" s="55" t="s">
        <v>93</v>
      </c>
      <c r="B22" s="56" t="s">
        <v>94</v>
      </c>
      <c r="C22" s="84">
        <v>3727</v>
      </c>
      <c r="D22" s="84">
        <v>4327</v>
      </c>
      <c r="E22" s="84">
        <v>3967.06</v>
      </c>
      <c r="F22" s="84"/>
    </row>
    <row r="23" spans="1:6" x14ac:dyDescent="0.2">
      <c r="A23" s="55" t="s">
        <v>95</v>
      </c>
      <c r="B23" s="56" t="s">
        <v>96</v>
      </c>
      <c r="C23" s="84">
        <v>462644</v>
      </c>
      <c r="D23" s="84">
        <v>547754</v>
      </c>
      <c r="E23" s="84">
        <v>547747.49</v>
      </c>
      <c r="F23" s="84"/>
    </row>
    <row r="24" spans="1:6" x14ac:dyDescent="0.2">
      <c r="A24" s="51" t="s">
        <v>97</v>
      </c>
      <c r="B24" s="52" t="s">
        <v>98</v>
      </c>
      <c r="C24" s="82">
        <f>C25+C30+C35+C45+C47</f>
        <v>1370142</v>
      </c>
      <c r="D24" s="82">
        <f>D25+D30+D35+D45+D47</f>
        <v>1397093</v>
      </c>
      <c r="E24" s="82">
        <f>E25+E30+E35+E45+E47</f>
        <v>1396381.24</v>
      </c>
      <c r="F24" s="81">
        <f>(E24*100)/D24</f>
        <v>99.949054214715844</v>
      </c>
    </row>
    <row r="25" spans="1:6" x14ac:dyDescent="0.2">
      <c r="A25" s="53" t="s">
        <v>99</v>
      </c>
      <c r="B25" s="54" t="s">
        <v>100</v>
      </c>
      <c r="C25" s="83">
        <f>C26+C27+C28+C29</f>
        <v>154562</v>
      </c>
      <c r="D25" s="83">
        <f>D26+D27+D28+D29</f>
        <v>157642</v>
      </c>
      <c r="E25" s="83">
        <f>E26+E27+E28+E29</f>
        <v>156468.42000000001</v>
      </c>
      <c r="F25" s="83">
        <f>(E25*100)/D25</f>
        <v>99.255541036018315</v>
      </c>
    </row>
    <row r="26" spans="1:6" x14ac:dyDescent="0.2">
      <c r="A26" s="55" t="s">
        <v>101</v>
      </c>
      <c r="B26" s="56" t="s">
        <v>102</v>
      </c>
      <c r="C26" s="84">
        <v>5707</v>
      </c>
      <c r="D26" s="84">
        <v>5707</v>
      </c>
      <c r="E26" s="84">
        <v>5677.1</v>
      </c>
      <c r="F26" s="84"/>
    </row>
    <row r="27" spans="1:6" ht="25.5" x14ac:dyDescent="0.2">
      <c r="A27" s="55" t="s">
        <v>103</v>
      </c>
      <c r="B27" s="56" t="s">
        <v>104</v>
      </c>
      <c r="C27" s="84">
        <v>146200</v>
      </c>
      <c r="D27" s="84">
        <v>149280</v>
      </c>
      <c r="E27" s="84">
        <v>149272.42000000001</v>
      </c>
      <c r="F27" s="84"/>
    </row>
    <row r="28" spans="1:6" x14ac:dyDescent="0.2">
      <c r="A28" s="55" t="s">
        <v>105</v>
      </c>
      <c r="B28" s="56" t="s">
        <v>106</v>
      </c>
      <c r="C28" s="84">
        <v>1991</v>
      </c>
      <c r="D28" s="84">
        <v>1991</v>
      </c>
      <c r="E28" s="84">
        <v>1368.9</v>
      </c>
      <c r="F28" s="84"/>
    </row>
    <row r="29" spans="1:6" x14ac:dyDescent="0.2">
      <c r="A29" s="55" t="s">
        <v>107</v>
      </c>
      <c r="B29" s="56" t="s">
        <v>108</v>
      </c>
      <c r="C29" s="84">
        <v>664</v>
      </c>
      <c r="D29" s="84">
        <v>664</v>
      </c>
      <c r="E29" s="84">
        <v>150</v>
      </c>
      <c r="F29" s="84"/>
    </row>
    <row r="30" spans="1:6" x14ac:dyDescent="0.2">
      <c r="A30" s="53" t="s">
        <v>109</v>
      </c>
      <c r="B30" s="54" t="s">
        <v>110</v>
      </c>
      <c r="C30" s="83">
        <f>C31+C32+C33+C34</f>
        <v>385251</v>
      </c>
      <c r="D30" s="83">
        <f>D31+D32+D33+D34</f>
        <v>176222</v>
      </c>
      <c r="E30" s="83">
        <f>E31+E32+E33+E34</f>
        <v>153542.03</v>
      </c>
      <c r="F30" s="83">
        <f>(E30*100)/D30</f>
        <v>87.12988730124502</v>
      </c>
    </row>
    <row r="31" spans="1:6" x14ac:dyDescent="0.2">
      <c r="A31" s="55" t="s">
        <v>111</v>
      </c>
      <c r="B31" s="56" t="s">
        <v>112</v>
      </c>
      <c r="C31" s="84">
        <v>86270</v>
      </c>
      <c r="D31" s="84">
        <v>79270</v>
      </c>
      <c r="E31" s="84">
        <v>62084.84</v>
      </c>
      <c r="F31" s="84"/>
    </row>
    <row r="32" spans="1:6" x14ac:dyDescent="0.2">
      <c r="A32" s="55" t="s">
        <v>113</v>
      </c>
      <c r="B32" s="56" t="s">
        <v>114</v>
      </c>
      <c r="C32" s="84">
        <v>295000</v>
      </c>
      <c r="D32" s="84">
        <v>92971</v>
      </c>
      <c r="E32" s="84">
        <v>85928.98</v>
      </c>
      <c r="F32" s="84"/>
    </row>
    <row r="33" spans="1:6" x14ac:dyDescent="0.2">
      <c r="A33" s="55" t="s">
        <v>115</v>
      </c>
      <c r="B33" s="56" t="s">
        <v>116</v>
      </c>
      <c r="C33" s="84">
        <v>3185</v>
      </c>
      <c r="D33" s="84">
        <v>3185</v>
      </c>
      <c r="E33" s="84">
        <v>4648.3500000000004</v>
      </c>
      <c r="F33" s="84"/>
    </row>
    <row r="34" spans="1:6" x14ac:dyDescent="0.2">
      <c r="A34" s="55" t="s">
        <v>117</v>
      </c>
      <c r="B34" s="56" t="s">
        <v>118</v>
      </c>
      <c r="C34" s="84">
        <v>796</v>
      </c>
      <c r="D34" s="84">
        <v>796</v>
      </c>
      <c r="E34" s="84">
        <v>879.86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819705</v>
      </c>
      <c r="D35" s="83">
        <f>D36+D37+D38+D39+D40+D41+D42+D43+D44</f>
        <v>1053105</v>
      </c>
      <c r="E35" s="83">
        <f>E36+E37+E38+E39+E40+E41+E42+E43+E44</f>
        <v>1080963.57</v>
      </c>
      <c r="F35" s="83">
        <f>(E35*100)/D35</f>
        <v>102.64537439286681</v>
      </c>
    </row>
    <row r="36" spans="1:6" x14ac:dyDescent="0.2">
      <c r="A36" s="55" t="s">
        <v>121</v>
      </c>
      <c r="B36" s="56" t="s">
        <v>122</v>
      </c>
      <c r="C36" s="84">
        <v>227000</v>
      </c>
      <c r="D36" s="84">
        <v>280000</v>
      </c>
      <c r="E36" s="84">
        <v>319749.34000000003</v>
      </c>
      <c r="F36" s="84"/>
    </row>
    <row r="37" spans="1:6" x14ac:dyDescent="0.2">
      <c r="A37" s="55" t="s">
        <v>123</v>
      </c>
      <c r="B37" s="56" t="s">
        <v>124</v>
      </c>
      <c r="C37" s="84">
        <v>32162</v>
      </c>
      <c r="D37" s="84">
        <v>32162</v>
      </c>
      <c r="E37" s="84">
        <v>33639.99</v>
      </c>
      <c r="F37" s="84"/>
    </row>
    <row r="38" spans="1:6" x14ac:dyDescent="0.2">
      <c r="A38" s="55" t="s">
        <v>125</v>
      </c>
      <c r="B38" s="56" t="s">
        <v>126</v>
      </c>
      <c r="C38" s="84">
        <v>9800</v>
      </c>
      <c r="D38" s="84">
        <v>9800</v>
      </c>
      <c r="E38" s="84">
        <v>2430</v>
      </c>
      <c r="F38" s="84"/>
    </row>
    <row r="39" spans="1:6" x14ac:dyDescent="0.2">
      <c r="A39" s="55" t="s">
        <v>127</v>
      </c>
      <c r="B39" s="56" t="s">
        <v>128</v>
      </c>
      <c r="C39" s="84">
        <v>35817</v>
      </c>
      <c r="D39" s="84">
        <v>40817</v>
      </c>
      <c r="E39" s="84">
        <v>34252.379999999997</v>
      </c>
      <c r="F39" s="84"/>
    </row>
    <row r="40" spans="1:6" x14ac:dyDescent="0.2">
      <c r="A40" s="55" t="s">
        <v>129</v>
      </c>
      <c r="B40" s="56" t="s">
        <v>130</v>
      </c>
      <c r="C40" s="84">
        <v>26000</v>
      </c>
      <c r="D40" s="84">
        <v>24000</v>
      </c>
      <c r="E40" s="84">
        <v>22666.31</v>
      </c>
      <c r="F40" s="84"/>
    </row>
    <row r="41" spans="1:6" x14ac:dyDescent="0.2">
      <c r="A41" s="55" t="s">
        <v>131</v>
      </c>
      <c r="B41" s="56" t="s">
        <v>132</v>
      </c>
      <c r="C41" s="84">
        <v>20000</v>
      </c>
      <c r="D41" s="84">
        <v>20000</v>
      </c>
      <c r="E41" s="84">
        <v>11256.82</v>
      </c>
      <c r="F41" s="84"/>
    </row>
    <row r="42" spans="1:6" x14ac:dyDescent="0.2">
      <c r="A42" s="55" t="s">
        <v>133</v>
      </c>
      <c r="B42" s="56" t="s">
        <v>134</v>
      </c>
      <c r="C42" s="84">
        <v>465262</v>
      </c>
      <c r="D42" s="84">
        <v>642662</v>
      </c>
      <c r="E42" s="84">
        <v>655967.68000000005</v>
      </c>
      <c r="F42" s="84"/>
    </row>
    <row r="43" spans="1:6" x14ac:dyDescent="0.2">
      <c r="A43" s="55" t="s">
        <v>135</v>
      </c>
      <c r="B43" s="56" t="s">
        <v>136</v>
      </c>
      <c r="C43" s="84">
        <v>664</v>
      </c>
      <c r="D43" s="84">
        <v>664</v>
      </c>
      <c r="E43" s="84">
        <v>21.01</v>
      </c>
      <c r="F43" s="84"/>
    </row>
    <row r="44" spans="1:6" x14ac:dyDescent="0.2">
      <c r="A44" s="55" t="s">
        <v>137</v>
      </c>
      <c r="B44" s="56" t="s">
        <v>138</v>
      </c>
      <c r="C44" s="84">
        <v>3000</v>
      </c>
      <c r="D44" s="84">
        <v>3000</v>
      </c>
      <c r="E44" s="84">
        <v>980.04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3118</v>
      </c>
      <c r="D45" s="83">
        <f>D46</f>
        <v>3118</v>
      </c>
      <c r="E45" s="83">
        <f>E46</f>
        <v>1100.58</v>
      </c>
      <c r="F45" s="83">
        <f>(E45*100)/D45</f>
        <v>35.297626683771647</v>
      </c>
    </row>
    <row r="46" spans="1:6" ht="25.5" x14ac:dyDescent="0.2">
      <c r="A46" s="55" t="s">
        <v>141</v>
      </c>
      <c r="B46" s="56" t="s">
        <v>142</v>
      </c>
      <c r="C46" s="84">
        <v>3118</v>
      </c>
      <c r="D46" s="84">
        <v>3118</v>
      </c>
      <c r="E46" s="84">
        <v>1100.58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7506</v>
      </c>
      <c r="D47" s="83">
        <f>D48+D49+D50+D51</f>
        <v>7006</v>
      </c>
      <c r="E47" s="83">
        <f>E48+E49+E50+E51</f>
        <v>4306.6399999999994</v>
      </c>
      <c r="F47" s="83">
        <f>(E47*100)/D47</f>
        <v>61.47073936625749</v>
      </c>
    </row>
    <row r="48" spans="1:6" x14ac:dyDescent="0.2">
      <c r="A48" s="55" t="s">
        <v>145</v>
      </c>
      <c r="B48" s="56" t="s">
        <v>146</v>
      </c>
      <c r="C48" s="84">
        <v>1991</v>
      </c>
      <c r="D48" s="84">
        <v>1991</v>
      </c>
      <c r="E48" s="84">
        <v>981.73</v>
      </c>
      <c r="F48" s="84"/>
    </row>
    <row r="49" spans="1:6" x14ac:dyDescent="0.2">
      <c r="A49" s="55" t="s">
        <v>147</v>
      </c>
      <c r="B49" s="56" t="s">
        <v>148</v>
      </c>
      <c r="C49" s="84">
        <v>332</v>
      </c>
      <c r="D49" s="84">
        <v>332</v>
      </c>
      <c r="E49" s="84">
        <v>572.47</v>
      </c>
      <c r="F49" s="84"/>
    </row>
    <row r="50" spans="1:6" x14ac:dyDescent="0.2">
      <c r="A50" s="55" t="s">
        <v>149</v>
      </c>
      <c r="B50" s="56" t="s">
        <v>150</v>
      </c>
      <c r="C50" s="84">
        <v>2029</v>
      </c>
      <c r="D50" s="84">
        <v>2029</v>
      </c>
      <c r="E50" s="84">
        <v>63.72</v>
      </c>
      <c r="F50" s="84"/>
    </row>
    <row r="51" spans="1:6" x14ac:dyDescent="0.2">
      <c r="A51" s="55" t="s">
        <v>151</v>
      </c>
      <c r="B51" s="56" t="s">
        <v>144</v>
      </c>
      <c r="C51" s="84">
        <v>3154</v>
      </c>
      <c r="D51" s="84">
        <v>2654</v>
      </c>
      <c r="E51" s="84">
        <v>2688.72</v>
      </c>
      <c r="F51" s="84"/>
    </row>
    <row r="52" spans="1:6" x14ac:dyDescent="0.2">
      <c r="A52" s="51" t="s">
        <v>152</v>
      </c>
      <c r="B52" s="52" t="s">
        <v>153</v>
      </c>
      <c r="C52" s="82">
        <f>C53+C55</f>
        <v>6759</v>
      </c>
      <c r="D52" s="82">
        <f>D53+D55</f>
        <v>6259</v>
      </c>
      <c r="E52" s="82">
        <f>E53+E55</f>
        <v>3045.9199999999996</v>
      </c>
      <c r="F52" s="81">
        <f>(E52*100)/D52</f>
        <v>48.664642914203547</v>
      </c>
    </row>
    <row r="53" spans="1:6" x14ac:dyDescent="0.2">
      <c r="A53" s="53" t="s">
        <v>154</v>
      </c>
      <c r="B53" s="54" t="s">
        <v>155</v>
      </c>
      <c r="C53" s="83">
        <f>C54</f>
        <v>259</v>
      </c>
      <c r="D53" s="83">
        <f>D54</f>
        <v>259</v>
      </c>
      <c r="E53" s="83">
        <f>E54</f>
        <v>258.68</v>
      </c>
      <c r="F53" s="83">
        <f>(E53*100)/D53</f>
        <v>99.87644787644787</v>
      </c>
    </row>
    <row r="54" spans="1:6" ht="25.5" x14ac:dyDescent="0.2">
      <c r="A54" s="55" t="s">
        <v>156</v>
      </c>
      <c r="B54" s="56" t="s">
        <v>157</v>
      </c>
      <c r="C54" s="84">
        <v>259</v>
      </c>
      <c r="D54" s="84">
        <v>259</v>
      </c>
      <c r="E54" s="84">
        <v>258.68</v>
      </c>
      <c r="F54" s="84"/>
    </row>
    <row r="55" spans="1:6" x14ac:dyDescent="0.2">
      <c r="A55" s="53" t="s">
        <v>158</v>
      </c>
      <c r="B55" s="54" t="s">
        <v>159</v>
      </c>
      <c r="C55" s="83">
        <f>C56</f>
        <v>6500</v>
      </c>
      <c r="D55" s="83">
        <f>D56</f>
        <v>6000</v>
      </c>
      <c r="E55" s="83">
        <f>E56</f>
        <v>2787.24</v>
      </c>
      <c r="F55" s="83">
        <f>(E55*100)/D55</f>
        <v>46.454000000000001</v>
      </c>
    </row>
    <row r="56" spans="1:6" x14ac:dyDescent="0.2">
      <c r="A56" s="55" t="s">
        <v>160</v>
      </c>
      <c r="B56" s="56" t="s">
        <v>161</v>
      </c>
      <c r="C56" s="84">
        <v>6500</v>
      </c>
      <c r="D56" s="84">
        <v>6000</v>
      </c>
      <c r="E56" s="84">
        <v>2787.24</v>
      </c>
      <c r="F56" s="84"/>
    </row>
    <row r="57" spans="1:6" x14ac:dyDescent="0.2">
      <c r="A57" s="49" t="s">
        <v>162</v>
      </c>
      <c r="B57" s="50" t="s">
        <v>163</v>
      </c>
      <c r="C57" s="80">
        <f>C58+C61</f>
        <v>327105</v>
      </c>
      <c r="D57" s="80">
        <f>D58+D61</f>
        <v>327105</v>
      </c>
      <c r="E57" s="80">
        <f>E58+E61</f>
        <v>296459.67</v>
      </c>
      <c r="F57" s="81">
        <f>(E57*100)/D57</f>
        <v>90.63134773237951</v>
      </c>
    </row>
    <row r="58" spans="1:6" x14ac:dyDescent="0.2">
      <c r="A58" s="51" t="s">
        <v>164</v>
      </c>
      <c r="B58" s="52" t="s">
        <v>165</v>
      </c>
      <c r="C58" s="82">
        <f t="shared" ref="C58:E59" si="0">C59</f>
        <v>3571</v>
      </c>
      <c r="D58" s="82">
        <f t="shared" si="0"/>
        <v>3571</v>
      </c>
      <c r="E58" s="82">
        <f t="shared" si="0"/>
        <v>3571.24</v>
      </c>
      <c r="F58" s="81">
        <f>(E58*100)/D58</f>
        <v>100.00672080649677</v>
      </c>
    </row>
    <row r="59" spans="1:6" x14ac:dyDescent="0.2">
      <c r="A59" s="53" t="s">
        <v>174</v>
      </c>
      <c r="B59" s="54" t="s">
        <v>175</v>
      </c>
      <c r="C59" s="83">
        <f t="shared" si="0"/>
        <v>3571</v>
      </c>
      <c r="D59" s="83">
        <f t="shared" si="0"/>
        <v>3571</v>
      </c>
      <c r="E59" s="83">
        <f t="shared" si="0"/>
        <v>3571.24</v>
      </c>
      <c r="F59" s="83">
        <f>(E59*100)/D59</f>
        <v>100.00672080649677</v>
      </c>
    </row>
    <row r="60" spans="1:6" x14ac:dyDescent="0.2">
      <c r="A60" s="55" t="s">
        <v>176</v>
      </c>
      <c r="B60" s="56" t="s">
        <v>177</v>
      </c>
      <c r="C60" s="84">
        <v>3571</v>
      </c>
      <c r="D60" s="84">
        <v>3571</v>
      </c>
      <c r="E60" s="84">
        <v>3571.24</v>
      </c>
      <c r="F60" s="84"/>
    </row>
    <row r="61" spans="1:6" x14ac:dyDescent="0.2">
      <c r="A61" s="51" t="s">
        <v>178</v>
      </c>
      <c r="B61" s="52" t="s">
        <v>179</v>
      </c>
      <c r="C61" s="82">
        <f t="shared" ref="C61:E62" si="1">C62</f>
        <v>323534</v>
      </c>
      <c r="D61" s="82">
        <f t="shared" si="1"/>
        <v>323534</v>
      </c>
      <c r="E61" s="82">
        <f t="shared" si="1"/>
        <v>292888.43</v>
      </c>
      <c r="F61" s="81">
        <f>(E61*100)/D61</f>
        <v>90.527867241155491</v>
      </c>
    </row>
    <row r="62" spans="1:6" ht="25.5" x14ac:dyDescent="0.2">
      <c r="A62" s="53" t="s">
        <v>180</v>
      </c>
      <c r="B62" s="54" t="s">
        <v>181</v>
      </c>
      <c r="C62" s="83">
        <f t="shared" si="1"/>
        <v>323534</v>
      </c>
      <c r="D62" s="83">
        <f t="shared" si="1"/>
        <v>323534</v>
      </c>
      <c r="E62" s="83">
        <f t="shared" si="1"/>
        <v>292888.43</v>
      </c>
      <c r="F62" s="83">
        <f>(E62*100)/D62</f>
        <v>90.527867241155491</v>
      </c>
    </row>
    <row r="63" spans="1:6" x14ac:dyDescent="0.2">
      <c r="A63" s="55" t="s">
        <v>182</v>
      </c>
      <c r="B63" s="56" t="s">
        <v>181</v>
      </c>
      <c r="C63" s="84">
        <v>323534</v>
      </c>
      <c r="D63" s="84">
        <v>323534</v>
      </c>
      <c r="E63" s="84">
        <v>292888.43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5213537</v>
      </c>
      <c r="D64" s="80">
        <f t="shared" si="2"/>
        <v>5832780</v>
      </c>
      <c r="E64" s="80">
        <f t="shared" si="2"/>
        <v>5797721.7699999996</v>
      </c>
      <c r="F64" s="81">
        <f>(E64*100)/D64</f>
        <v>99.398944757045527</v>
      </c>
    </row>
    <row r="65" spans="1:6" x14ac:dyDescent="0.2">
      <c r="A65" s="51" t="s">
        <v>70</v>
      </c>
      <c r="B65" s="52" t="s">
        <v>71</v>
      </c>
      <c r="C65" s="82">
        <f t="shared" si="2"/>
        <v>5213537</v>
      </c>
      <c r="D65" s="82">
        <f t="shared" si="2"/>
        <v>5832780</v>
      </c>
      <c r="E65" s="82">
        <f t="shared" si="2"/>
        <v>5797721.7699999996</v>
      </c>
      <c r="F65" s="81">
        <f>(E65*100)/D65</f>
        <v>99.398944757045527</v>
      </c>
    </row>
    <row r="66" spans="1:6" ht="25.5" x14ac:dyDescent="0.2">
      <c r="A66" s="53" t="s">
        <v>72</v>
      </c>
      <c r="B66" s="54" t="s">
        <v>73</v>
      </c>
      <c r="C66" s="83">
        <f>C67+C68</f>
        <v>5213537</v>
      </c>
      <c r="D66" s="83">
        <f>D67+D68</f>
        <v>5832780</v>
      </c>
      <c r="E66" s="83">
        <f>E67+E68</f>
        <v>5797721.7699999996</v>
      </c>
      <c r="F66" s="83">
        <f>(E66*100)/D66</f>
        <v>99.398944757045527</v>
      </c>
    </row>
    <row r="67" spans="1:6" x14ac:dyDescent="0.2">
      <c r="A67" s="55" t="s">
        <v>74</v>
      </c>
      <c r="B67" s="56" t="s">
        <v>75</v>
      </c>
      <c r="C67" s="84">
        <v>4886432</v>
      </c>
      <c r="D67" s="84">
        <v>5505675</v>
      </c>
      <c r="E67" s="84">
        <v>5501262.0999999996</v>
      </c>
      <c r="F67" s="84"/>
    </row>
    <row r="68" spans="1:6" ht="25.5" x14ac:dyDescent="0.2">
      <c r="A68" s="55" t="s">
        <v>76</v>
      </c>
      <c r="B68" s="56" t="s">
        <v>77</v>
      </c>
      <c r="C68" s="84">
        <v>327105</v>
      </c>
      <c r="D68" s="84">
        <v>327105</v>
      </c>
      <c r="E68" s="84">
        <v>296459.67</v>
      </c>
      <c r="F68" s="84"/>
    </row>
    <row r="69" spans="1:6" x14ac:dyDescent="0.2">
      <c r="A69" s="48" t="s">
        <v>80</v>
      </c>
      <c r="B69" s="48" t="s">
        <v>206</v>
      </c>
      <c r="C69" s="78">
        <f>C70+C80</f>
        <v>9000</v>
      </c>
      <c r="D69" s="78">
        <f>D70+D80</f>
        <v>7600</v>
      </c>
      <c r="E69" s="78">
        <f>E70+E80</f>
        <v>3540.7799999999997</v>
      </c>
      <c r="F69" s="79">
        <f>(E69*100)/D69</f>
        <v>46.589210526315789</v>
      </c>
    </row>
    <row r="70" spans="1:6" x14ac:dyDescent="0.2">
      <c r="A70" s="49" t="s">
        <v>78</v>
      </c>
      <c r="B70" s="50" t="s">
        <v>79</v>
      </c>
      <c r="C70" s="80">
        <f>C71</f>
        <v>4600</v>
      </c>
      <c r="D70" s="80">
        <f>D71</f>
        <v>3200</v>
      </c>
      <c r="E70" s="80">
        <f>E71</f>
        <v>464.29</v>
      </c>
      <c r="F70" s="81">
        <f>(E70*100)/D70</f>
        <v>14.509062500000001</v>
      </c>
    </row>
    <row r="71" spans="1:6" x14ac:dyDescent="0.2">
      <c r="A71" s="51" t="s">
        <v>97</v>
      </c>
      <c r="B71" s="52" t="s">
        <v>98</v>
      </c>
      <c r="C71" s="82">
        <f>C72+C74+C77</f>
        <v>4600</v>
      </c>
      <c r="D71" s="82">
        <f>D72+D74+D77</f>
        <v>3200</v>
      </c>
      <c r="E71" s="82">
        <f>E72+E74+E77</f>
        <v>464.29</v>
      </c>
      <c r="F71" s="81">
        <f>(E71*100)/D71</f>
        <v>14.509062500000001</v>
      </c>
    </row>
    <row r="72" spans="1:6" x14ac:dyDescent="0.2">
      <c r="A72" s="53" t="s">
        <v>109</v>
      </c>
      <c r="B72" s="54" t="s">
        <v>110</v>
      </c>
      <c r="C72" s="83">
        <f>C73</f>
        <v>531</v>
      </c>
      <c r="D72" s="83">
        <f>D73</f>
        <v>531</v>
      </c>
      <c r="E72" s="83">
        <f>E73</f>
        <v>264.29000000000002</v>
      </c>
      <c r="F72" s="83">
        <f>(E72*100)/D72</f>
        <v>49.772128060263654</v>
      </c>
    </row>
    <row r="73" spans="1:6" x14ac:dyDescent="0.2">
      <c r="A73" s="55" t="s">
        <v>115</v>
      </c>
      <c r="B73" s="56" t="s">
        <v>116</v>
      </c>
      <c r="C73" s="84">
        <v>531</v>
      </c>
      <c r="D73" s="84">
        <v>531</v>
      </c>
      <c r="E73" s="84">
        <v>264.29000000000002</v>
      </c>
      <c r="F73" s="84"/>
    </row>
    <row r="74" spans="1:6" x14ac:dyDescent="0.2">
      <c r="A74" s="53" t="s">
        <v>119</v>
      </c>
      <c r="B74" s="54" t="s">
        <v>120</v>
      </c>
      <c r="C74" s="83">
        <f>C75+C76</f>
        <v>3205</v>
      </c>
      <c r="D74" s="83">
        <f>D75+D76</f>
        <v>1805</v>
      </c>
      <c r="E74" s="83">
        <f>E75+E76</f>
        <v>0</v>
      </c>
      <c r="F74" s="83">
        <f>(E74*100)/D74</f>
        <v>0</v>
      </c>
    </row>
    <row r="75" spans="1:6" x14ac:dyDescent="0.2">
      <c r="A75" s="55" t="s">
        <v>123</v>
      </c>
      <c r="B75" s="56" t="s">
        <v>124</v>
      </c>
      <c r="C75" s="84">
        <v>2400</v>
      </c>
      <c r="D75" s="84">
        <v>1000</v>
      </c>
      <c r="E75" s="84">
        <v>0</v>
      </c>
      <c r="F75" s="84"/>
    </row>
    <row r="76" spans="1:6" x14ac:dyDescent="0.2">
      <c r="A76" s="55" t="s">
        <v>129</v>
      </c>
      <c r="B76" s="56" t="s">
        <v>130</v>
      </c>
      <c r="C76" s="84">
        <v>805</v>
      </c>
      <c r="D76" s="84">
        <v>805</v>
      </c>
      <c r="E76" s="84">
        <v>0</v>
      </c>
      <c r="F76" s="84"/>
    </row>
    <row r="77" spans="1:6" x14ac:dyDescent="0.2">
      <c r="A77" s="53" t="s">
        <v>143</v>
      </c>
      <c r="B77" s="54" t="s">
        <v>144</v>
      </c>
      <c r="C77" s="83">
        <f>C78+C79</f>
        <v>864</v>
      </c>
      <c r="D77" s="83">
        <f>D78+D79</f>
        <v>864</v>
      </c>
      <c r="E77" s="83">
        <f>E78+E79</f>
        <v>200</v>
      </c>
      <c r="F77" s="83">
        <f>(E77*100)/D77</f>
        <v>23.148148148148149</v>
      </c>
    </row>
    <row r="78" spans="1:6" x14ac:dyDescent="0.2">
      <c r="A78" s="55" t="s">
        <v>147</v>
      </c>
      <c r="B78" s="56" t="s">
        <v>148</v>
      </c>
      <c r="C78" s="84">
        <v>200</v>
      </c>
      <c r="D78" s="84">
        <v>200</v>
      </c>
      <c r="E78" s="84">
        <v>200</v>
      </c>
      <c r="F78" s="84"/>
    </row>
    <row r="79" spans="1:6" x14ac:dyDescent="0.2">
      <c r="A79" s="55" t="s">
        <v>151</v>
      </c>
      <c r="B79" s="56" t="s">
        <v>144</v>
      </c>
      <c r="C79" s="84">
        <v>664</v>
      </c>
      <c r="D79" s="84">
        <v>664</v>
      </c>
      <c r="E79" s="84">
        <v>0</v>
      </c>
      <c r="F79" s="84"/>
    </row>
    <row r="80" spans="1:6" x14ac:dyDescent="0.2">
      <c r="A80" s="49" t="s">
        <v>162</v>
      </c>
      <c r="B80" s="50" t="s">
        <v>163</v>
      </c>
      <c r="C80" s="80">
        <f t="shared" ref="C80:E81" si="3">C81</f>
        <v>4400</v>
      </c>
      <c r="D80" s="80">
        <f t="shared" si="3"/>
        <v>4400</v>
      </c>
      <c r="E80" s="80">
        <f t="shared" si="3"/>
        <v>3076.49</v>
      </c>
      <c r="F80" s="81">
        <f>(E80*100)/D80</f>
        <v>69.920227272727274</v>
      </c>
    </row>
    <row r="81" spans="1:6" x14ac:dyDescent="0.2">
      <c r="A81" s="51" t="s">
        <v>164</v>
      </c>
      <c r="B81" s="52" t="s">
        <v>165</v>
      </c>
      <c r="C81" s="82">
        <f t="shared" si="3"/>
        <v>4400</v>
      </c>
      <c r="D81" s="82">
        <f t="shared" si="3"/>
        <v>4400</v>
      </c>
      <c r="E81" s="82">
        <f t="shared" si="3"/>
        <v>3076.49</v>
      </c>
      <c r="F81" s="81">
        <f>(E81*100)/D81</f>
        <v>69.920227272727274</v>
      </c>
    </row>
    <row r="82" spans="1:6" x14ac:dyDescent="0.2">
      <c r="A82" s="53" t="s">
        <v>166</v>
      </c>
      <c r="B82" s="54" t="s">
        <v>167</v>
      </c>
      <c r="C82" s="83">
        <f>C83+C84+C85</f>
        <v>4400</v>
      </c>
      <c r="D82" s="83">
        <f>D83+D84+D85</f>
        <v>4400</v>
      </c>
      <c r="E82" s="83">
        <f>E83+E84+E85</f>
        <v>3076.49</v>
      </c>
      <c r="F82" s="83">
        <f>(E82*100)/D82</f>
        <v>69.920227272727274</v>
      </c>
    </row>
    <row r="83" spans="1:6" x14ac:dyDescent="0.2">
      <c r="A83" s="55" t="s">
        <v>168</v>
      </c>
      <c r="B83" s="56" t="s">
        <v>169</v>
      </c>
      <c r="C83" s="84">
        <v>3500</v>
      </c>
      <c r="D83" s="84">
        <v>3500</v>
      </c>
      <c r="E83" s="84">
        <v>3076.49</v>
      </c>
      <c r="F83" s="84"/>
    </row>
    <row r="84" spans="1:6" x14ac:dyDescent="0.2">
      <c r="A84" s="55" t="s">
        <v>170</v>
      </c>
      <c r="B84" s="56" t="s">
        <v>171</v>
      </c>
      <c r="C84" s="84">
        <v>400</v>
      </c>
      <c r="D84" s="84">
        <v>400</v>
      </c>
      <c r="E84" s="84">
        <v>0</v>
      </c>
      <c r="F84" s="84"/>
    </row>
    <row r="85" spans="1:6" x14ac:dyDescent="0.2">
      <c r="A85" s="55" t="s">
        <v>172</v>
      </c>
      <c r="B85" s="56" t="s">
        <v>173</v>
      </c>
      <c r="C85" s="84">
        <v>500</v>
      </c>
      <c r="D85" s="84">
        <v>500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4">C87</f>
        <v>9000</v>
      </c>
      <c r="D86" s="80">
        <f t="shared" si="4"/>
        <v>7600</v>
      </c>
      <c r="E86" s="80">
        <f t="shared" si="4"/>
        <v>8981.99</v>
      </c>
      <c r="F86" s="81">
        <f>(E86*100)/D86</f>
        <v>118.18407894736842</v>
      </c>
    </row>
    <row r="87" spans="1:6" x14ac:dyDescent="0.2">
      <c r="A87" s="51" t="s">
        <v>64</v>
      </c>
      <c r="B87" s="52" t="s">
        <v>65</v>
      </c>
      <c r="C87" s="82">
        <f t="shared" si="4"/>
        <v>9000</v>
      </c>
      <c r="D87" s="82">
        <f t="shared" si="4"/>
        <v>7600</v>
      </c>
      <c r="E87" s="82">
        <f t="shared" si="4"/>
        <v>8981.99</v>
      </c>
      <c r="F87" s="81">
        <f>(E87*100)/D87</f>
        <v>118.18407894736842</v>
      </c>
    </row>
    <row r="88" spans="1:6" x14ac:dyDescent="0.2">
      <c r="A88" s="53" t="s">
        <v>66</v>
      </c>
      <c r="B88" s="54" t="s">
        <v>67</v>
      </c>
      <c r="C88" s="83">
        <f t="shared" si="4"/>
        <v>9000</v>
      </c>
      <c r="D88" s="83">
        <f t="shared" si="4"/>
        <v>7600</v>
      </c>
      <c r="E88" s="83">
        <f t="shared" si="4"/>
        <v>8981.99</v>
      </c>
      <c r="F88" s="83">
        <f>(E88*100)/D88</f>
        <v>118.18407894736842</v>
      </c>
    </row>
    <row r="89" spans="1:6" x14ac:dyDescent="0.2">
      <c r="A89" s="55" t="s">
        <v>68</v>
      </c>
      <c r="B89" s="56" t="s">
        <v>69</v>
      </c>
      <c r="C89" s="84">
        <v>9000</v>
      </c>
      <c r="D89" s="84">
        <v>7600</v>
      </c>
      <c r="E89" s="84">
        <v>8981.99</v>
      </c>
      <c r="F89" s="84"/>
    </row>
    <row r="90" spans="1:6" x14ac:dyDescent="0.2">
      <c r="A90" s="48" t="s">
        <v>198</v>
      </c>
      <c r="B90" s="48" t="s">
        <v>207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50</v>
      </c>
      <c r="B91" s="50" t="s">
        <v>51</v>
      </c>
      <c r="C91" s="80">
        <f t="shared" ref="C91:E93" si="5">C92</f>
        <v>0</v>
      </c>
      <c r="D91" s="80">
        <f t="shared" si="5"/>
        <v>0</v>
      </c>
      <c r="E91" s="80">
        <f t="shared" si="5"/>
        <v>124.84</v>
      </c>
      <c r="F91" s="81" t="e">
        <f>(E91*100)/D91</f>
        <v>#DIV/0!</v>
      </c>
    </row>
    <row r="92" spans="1:6" x14ac:dyDescent="0.2">
      <c r="A92" s="51" t="s">
        <v>58</v>
      </c>
      <c r="B92" s="52" t="s">
        <v>59</v>
      </c>
      <c r="C92" s="82">
        <f t="shared" si="5"/>
        <v>0</v>
      </c>
      <c r="D92" s="82">
        <f t="shared" si="5"/>
        <v>0</v>
      </c>
      <c r="E92" s="82">
        <f t="shared" si="5"/>
        <v>124.84</v>
      </c>
      <c r="F92" s="81" t="e">
        <f>(E92*100)/D92</f>
        <v>#DIV/0!</v>
      </c>
    </row>
    <row r="93" spans="1:6" x14ac:dyDescent="0.2">
      <c r="A93" s="53" t="s">
        <v>60</v>
      </c>
      <c r="B93" s="54" t="s">
        <v>61</v>
      </c>
      <c r="C93" s="83">
        <f t="shared" si="5"/>
        <v>0</v>
      </c>
      <c r="D93" s="83">
        <f t="shared" si="5"/>
        <v>0</v>
      </c>
      <c r="E93" s="83">
        <f t="shared" si="5"/>
        <v>124.84</v>
      </c>
      <c r="F93" s="83" t="e">
        <f>(E93*100)/D93</f>
        <v>#DIV/0!</v>
      </c>
    </row>
    <row r="94" spans="1:6" x14ac:dyDescent="0.2">
      <c r="A94" s="55" t="s">
        <v>62</v>
      </c>
      <c r="B94" s="56" t="s">
        <v>63</v>
      </c>
      <c r="C94" s="84">
        <v>0</v>
      </c>
      <c r="D94" s="84">
        <v>0</v>
      </c>
      <c r="E94" s="84">
        <v>124.84</v>
      </c>
      <c r="F94" s="84"/>
    </row>
    <row r="95" spans="1:6" x14ac:dyDescent="0.2">
      <c r="A95" s="48" t="s">
        <v>199</v>
      </c>
      <c r="B95" s="48" t="s">
        <v>208</v>
      </c>
      <c r="C95" s="78"/>
      <c r="D95" s="78"/>
      <c r="E95" s="78"/>
      <c r="F95" s="79" t="e">
        <f>(E95*100)/D95</f>
        <v>#DIV/0!</v>
      </c>
    </row>
    <row r="96" spans="1:6" x14ac:dyDescent="0.2">
      <c r="A96" s="49" t="s">
        <v>50</v>
      </c>
      <c r="B96" s="50" t="s">
        <v>51</v>
      </c>
      <c r="C96" s="80">
        <f t="shared" ref="C96:E98" si="6">C97</f>
        <v>0</v>
      </c>
      <c r="D96" s="80">
        <f t="shared" si="6"/>
        <v>0</v>
      </c>
      <c r="E96" s="80">
        <f t="shared" si="6"/>
        <v>0</v>
      </c>
      <c r="F96" s="81" t="e">
        <f>(E96*100)/D96</f>
        <v>#DIV/0!</v>
      </c>
    </row>
    <row r="97" spans="1:6" x14ac:dyDescent="0.2">
      <c r="A97" s="51" t="s">
        <v>52</v>
      </c>
      <c r="B97" s="52" t="s">
        <v>53</v>
      </c>
      <c r="C97" s="82">
        <f t="shared" si="6"/>
        <v>0</v>
      </c>
      <c r="D97" s="82">
        <f t="shared" si="6"/>
        <v>0</v>
      </c>
      <c r="E97" s="82">
        <f t="shared" si="6"/>
        <v>0</v>
      </c>
      <c r="F97" s="81" t="e">
        <f>(E97*100)/D97</f>
        <v>#DIV/0!</v>
      </c>
    </row>
    <row r="98" spans="1:6" ht="25.5" x14ac:dyDescent="0.2">
      <c r="A98" s="53" t="s">
        <v>54</v>
      </c>
      <c r="B98" s="54" t="s">
        <v>55</v>
      </c>
      <c r="C98" s="83">
        <f t="shared" si="6"/>
        <v>0</v>
      </c>
      <c r="D98" s="83">
        <f t="shared" si="6"/>
        <v>0</v>
      </c>
      <c r="E98" s="83">
        <f t="shared" si="6"/>
        <v>0</v>
      </c>
      <c r="F98" s="83" t="e">
        <f>(E98*100)/D98</f>
        <v>#DIV/0!</v>
      </c>
    </row>
    <row r="99" spans="1:6" ht="25.5" x14ac:dyDescent="0.2">
      <c r="A99" s="55" t="s">
        <v>56</v>
      </c>
      <c r="B99" s="56" t="s">
        <v>57</v>
      </c>
      <c r="C99" s="84">
        <v>0</v>
      </c>
      <c r="D99" s="84">
        <v>0</v>
      </c>
      <c r="E99" s="84">
        <v>0</v>
      </c>
      <c r="F99" s="84"/>
    </row>
    <row r="100" spans="1:6" ht="38.25" x14ac:dyDescent="0.2">
      <c r="A100" s="47" t="s">
        <v>209</v>
      </c>
      <c r="B100" s="47" t="s">
        <v>210</v>
      </c>
      <c r="C100" s="47" t="s">
        <v>43</v>
      </c>
      <c r="D100" s="47" t="s">
        <v>202</v>
      </c>
      <c r="E100" s="47" t="s">
        <v>203</v>
      </c>
      <c r="F100" s="47" t="s">
        <v>204</v>
      </c>
    </row>
    <row r="101" spans="1:6" x14ac:dyDescent="0.2">
      <c r="A101" s="48" t="s">
        <v>197</v>
      </c>
      <c r="B101" s="48" t="s">
        <v>205</v>
      </c>
      <c r="C101" s="78">
        <f t="shared" ref="C101:E103" si="7">C102</f>
        <v>13270</v>
      </c>
      <c r="D101" s="78">
        <f t="shared" si="7"/>
        <v>25270</v>
      </c>
      <c r="E101" s="78">
        <f t="shared" si="7"/>
        <v>18308.59</v>
      </c>
      <c r="F101" s="79">
        <f>(E101*100)/D101</f>
        <v>72.451879699248124</v>
      </c>
    </row>
    <row r="102" spans="1:6" x14ac:dyDescent="0.2">
      <c r="A102" s="49" t="s">
        <v>78</v>
      </c>
      <c r="B102" s="50" t="s">
        <v>79</v>
      </c>
      <c r="C102" s="80">
        <f t="shared" si="7"/>
        <v>13270</v>
      </c>
      <c r="D102" s="80">
        <f t="shared" si="7"/>
        <v>25270</v>
      </c>
      <c r="E102" s="80">
        <f t="shared" si="7"/>
        <v>18308.59</v>
      </c>
      <c r="F102" s="81">
        <f>(E102*100)/D102</f>
        <v>72.451879699248124</v>
      </c>
    </row>
    <row r="103" spans="1:6" x14ac:dyDescent="0.2">
      <c r="A103" s="51" t="s">
        <v>97</v>
      </c>
      <c r="B103" s="52" t="s">
        <v>98</v>
      </c>
      <c r="C103" s="82">
        <f t="shared" si="7"/>
        <v>13270</v>
      </c>
      <c r="D103" s="82">
        <f t="shared" si="7"/>
        <v>25270</v>
      </c>
      <c r="E103" s="82">
        <f t="shared" si="7"/>
        <v>18308.59</v>
      </c>
      <c r="F103" s="81">
        <f>(E103*100)/D103</f>
        <v>72.451879699248124</v>
      </c>
    </row>
    <row r="104" spans="1:6" x14ac:dyDescent="0.2">
      <c r="A104" s="53" t="s">
        <v>119</v>
      </c>
      <c r="B104" s="54" t="s">
        <v>120</v>
      </c>
      <c r="C104" s="83">
        <f>C105+C106</f>
        <v>13270</v>
      </c>
      <c r="D104" s="83">
        <f>D105+D106</f>
        <v>25270</v>
      </c>
      <c r="E104" s="83">
        <f>E105+E106</f>
        <v>18308.59</v>
      </c>
      <c r="F104" s="83">
        <f>(E104*100)/D104</f>
        <v>72.451879699248124</v>
      </c>
    </row>
    <row r="105" spans="1:6" x14ac:dyDescent="0.2">
      <c r="A105" s="55" t="s">
        <v>121</v>
      </c>
      <c r="B105" s="56" t="s">
        <v>122</v>
      </c>
      <c r="C105" s="84">
        <v>13000</v>
      </c>
      <c r="D105" s="84">
        <v>25000</v>
      </c>
      <c r="E105" s="84">
        <v>18308.59</v>
      </c>
      <c r="F105" s="84"/>
    </row>
    <row r="106" spans="1:6" x14ac:dyDescent="0.2">
      <c r="A106" s="55" t="s">
        <v>133</v>
      </c>
      <c r="B106" s="56" t="s">
        <v>134</v>
      </c>
      <c r="C106" s="84">
        <v>270</v>
      </c>
      <c r="D106" s="84">
        <v>270</v>
      </c>
      <c r="E106" s="84">
        <v>0</v>
      </c>
      <c r="F106" s="84"/>
    </row>
    <row r="107" spans="1:6" x14ac:dyDescent="0.2">
      <c r="A107" s="49" t="s">
        <v>50</v>
      </c>
      <c r="B107" s="50" t="s">
        <v>51</v>
      </c>
      <c r="C107" s="80">
        <f t="shared" ref="C107:E109" si="8">C108</f>
        <v>13270</v>
      </c>
      <c r="D107" s="80">
        <f t="shared" si="8"/>
        <v>25270</v>
      </c>
      <c r="E107" s="80">
        <f t="shared" si="8"/>
        <v>18308.59</v>
      </c>
      <c r="F107" s="81">
        <f>(E107*100)/D107</f>
        <v>72.451879699248124</v>
      </c>
    </row>
    <row r="108" spans="1:6" x14ac:dyDescent="0.2">
      <c r="A108" s="51" t="s">
        <v>70</v>
      </c>
      <c r="B108" s="52" t="s">
        <v>71</v>
      </c>
      <c r="C108" s="82">
        <f t="shared" si="8"/>
        <v>13270</v>
      </c>
      <c r="D108" s="82">
        <f t="shared" si="8"/>
        <v>25270</v>
      </c>
      <c r="E108" s="82">
        <f t="shared" si="8"/>
        <v>18308.59</v>
      </c>
      <c r="F108" s="81">
        <f>(E108*100)/D108</f>
        <v>72.451879699248124</v>
      </c>
    </row>
    <row r="109" spans="1:6" ht="25.5" x14ac:dyDescent="0.2">
      <c r="A109" s="53" t="s">
        <v>72</v>
      </c>
      <c r="B109" s="54" t="s">
        <v>73</v>
      </c>
      <c r="C109" s="83">
        <f t="shared" si="8"/>
        <v>13270</v>
      </c>
      <c r="D109" s="83">
        <f t="shared" si="8"/>
        <v>25270</v>
      </c>
      <c r="E109" s="83">
        <f t="shared" si="8"/>
        <v>18308.59</v>
      </c>
      <c r="F109" s="83">
        <f>(E109*100)/D109</f>
        <v>72.451879699248124</v>
      </c>
    </row>
    <row r="110" spans="1:6" x14ac:dyDescent="0.2">
      <c r="A110" s="55" t="s">
        <v>74</v>
      </c>
      <c r="B110" s="56" t="s">
        <v>75</v>
      </c>
      <c r="C110" s="84">
        <v>13270</v>
      </c>
      <c r="D110" s="84">
        <v>25270</v>
      </c>
      <c r="E110" s="84">
        <v>18308.59</v>
      </c>
      <c r="F110" s="84"/>
    </row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Sugnetić</cp:lastModifiedBy>
  <cp:lastPrinted>2025-03-21T07:05:52Z</cp:lastPrinted>
  <dcterms:created xsi:type="dcterms:W3CDTF">2022-08-12T12:51:27Z</dcterms:created>
  <dcterms:modified xsi:type="dcterms:W3CDTF">2025-03-21T07:05:55Z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