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G12" i="1" l="1"/>
  <c r="K12" i="1" s="1"/>
  <c r="H12" i="1"/>
  <c r="I12" i="1"/>
  <c r="J12" i="1"/>
  <c r="L12" i="1" s="1"/>
  <c r="G15" i="1"/>
  <c r="H15" i="1"/>
  <c r="I15" i="1"/>
  <c r="J15" i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9" i="15"/>
  <c r="E79" i="15"/>
  <c r="D79" i="15"/>
  <c r="C79" i="15"/>
  <c r="F78" i="15"/>
  <c r="E78" i="15"/>
  <c r="D78" i="15"/>
  <c r="C78" i="15"/>
  <c r="F77" i="15"/>
  <c r="E77" i="15"/>
  <c r="D77" i="15"/>
  <c r="C77" i="15"/>
  <c r="F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2" i="15"/>
  <c r="E42" i="15"/>
  <c r="D42" i="15"/>
  <c r="C42" i="15"/>
  <c r="F32" i="15"/>
  <c r="E32" i="15"/>
  <c r="D32" i="15"/>
  <c r="C32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<sst xmlns="http://schemas.openxmlformats.org/spreadsheetml/2006/main" count="394" uniqueCount="188">
  <si>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</si>
  <si>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</si>
  <si>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</si>
  <si>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</si>
  <si>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</si>
  <si>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</si>
  <si>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</si>
  <si>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</si>
  <si>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</si>
  <si>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</si>
  <si>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</si>
  <si>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</si>
  <si>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</si>
  <si>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</si>
  <si>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</si>
  <si>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</si>
  <si>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</si>
  <si>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</si>
  <si>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</si>
  <si>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</si>
  <si>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</si>
  <si>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</si>
  <si>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</si>
  <si>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</si>
  <si>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</si>
  <si>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</si>
  <si>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</si>
  <si>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</si>
  <si>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</si>
  <si>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</si>
  <si>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</si>
  <si>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</si>
  <si>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</si>
  <si>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</si>
  <si>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</si>
  <si>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</si>
  <si>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</si>
  <si>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</si>
  <si>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</si>
  <si>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</si>
  <si>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</si>
  <si>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</si>
  <si>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</si>
  <si>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</si>
  <si>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</si>
  <si>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</si>
  <si>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</si>
  <si>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</si>
  <si>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</si>
  <si>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</si>
  <si>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</si>
  <si>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</si>
  <si>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</si>
  <si>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</si>
  <si>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</si>
  <si>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</si>
  <si>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</si>
  <si>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</si>
  <si>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</si>
  <si>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</si>
  <si>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</si>
  <si>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</si>
  <si>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</si>
  <si>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</si>
  <si>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</si>
  <si>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</si>
  <si>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</si>
  <si>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</si>
  <si>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</si>
  <si>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</si>
  <si>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</si>
  <si>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</si>
  <si>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</si>
  <si>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</si>
  <si>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</si>
  <si>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</si>
  <si>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</si>
  <si>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</si>
  <si>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</si>
  <si>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</si>
  <si>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</si>
  <si>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</si>
  <si>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</si>
  <si>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</si>
  <si>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</si>
  <si>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</si>
  <si>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</si>
  <si>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</si>
  <si>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</si>
  <si>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</si>
  <si>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</si>
  <si>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</si>
  <si>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</si>
  <si>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</si>
  <si>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</si>
  <si>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</si>
  <si>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</si>
  <si>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</si>
  <si>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</si>
  <si>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</si>
  <si>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</si>
  <si>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</si>
  <si>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</si>
  <si>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</si>
  <si>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</si>
  <si>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</si>
  <si>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</si>
  <si>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</si>
  <si>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</si>
  <si>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</si>
  <si>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</si>
  <si>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</si>
  <si>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</si>
  <si>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</si>
  <si>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</si>
  <si>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</si>
  <si>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</si>
  <si>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</si>
  <si>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</si>
  <si>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</si>
  <si>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</si>
  <si>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</si>
  <si>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</si>
  <si>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</si>
  <si>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</si>
  <si>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</si>
  <si>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</si>
  <si>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</si>
  <si>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</si>
  <si>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</si>
  <si>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</si>
  <si>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</si>
  <si>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</si>
  <si>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</si>
  <si>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</si>
  <si>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</si>
  <si>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</si>
  <si>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</si>
  <si>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</si>
  <si>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</si>
  <si>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</si>
  <si>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</si>
  <si>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</si>
  <si>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</si>
  <si>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</si>
  <si>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</si>
  <si>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</si>
  <si>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</si>
  <si>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</si>
  <si>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</si>
  <si>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</si>
  <si>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</si>
  <si>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</si>
  <si>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</si>
  <si>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</si>
  <si>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</si>
  <si>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</si>
  <si>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</si>
  <si>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</si>
  <si>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</si>
  <si>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</si>
  <si>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</si>
  <si>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</si>
  <si>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</si>
  <si>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</si>
  <si>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</si>
  <si>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</si>
  <si>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</si>
  <si>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</si>
  <si>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</si>
  <si>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</si>
  <si>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</si>
  <si>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</si>
  <si>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</si>
  <si>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70 Trgovački sudovi</t>
  </si>
  <si>
    <t>3515 BJELOVAR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</si>
  <si>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</si>
  <si>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</si>
  <si>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</si>
  <si>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</si>
  <si>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</si>
  <si>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</si>
  <si>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</si>
  <si>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</si>
  <si>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</si>
  <si>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</si>
  <si>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</si>
  <si>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TRGOVAČKI SUD U BJELOVARU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</si>
</sst>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B2" sqref="B2:G2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123" t="s">
        <v>187</v>
      </c>
      <c r="C2" s="123"/>
      <c r="D2" s="123"/>
      <c r="E2" s="123"/>
      <c r="F2" s="123"/>
      <c r="G2" s="12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0" t="s">
        <v>8</v>
      </c>
      <c r="C10" s="101"/>
      <c r="D10" s="101"/>
      <c r="E10" s="101"/>
      <c r="F10" s="102"/>
      <c r="G10" s="85">
        <v>638666.35</v>
      </c>
      <c r="H10" s="86">
        <v>747605</v>
      </c>
      <c r="I10" s="86">
        <v>839796</v>
      </c>
      <c r="J10" s="86">
        <v>833150.33</v>
      </c>
      <c r="K10" s="86"/>
      <c r="L10" s="86"/>
    </row>
    <row r="11" spans="2:13" ht="14.45" x14ac:dyDescent="0.3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3">
      <c r="B12" s="97" t="s">
        <v>0</v>
      </c>
      <c r="C12" s="98"/>
      <c r="D12" s="98"/>
      <c r="E12" s="98"/>
      <c r="F12" s="99"/>
      <c r="G12" s="87">
        <f>G10+G11</f>
        <v>638666.35</v>
      </c>
      <c r="H12" s="87">
        <f t="shared" ref="H12:J12" si="0">H10+H11</f>
        <v>747605</v>
      </c>
      <c r="I12" s="87">
        <f t="shared" si="0"/>
        <v>839796</v>
      </c>
      <c r="J12" s="87">
        <f t="shared" si="0"/>
        <v>833150.33</v>
      </c>
      <c r="K12" s="88">
        <f>J12/G12*100</f>
        <v>130.45157772912299</v>
      </c>
      <c r="L12" s="88">
        <f>J12/I12*100</f>
        <v>99.208656626133006</v>
      </c>
    </row>
    <row r="13" spans="2:13" ht="14.45" x14ac:dyDescent="0.3">
      <c r="B13" s="113" t="s">
        <v>9</v>
      </c>
      <c r="C13" s="101"/>
      <c r="D13" s="101"/>
      <c r="E13" s="101"/>
      <c r="F13" s="101"/>
      <c r="G13" s="89">
        <v>573709.53</v>
      </c>
      <c r="H13" s="86">
        <v>708952</v>
      </c>
      <c r="I13" s="86">
        <v>801038</v>
      </c>
      <c r="J13" s="86">
        <v>794893.79</v>
      </c>
      <c r="K13" s="86"/>
      <c r="L13" s="86"/>
    </row>
    <row r="14" spans="2:13" ht="14.45" x14ac:dyDescent="0.3">
      <c r="B14" s="103" t="s">
        <v>10</v>
      </c>
      <c r="C14" s="102"/>
      <c r="D14" s="102"/>
      <c r="E14" s="102"/>
      <c r="F14" s="102"/>
      <c r="G14" s="85">
        <v>64956.82</v>
      </c>
      <c r="H14" s="86">
        <v>38653</v>
      </c>
      <c r="I14" s="86">
        <v>38758</v>
      </c>
      <c r="J14" s="86">
        <v>38139.75</v>
      </c>
      <c r="K14" s="86"/>
      <c r="L14" s="86"/>
    </row>
    <row r="15" spans="2:13" ht="14.45" x14ac:dyDescent="0.3">
      <c r="B15" s="14" t="s">
        <v>1</v>
      </c>
      <c r="C15" s="15"/>
      <c r="D15" s="15"/>
      <c r="E15" s="15"/>
      <c r="F15" s="15"/>
      <c r="G15" s="87">
        <f>G13+G14</f>
        <v>638666.35</v>
      </c>
      <c r="H15" s="87">
        <f t="shared" ref="H15:J15" si="1">H13+H14</f>
        <v>747605</v>
      </c>
      <c r="I15" s="87">
        <f t="shared" si="1"/>
        <v>839796</v>
      </c>
      <c r="J15" s="87">
        <f t="shared" si="1"/>
        <v>833033.54</v>
      </c>
      <c r="K15" s="88">
        <f>J15/G15*100</f>
        <v>130.43329118560899</v>
      </c>
      <c r="L15" s="88">
        <f>J15/I15*100</f>
        <v>99.194749677302596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I16" si="2">H12-H15</f>
        <v>0</v>
      </c>
      <c r="I16" s="90">
        <f t="shared" si="2"/>
        <v>0</v>
      </c>
      <c r="J16" s="90">
        <f>J12-J15</f>
        <v>116.78999999992084</v>
      </c>
      <c r="K16" s="88" t="e">
        <f>J16/G16*100</f>
        <v>#DIV/0!</v>
      </c>
      <c r="L16" s="88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5105.2299999999996</v>
      </c>
      <c r="H24" s="86">
        <v>0</v>
      </c>
      <c r="I24" s="86">
        <v>0</v>
      </c>
      <c r="J24" s="86">
        <v>5105.2299999999996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-5105.2299999999996</v>
      </c>
      <c r="H25" s="86">
        <v>0</v>
      </c>
      <c r="I25" s="86">
        <v>0</v>
      </c>
      <c r="J25" s="86">
        <v>-5222.0200000000004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-116.79000000000087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-8.0035533756017685E-11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3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:G2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5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638666.35</v>
      </c>
      <c r="H10" s="65">
        <f>H11</f>
        <v>747605</v>
      </c>
      <c r="I10" s="65">
        <f>I11</f>
        <v>839796</v>
      </c>
      <c r="J10" s="65">
        <f>J11</f>
        <v>833150.33000000007</v>
      </c>
      <c r="K10" s="69">
        <f t="shared" ref="K10:K21" si="0">(J10*100)/G10</f>
        <v>130.45157772912256</v>
      </c>
      <c r="L10" s="69">
        <f t="shared" ref="L10:L21" si="1">(J10*100)/I10</f>
        <v>99.208656626133006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638666.35</v>
      </c>
      <c r="H11" s="65">
        <f>H12+H15+H18</f>
        <v>747605</v>
      </c>
      <c r="I11" s="65">
        <f>I12+I15+I18</f>
        <v>839796</v>
      </c>
      <c r="J11" s="65">
        <f>J12+J15+J18</f>
        <v>833150.33000000007</v>
      </c>
      <c r="K11" s="65">
        <f t="shared" si="0"/>
        <v>130.45157772912256</v>
      </c>
      <c r="L11" s="65">
        <f t="shared" si="1"/>
        <v>99.208656626133006</v>
      </c>
    </row>
    <row r="12" spans="2:12" ht="14.45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87.66</v>
      </c>
      <c r="K12" s="65" t="e">
        <f t="shared" si="0"/>
        <v>#DIV/0!</v>
      </c>
      <c r="L12" s="65" t="e">
        <f t="shared" si="1"/>
        <v>#DIV/0!</v>
      </c>
    </row>
    <row r="13" spans="2:12" ht="14.45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87.66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87.66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378.8</v>
      </c>
      <c r="H15" s="65">
        <f t="shared" si="3"/>
        <v>400</v>
      </c>
      <c r="I15" s="65">
        <f t="shared" si="3"/>
        <v>400</v>
      </c>
      <c r="J15" s="65">
        <f t="shared" si="3"/>
        <v>359.12</v>
      </c>
      <c r="K15" s="65">
        <f t="shared" si="0"/>
        <v>94.804646251319951</v>
      </c>
      <c r="L15" s="65">
        <f t="shared" si="1"/>
        <v>89.78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378.8</v>
      </c>
      <c r="H16" s="65">
        <f t="shared" si="3"/>
        <v>400</v>
      </c>
      <c r="I16" s="65">
        <f t="shared" si="3"/>
        <v>400</v>
      </c>
      <c r="J16" s="65">
        <f t="shared" si="3"/>
        <v>359.12</v>
      </c>
      <c r="K16" s="65">
        <f t="shared" si="0"/>
        <v>94.804646251319951</v>
      </c>
      <c r="L16" s="65">
        <f t="shared" si="1"/>
        <v>89.78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378.8</v>
      </c>
      <c r="H17" s="66">
        <v>400</v>
      </c>
      <c r="I17" s="66">
        <v>400</v>
      </c>
      <c r="J17" s="66">
        <v>359.12</v>
      </c>
      <c r="K17" s="66">
        <f t="shared" si="0"/>
        <v>94.804646251319951</v>
      </c>
      <c r="L17" s="66">
        <f t="shared" si="1"/>
        <v>89.78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638287.54999999993</v>
      </c>
      <c r="H18" s="65">
        <f>H19</f>
        <v>747205</v>
      </c>
      <c r="I18" s="65">
        <f>I19</f>
        <v>839396</v>
      </c>
      <c r="J18" s="65">
        <f>J19</f>
        <v>832703.55</v>
      </c>
      <c r="K18" s="65">
        <f t="shared" si="0"/>
        <v>130.45899923944938</v>
      </c>
      <c r="L18" s="65">
        <f t="shared" si="1"/>
        <v>99.202706469890259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638287.54999999993</v>
      </c>
      <c r="H19" s="65">
        <f>H20+H21</f>
        <v>747205</v>
      </c>
      <c r="I19" s="65">
        <f>I20+I21</f>
        <v>839396</v>
      </c>
      <c r="J19" s="65">
        <f>J20+J21</f>
        <v>832703.55</v>
      </c>
      <c r="K19" s="65">
        <f t="shared" si="0"/>
        <v>130.45899923944938</v>
      </c>
      <c r="L19" s="65">
        <f t="shared" si="1"/>
        <v>99.202706469890259</v>
      </c>
    </row>
    <row r="20" spans="2:12" ht="14.45" x14ac:dyDescent="0.3">
      <c r="B20" s="66"/>
      <c r="C20" s="66"/>
      <c r="D20" s="66"/>
      <c r="E20" s="66" t="s">
        <v>68</v>
      </c>
      <c r="F20" s="66" t="s">
        <v>69</v>
      </c>
      <c r="G20" s="66">
        <v>573330.73</v>
      </c>
      <c r="H20" s="66">
        <v>708552</v>
      </c>
      <c r="I20" s="66">
        <v>800638</v>
      </c>
      <c r="J20" s="66">
        <v>794563.8</v>
      </c>
      <c r="K20" s="66">
        <f t="shared" si="0"/>
        <v>138.5873385855316</v>
      </c>
      <c r="L20" s="66">
        <f t="shared" si="1"/>
        <v>99.241330039293658</v>
      </c>
    </row>
    <row r="21" spans="2:12" ht="14.45" x14ac:dyDescent="0.3">
      <c r="B21" s="66"/>
      <c r="C21" s="66"/>
      <c r="D21" s="66"/>
      <c r="E21" s="66" t="s">
        <v>70</v>
      </c>
      <c r="F21" s="66" t="s">
        <v>71</v>
      </c>
      <c r="G21" s="66">
        <v>64956.82</v>
      </c>
      <c r="H21" s="66">
        <v>38653</v>
      </c>
      <c r="I21" s="66">
        <v>38758</v>
      </c>
      <c r="J21" s="66">
        <v>38139.75</v>
      </c>
      <c r="K21" s="66">
        <f t="shared" si="0"/>
        <v>58.715543648842413</v>
      </c>
      <c r="L21" s="66">
        <f t="shared" si="1"/>
        <v>98.404845451261679</v>
      </c>
    </row>
    <row r="22" spans="2:12" ht="14.45" x14ac:dyDescent="0.3">
      <c r="F22" s="35"/>
    </row>
    <row r="23" spans="2:12" ht="14.45" x14ac:dyDescent="0.3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G27+G66</f>
        <v>638666.35000000009</v>
      </c>
      <c r="H26" s="65">
        <f>H27+H66</f>
        <v>751363</v>
      </c>
      <c r="I26" s="65">
        <f>I27+I66</f>
        <v>839796</v>
      </c>
      <c r="J26" s="65">
        <f>J27+J66</f>
        <v>833033.54</v>
      </c>
      <c r="K26" s="70">
        <f t="shared" ref="K26:K57" si="4">(J26*100)/G26</f>
        <v>130.43329118560888</v>
      </c>
      <c r="L26" s="70">
        <f t="shared" ref="L26:L57" si="5">(J26*100)/I26</f>
        <v>99.194749677302582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G28+G36+G61</f>
        <v>573709.53000000014</v>
      </c>
      <c r="H27" s="65">
        <f>H28+H36+H61</f>
        <v>708952</v>
      </c>
      <c r="I27" s="65">
        <f>I28+I36+I61</f>
        <v>801038</v>
      </c>
      <c r="J27" s="65">
        <f>J28+J36+J61</f>
        <v>794893.79</v>
      </c>
      <c r="K27" s="65">
        <f t="shared" si="4"/>
        <v>138.55335294848592</v>
      </c>
      <c r="L27" s="65">
        <f t="shared" si="5"/>
        <v>99.232968972757845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525225.43000000005</v>
      </c>
      <c r="H28" s="65">
        <f>H29+H32+H34</f>
        <v>636452</v>
      </c>
      <c r="I28" s="65">
        <f>I29+I32+I34</f>
        <v>741218</v>
      </c>
      <c r="J28" s="65">
        <f>J29+J32+J34</f>
        <v>737465.57000000007</v>
      </c>
      <c r="K28" s="65">
        <f t="shared" si="4"/>
        <v>140.40934194675225</v>
      </c>
      <c r="L28" s="65">
        <f t="shared" si="5"/>
        <v>99.49374812808108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440971.71</v>
      </c>
      <c r="H29" s="65">
        <f>H30+H31</f>
        <v>520007</v>
      </c>
      <c r="I29" s="65">
        <f>I30+I31</f>
        <v>612007</v>
      </c>
      <c r="J29" s="65">
        <f>J30+J31</f>
        <v>610781.99</v>
      </c>
      <c r="K29" s="65">
        <f t="shared" si="4"/>
        <v>138.50820271440995</v>
      </c>
      <c r="L29" s="65">
        <f t="shared" si="5"/>
        <v>99.799837256763396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440798.02</v>
      </c>
      <c r="H30" s="66">
        <v>519827</v>
      </c>
      <c r="I30" s="66">
        <v>611827</v>
      </c>
      <c r="J30" s="66">
        <v>610781.99</v>
      </c>
      <c r="K30" s="66">
        <f t="shared" si="4"/>
        <v>138.56277984188768</v>
      </c>
      <c r="L30" s="66">
        <f t="shared" si="5"/>
        <v>99.829198449888608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173.69</v>
      </c>
      <c r="H31" s="66">
        <v>180</v>
      </c>
      <c r="I31" s="66">
        <v>180</v>
      </c>
      <c r="J31" s="66">
        <v>0</v>
      </c>
      <c r="K31" s="66">
        <f t="shared" si="4"/>
        <v>0</v>
      </c>
      <c r="L31" s="66">
        <f t="shared" si="5"/>
        <v>0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16600.330000000002</v>
      </c>
      <c r="H32" s="65">
        <f>H33</f>
        <v>28213</v>
      </c>
      <c r="I32" s="65">
        <f>I33</f>
        <v>33779</v>
      </c>
      <c r="J32" s="65">
        <f>J33</f>
        <v>31256.51</v>
      </c>
      <c r="K32" s="65">
        <f t="shared" si="4"/>
        <v>188.28848583130574</v>
      </c>
      <c r="L32" s="65">
        <f t="shared" si="5"/>
        <v>92.532372183901245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16600.330000000002</v>
      </c>
      <c r="H33" s="66">
        <v>28213</v>
      </c>
      <c r="I33" s="66">
        <v>33779</v>
      </c>
      <c r="J33" s="66">
        <v>31256.51</v>
      </c>
      <c r="K33" s="66">
        <f t="shared" si="4"/>
        <v>188.28848583130574</v>
      </c>
      <c r="L33" s="66">
        <f t="shared" si="5"/>
        <v>92.532372183901245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67653.39</v>
      </c>
      <c r="H34" s="65">
        <f>H35</f>
        <v>88232</v>
      </c>
      <c r="I34" s="65">
        <f>I35</f>
        <v>95432</v>
      </c>
      <c r="J34" s="65">
        <f>J35</f>
        <v>95427.07</v>
      </c>
      <c r="K34" s="65">
        <f t="shared" si="4"/>
        <v>141.05290215316631</v>
      </c>
      <c r="L34" s="65">
        <f t="shared" si="5"/>
        <v>99.994834017939482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67653.39</v>
      </c>
      <c r="H35" s="66">
        <v>88232</v>
      </c>
      <c r="I35" s="66">
        <v>95432</v>
      </c>
      <c r="J35" s="66">
        <v>95427.07</v>
      </c>
      <c r="K35" s="66">
        <f t="shared" si="4"/>
        <v>141.05290215316631</v>
      </c>
      <c r="L35" s="66">
        <f t="shared" si="5"/>
        <v>99.994834017939482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G37+G42+G46+G56</f>
        <v>47517.68</v>
      </c>
      <c r="H36" s="65">
        <f>H37+H42+H46+H56</f>
        <v>70500</v>
      </c>
      <c r="I36" s="65">
        <f>I37+I42+I46+I56</f>
        <v>58500</v>
      </c>
      <c r="J36" s="65">
        <f>J37+J42+J46+J56</f>
        <v>56529.21</v>
      </c>
      <c r="K36" s="65">
        <f t="shared" si="4"/>
        <v>118.96458328773627</v>
      </c>
      <c r="L36" s="65">
        <f t="shared" si="5"/>
        <v>96.631128205128206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G38+G39+G40+G41</f>
        <v>19102.46</v>
      </c>
      <c r="H37" s="65">
        <f>H38+H39+H40+H41</f>
        <v>25397</v>
      </c>
      <c r="I37" s="65">
        <f>I38+I39+I40+I41</f>
        <v>21097</v>
      </c>
      <c r="J37" s="65">
        <f>J38+J39+J40+J41</f>
        <v>20653.760000000002</v>
      </c>
      <c r="K37" s="65">
        <f t="shared" si="4"/>
        <v>108.12094358527645</v>
      </c>
      <c r="L37" s="65">
        <f t="shared" si="5"/>
        <v>97.899037777883109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2203</v>
      </c>
      <c r="H38" s="66">
        <v>3300</v>
      </c>
      <c r="I38" s="66">
        <v>1600</v>
      </c>
      <c r="J38" s="66">
        <v>1574.9</v>
      </c>
      <c r="K38" s="66">
        <f t="shared" si="4"/>
        <v>71.488878801634129</v>
      </c>
      <c r="L38" s="66">
        <f t="shared" si="5"/>
        <v>98.431250000000006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16229.46</v>
      </c>
      <c r="H39" s="66">
        <v>21300</v>
      </c>
      <c r="I39" s="66">
        <v>18100</v>
      </c>
      <c r="J39" s="66">
        <v>18009.91</v>
      </c>
      <c r="K39" s="66">
        <f t="shared" si="4"/>
        <v>110.97048207395687</v>
      </c>
      <c r="L39" s="66">
        <f t="shared" si="5"/>
        <v>99.502265193370164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670</v>
      </c>
      <c r="H40" s="66">
        <v>664</v>
      </c>
      <c r="I40" s="66">
        <v>1264</v>
      </c>
      <c r="J40" s="66">
        <v>1068.95</v>
      </c>
      <c r="K40" s="66">
        <f t="shared" si="4"/>
        <v>159.544776119403</v>
      </c>
      <c r="L40" s="66">
        <f t="shared" si="5"/>
        <v>84.568829113924053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133</v>
      </c>
      <c r="I41" s="66">
        <v>133</v>
      </c>
      <c r="J41" s="66">
        <v>0</v>
      </c>
      <c r="K41" s="66" t="e">
        <f t="shared" si="4"/>
        <v>#DIV/0!</v>
      </c>
      <c r="L41" s="66">
        <f t="shared" si="5"/>
        <v>0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</f>
        <v>12059.550000000001</v>
      </c>
      <c r="H42" s="65">
        <f>H43+H44+H45</f>
        <v>20700</v>
      </c>
      <c r="I42" s="65">
        <f>I43+I44+I45</f>
        <v>13500</v>
      </c>
      <c r="J42" s="65">
        <f>J43+J44+J45</f>
        <v>12226.64</v>
      </c>
      <c r="K42" s="65">
        <f t="shared" si="4"/>
        <v>101.38554091985189</v>
      </c>
      <c r="L42" s="65">
        <f t="shared" si="5"/>
        <v>90.5677037037037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7265.79</v>
      </c>
      <c r="H43" s="66">
        <v>10300</v>
      </c>
      <c r="I43" s="66">
        <v>7300</v>
      </c>
      <c r="J43" s="66">
        <v>7120.09</v>
      </c>
      <c r="K43" s="66">
        <f t="shared" si="4"/>
        <v>97.994712206105604</v>
      </c>
      <c r="L43" s="66">
        <f t="shared" si="5"/>
        <v>97.535479452054801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4437.97</v>
      </c>
      <c r="H44" s="66">
        <v>9900</v>
      </c>
      <c r="I44" s="66">
        <v>4200</v>
      </c>
      <c r="J44" s="66">
        <v>3514.66</v>
      </c>
      <c r="K44" s="66">
        <f t="shared" si="4"/>
        <v>79.195217633287285</v>
      </c>
      <c r="L44" s="66">
        <f t="shared" si="5"/>
        <v>83.682380952380953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355.79</v>
      </c>
      <c r="H45" s="66">
        <v>500</v>
      </c>
      <c r="I45" s="66">
        <v>2000</v>
      </c>
      <c r="J45" s="66">
        <v>1591.89</v>
      </c>
      <c r="K45" s="66">
        <f t="shared" si="4"/>
        <v>447.42404227212677</v>
      </c>
      <c r="L45" s="66">
        <f t="shared" si="5"/>
        <v>79.594499999999996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13190.390000000001</v>
      </c>
      <c r="H46" s="65">
        <f>H47+H48+H49+H50+H51+H52+H53+H54+H55</f>
        <v>20468</v>
      </c>
      <c r="I46" s="65">
        <f>I47+I48+I49+I50+I51+I52+I53+I54+I55</f>
        <v>19268</v>
      </c>
      <c r="J46" s="65">
        <f>J47+J48+J49+J50+J51+J52+J53+J54+J55</f>
        <v>19207.36</v>
      </c>
      <c r="K46" s="65">
        <f t="shared" si="4"/>
        <v>145.61631612105478</v>
      </c>
      <c r="L46" s="65">
        <f t="shared" si="5"/>
        <v>99.685281295412082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6683.79</v>
      </c>
      <c r="H47" s="66">
        <v>9000</v>
      </c>
      <c r="I47" s="66">
        <v>7500</v>
      </c>
      <c r="J47" s="66">
        <v>7148.04</v>
      </c>
      <c r="K47" s="66">
        <f t="shared" si="4"/>
        <v>106.94590943162487</v>
      </c>
      <c r="L47" s="66">
        <f t="shared" si="5"/>
        <v>95.307199999999995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670.88</v>
      </c>
      <c r="H48" s="66">
        <v>1400</v>
      </c>
      <c r="I48" s="66">
        <v>1400</v>
      </c>
      <c r="J48" s="66">
        <v>1083.02</v>
      </c>
      <c r="K48" s="66">
        <f t="shared" si="4"/>
        <v>161.43274505127593</v>
      </c>
      <c r="L48" s="66">
        <f t="shared" si="5"/>
        <v>77.358571428571423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</v>
      </c>
      <c r="H49" s="66">
        <v>665</v>
      </c>
      <c r="I49" s="66">
        <v>965</v>
      </c>
      <c r="J49" s="66">
        <v>1420</v>
      </c>
      <c r="K49" s="66" t="e">
        <f t="shared" si="4"/>
        <v>#DIV/0!</v>
      </c>
      <c r="L49" s="66">
        <f t="shared" si="5"/>
        <v>147.15025906735752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1404.86</v>
      </c>
      <c r="H50" s="66">
        <v>1814</v>
      </c>
      <c r="I50" s="66">
        <v>1814</v>
      </c>
      <c r="J50" s="66">
        <v>1595.27</v>
      </c>
      <c r="K50" s="66">
        <f t="shared" si="4"/>
        <v>113.55366371026295</v>
      </c>
      <c r="L50" s="66">
        <f t="shared" si="5"/>
        <v>87.942116868798237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1511.84</v>
      </c>
      <c r="H51" s="66">
        <v>2000</v>
      </c>
      <c r="I51" s="66">
        <v>2000</v>
      </c>
      <c r="J51" s="66">
        <v>1984.01</v>
      </c>
      <c r="K51" s="66">
        <f t="shared" si="4"/>
        <v>131.23147952164251</v>
      </c>
      <c r="L51" s="66">
        <f t="shared" si="5"/>
        <v>99.200500000000005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0</v>
      </c>
      <c r="H52" s="66">
        <v>2664</v>
      </c>
      <c r="I52" s="66">
        <v>2664</v>
      </c>
      <c r="J52" s="66">
        <v>2975.6</v>
      </c>
      <c r="K52" s="66" t="e">
        <f t="shared" si="4"/>
        <v>#DIV/0!</v>
      </c>
      <c r="L52" s="66">
        <f t="shared" si="5"/>
        <v>111.69669669669669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2390.5100000000002</v>
      </c>
      <c r="H53" s="66">
        <v>2500</v>
      </c>
      <c r="I53" s="66">
        <v>2500</v>
      </c>
      <c r="J53" s="66">
        <v>2321.5</v>
      </c>
      <c r="K53" s="66">
        <f t="shared" si="4"/>
        <v>97.113168319730931</v>
      </c>
      <c r="L53" s="66">
        <f t="shared" si="5"/>
        <v>92.86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19.920000000000002</v>
      </c>
      <c r="H54" s="66">
        <v>25</v>
      </c>
      <c r="I54" s="66">
        <v>25</v>
      </c>
      <c r="J54" s="66">
        <v>19.920000000000002</v>
      </c>
      <c r="K54" s="66">
        <f t="shared" si="4"/>
        <v>99.999999999999986</v>
      </c>
      <c r="L54" s="66">
        <f t="shared" si="5"/>
        <v>79.680000000000007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508.59</v>
      </c>
      <c r="H55" s="66">
        <v>400</v>
      </c>
      <c r="I55" s="66">
        <v>400</v>
      </c>
      <c r="J55" s="66">
        <v>660</v>
      </c>
      <c r="K55" s="66">
        <f t="shared" si="4"/>
        <v>129.77054208694628</v>
      </c>
      <c r="L55" s="66">
        <f t="shared" si="5"/>
        <v>165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</f>
        <v>3165.2799999999997</v>
      </c>
      <c r="H56" s="65">
        <f>H57+H58+H59+H60</f>
        <v>3935</v>
      </c>
      <c r="I56" s="65">
        <f>I57+I58+I59+I60</f>
        <v>4635</v>
      </c>
      <c r="J56" s="65">
        <f>J57+J58+J59+J60</f>
        <v>4441.45</v>
      </c>
      <c r="K56" s="65">
        <f t="shared" si="4"/>
        <v>140.31776019814993</v>
      </c>
      <c r="L56" s="65">
        <f t="shared" si="5"/>
        <v>95.824163969795038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382.71</v>
      </c>
      <c r="H57" s="66">
        <v>535</v>
      </c>
      <c r="I57" s="66">
        <v>835</v>
      </c>
      <c r="J57" s="66">
        <v>715.27</v>
      </c>
      <c r="K57" s="66">
        <f t="shared" si="4"/>
        <v>186.89608319615377</v>
      </c>
      <c r="L57" s="66">
        <f t="shared" si="5"/>
        <v>85.661077844311379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715.17</v>
      </c>
      <c r="H58" s="66">
        <v>1000</v>
      </c>
      <c r="I58" s="66">
        <v>1000</v>
      </c>
      <c r="J58" s="66">
        <v>987.94</v>
      </c>
      <c r="K58" s="66">
        <f t="shared" ref="K58:K74" si="6">(J58*100)/G58</f>
        <v>138.1405819595341</v>
      </c>
      <c r="L58" s="66">
        <f t="shared" ref="L58:L74" si="7">(J58*100)/I58</f>
        <v>98.793999999999997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1664.43</v>
      </c>
      <c r="H59" s="66">
        <v>2000</v>
      </c>
      <c r="I59" s="66">
        <v>2000</v>
      </c>
      <c r="J59" s="66">
        <v>2016</v>
      </c>
      <c r="K59" s="66">
        <f t="shared" si="6"/>
        <v>121.12254645734575</v>
      </c>
      <c r="L59" s="66">
        <f t="shared" si="7"/>
        <v>100.8</v>
      </c>
    </row>
    <row r="60" spans="2:12" x14ac:dyDescent="0.25">
      <c r="B60" s="66"/>
      <c r="C60" s="66"/>
      <c r="D60" s="66"/>
      <c r="E60" s="66" t="s">
        <v>137</v>
      </c>
      <c r="F60" s="66" t="s">
        <v>130</v>
      </c>
      <c r="G60" s="66">
        <v>402.97</v>
      </c>
      <c r="H60" s="66">
        <v>400</v>
      </c>
      <c r="I60" s="66">
        <v>800</v>
      </c>
      <c r="J60" s="66">
        <v>722.24</v>
      </c>
      <c r="K60" s="66">
        <f t="shared" si="6"/>
        <v>179.22922301908329</v>
      </c>
      <c r="L60" s="66">
        <f t="shared" si="7"/>
        <v>90.28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>G62+G64</f>
        <v>966.42</v>
      </c>
      <c r="H61" s="65">
        <f>H62+H64</f>
        <v>2000</v>
      </c>
      <c r="I61" s="65">
        <f>I62+I64</f>
        <v>1320</v>
      </c>
      <c r="J61" s="65">
        <f>J62+J64</f>
        <v>899.01</v>
      </c>
      <c r="K61" s="65">
        <f t="shared" si="6"/>
        <v>93.024771838331162</v>
      </c>
      <c r="L61" s="65">
        <f t="shared" si="7"/>
        <v>68.106818181818184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332.37</v>
      </c>
      <c r="H62" s="65">
        <f>H63</f>
        <v>230</v>
      </c>
      <c r="I62" s="65">
        <f>I63</f>
        <v>230</v>
      </c>
      <c r="J62" s="65">
        <f>J63</f>
        <v>226.31</v>
      </c>
      <c r="K62" s="65">
        <f t="shared" si="6"/>
        <v>68.089779462647044</v>
      </c>
      <c r="L62" s="65">
        <f t="shared" si="7"/>
        <v>98.395652173913049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332.37</v>
      </c>
      <c r="H63" s="66">
        <v>230</v>
      </c>
      <c r="I63" s="66">
        <v>230</v>
      </c>
      <c r="J63" s="66">
        <v>226.31</v>
      </c>
      <c r="K63" s="66">
        <f t="shared" si="6"/>
        <v>68.089779462647044</v>
      </c>
      <c r="L63" s="66">
        <f t="shared" si="7"/>
        <v>98.395652173913049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634.04999999999995</v>
      </c>
      <c r="H64" s="65">
        <f>H65</f>
        <v>1770</v>
      </c>
      <c r="I64" s="65">
        <f>I65</f>
        <v>1090</v>
      </c>
      <c r="J64" s="65">
        <f>J65</f>
        <v>672.7</v>
      </c>
      <c r="K64" s="65">
        <f t="shared" si="6"/>
        <v>106.09573377493889</v>
      </c>
      <c r="L64" s="65">
        <f t="shared" si="7"/>
        <v>61.715596330275233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634.04999999999995</v>
      </c>
      <c r="H65" s="66">
        <v>1770</v>
      </c>
      <c r="I65" s="66">
        <v>1090</v>
      </c>
      <c r="J65" s="66">
        <v>672.7</v>
      </c>
      <c r="K65" s="66">
        <f t="shared" si="6"/>
        <v>106.09573377493889</v>
      </c>
      <c r="L65" s="66">
        <f t="shared" si="7"/>
        <v>61.715596330275233</v>
      </c>
    </row>
    <row r="66" spans="2:12" x14ac:dyDescent="0.25">
      <c r="B66" s="65" t="s">
        <v>148</v>
      </c>
      <c r="C66" s="65"/>
      <c r="D66" s="65"/>
      <c r="E66" s="65"/>
      <c r="F66" s="65" t="s">
        <v>149</v>
      </c>
      <c r="G66" s="65">
        <f>G67+G72</f>
        <v>64956.819999999992</v>
      </c>
      <c r="H66" s="65">
        <f>H67+H72</f>
        <v>42411</v>
      </c>
      <c r="I66" s="65">
        <f>I67+I72</f>
        <v>38758</v>
      </c>
      <c r="J66" s="65">
        <f>J67+J72</f>
        <v>38139.75</v>
      </c>
      <c r="K66" s="65">
        <f t="shared" si="6"/>
        <v>58.71554364884242</v>
      </c>
      <c r="L66" s="65">
        <f t="shared" si="7"/>
        <v>98.404845451261679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4447.2299999999996</v>
      </c>
      <c r="H67" s="65">
        <f>H68+H70</f>
        <v>7411</v>
      </c>
      <c r="I67" s="65">
        <f>I68+I70</f>
        <v>7416</v>
      </c>
      <c r="J67" s="65">
        <f>J68+J70</f>
        <v>6897.25</v>
      </c>
      <c r="K67" s="65">
        <f t="shared" si="6"/>
        <v>155.09092176478393</v>
      </c>
      <c r="L67" s="65">
        <f t="shared" si="7"/>
        <v>93.004989212513479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900</v>
      </c>
      <c r="H68" s="65">
        <f>H69</f>
        <v>3758</v>
      </c>
      <c r="I68" s="65">
        <f>I69</f>
        <v>3758</v>
      </c>
      <c r="J68" s="65">
        <f>J69</f>
        <v>3243.96</v>
      </c>
      <c r="K68" s="65">
        <f t="shared" si="6"/>
        <v>360.44</v>
      </c>
      <c r="L68" s="65">
        <f t="shared" si="7"/>
        <v>86.321447578499203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900</v>
      </c>
      <c r="H69" s="66">
        <v>3758</v>
      </c>
      <c r="I69" s="66">
        <v>3758</v>
      </c>
      <c r="J69" s="66">
        <v>3243.96</v>
      </c>
      <c r="K69" s="66">
        <f t="shared" si="6"/>
        <v>360.44</v>
      </c>
      <c r="L69" s="66">
        <f t="shared" si="7"/>
        <v>86.321447578499203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3547.23</v>
      </c>
      <c r="H70" s="65">
        <f>H71</f>
        <v>3653</v>
      </c>
      <c r="I70" s="65">
        <f>I71</f>
        <v>3658</v>
      </c>
      <c r="J70" s="65">
        <f>J71</f>
        <v>3653.29</v>
      </c>
      <c r="K70" s="65">
        <f t="shared" si="6"/>
        <v>102.98993862816903</v>
      </c>
      <c r="L70" s="65">
        <f t="shared" si="7"/>
        <v>99.871241115363588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3547.23</v>
      </c>
      <c r="H71" s="66">
        <v>3653</v>
      </c>
      <c r="I71" s="66">
        <v>3658</v>
      </c>
      <c r="J71" s="66">
        <v>3653.29</v>
      </c>
      <c r="K71" s="66">
        <f t="shared" si="6"/>
        <v>102.98993862816903</v>
      </c>
      <c r="L71" s="66">
        <f t="shared" si="7"/>
        <v>99.871241115363588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 t="shared" ref="G72:J73" si="8">G73</f>
        <v>60509.59</v>
      </c>
      <c r="H72" s="65">
        <f t="shared" si="8"/>
        <v>35000</v>
      </c>
      <c r="I72" s="65">
        <f t="shared" si="8"/>
        <v>31342</v>
      </c>
      <c r="J72" s="65">
        <f t="shared" si="8"/>
        <v>31242.5</v>
      </c>
      <c r="K72" s="65">
        <f t="shared" si="6"/>
        <v>51.632311506324868</v>
      </c>
      <c r="L72" s="65">
        <f t="shared" si="7"/>
        <v>99.682534618084361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 t="shared" si="8"/>
        <v>60509.59</v>
      </c>
      <c r="H73" s="65">
        <f t="shared" si="8"/>
        <v>35000</v>
      </c>
      <c r="I73" s="65">
        <f t="shared" si="8"/>
        <v>31342</v>
      </c>
      <c r="J73" s="65">
        <f t="shared" si="8"/>
        <v>31242.5</v>
      </c>
      <c r="K73" s="65">
        <f t="shared" si="6"/>
        <v>51.632311506324868</v>
      </c>
      <c r="L73" s="65">
        <f t="shared" si="7"/>
        <v>99.682534618084361</v>
      </c>
    </row>
    <row r="74" spans="2:12" x14ac:dyDescent="0.25">
      <c r="B74" s="66"/>
      <c r="C74" s="66"/>
      <c r="D74" s="66"/>
      <c r="E74" s="66" t="s">
        <v>164</v>
      </c>
      <c r="F74" s="66" t="s">
        <v>163</v>
      </c>
      <c r="G74" s="66">
        <v>60509.59</v>
      </c>
      <c r="H74" s="66">
        <v>35000</v>
      </c>
      <c r="I74" s="66">
        <v>31342</v>
      </c>
      <c r="J74" s="66">
        <v>31242.5</v>
      </c>
      <c r="K74" s="66">
        <f t="shared" si="6"/>
        <v>51.632311506324868</v>
      </c>
      <c r="L74" s="66">
        <f t="shared" si="7"/>
        <v>99.682534618084361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C7+C9+C11</f>
        <v>638666.35000000009</v>
      </c>
      <c r="D6" s="71">
        <f>D7+D9+D11</f>
        <v>747605</v>
      </c>
      <c r="E6" s="71">
        <f>E7+E9+E11</f>
        <v>839796</v>
      </c>
      <c r="F6" s="71">
        <f>F7+F9+F11</f>
        <v>833150.33000000007</v>
      </c>
      <c r="G6" s="72">
        <f t="shared" ref="G6:G17" si="0">(F6*100)/C6</f>
        <v>130.45157772912256</v>
      </c>
      <c r="H6" s="72">
        <f t="shared" ref="H6:H17" si="1">(F6*100)/E6</f>
        <v>99.208656626133006</v>
      </c>
    </row>
    <row r="7" spans="1:8" x14ac:dyDescent="0.25">
      <c r="A7"/>
      <c r="B7" s="8" t="s">
        <v>165</v>
      </c>
      <c r="C7" s="71">
        <f>C8</f>
        <v>638287.55000000005</v>
      </c>
      <c r="D7" s="71">
        <f>D8</f>
        <v>747205</v>
      </c>
      <c r="E7" s="71">
        <f>E8</f>
        <v>839396</v>
      </c>
      <c r="F7" s="71">
        <f>F8</f>
        <v>832703.55</v>
      </c>
      <c r="G7" s="72">
        <f t="shared" si="0"/>
        <v>130.45899923944935</v>
      </c>
      <c r="H7" s="72">
        <f t="shared" si="1"/>
        <v>99.202706469890259</v>
      </c>
    </row>
    <row r="8" spans="1:8" x14ac:dyDescent="0.25">
      <c r="A8"/>
      <c r="B8" s="16" t="s">
        <v>166</v>
      </c>
      <c r="C8" s="73">
        <v>638287.55000000005</v>
      </c>
      <c r="D8" s="73">
        <v>747205</v>
      </c>
      <c r="E8" s="73">
        <v>839396</v>
      </c>
      <c r="F8" s="74">
        <v>832703.55</v>
      </c>
      <c r="G8" s="70">
        <f t="shared" si="0"/>
        <v>130.45899923944935</v>
      </c>
      <c r="H8" s="70">
        <f t="shared" si="1"/>
        <v>99.202706469890259</v>
      </c>
    </row>
    <row r="9" spans="1:8" ht="14.45" x14ac:dyDescent="0.3">
      <c r="A9"/>
      <c r="B9" s="8" t="s">
        <v>167</v>
      </c>
      <c r="C9" s="71">
        <f>C10</f>
        <v>378.8</v>
      </c>
      <c r="D9" s="71">
        <f>D10</f>
        <v>400</v>
      </c>
      <c r="E9" s="71">
        <f>E10</f>
        <v>400</v>
      </c>
      <c r="F9" s="71">
        <f>F10</f>
        <v>359.12</v>
      </c>
      <c r="G9" s="72">
        <f t="shared" si="0"/>
        <v>94.804646251319951</v>
      </c>
      <c r="H9" s="72">
        <f t="shared" si="1"/>
        <v>89.78</v>
      </c>
    </row>
    <row r="10" spans="1:8" ht="14.45" x14ac:dyDescent="0.3">
      <c r="A10"/>
      <c r="B10" s="16" t="s">
        <v>168</v>
      </c>
      <c r="C10" s="73">
        <v>378.8</v>
      </c>
      <c r="D10" s="73">
        <v>400</v>
      </c>
      <c r="E10" s="73">
        <v>400</v>
      </c>
      <c r="F10" s="74">
        <v>359.12</v>
      </c>
      <c r="G10" s="70">
        <f t="shared" si="0"/>
        <v>94.804646251319951</v>
      </c>
      <c r="H10" s="70">
        <f t="shared" si="1"/>
        <v>89.78</v>
      </c>
    </row>
    <row r="11" spans="1:8" ht="14.45" x14ac:dyDescent="0.3">
      <c r="A11"/>
      <c r="B11" s="8" t="s">
        <v>169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87.66</v>
      </c>
      <c r="G11" s="72" t="e">
        <f t="shared" si="0"/>
        <v>#DIV/0!</v>
      </c>
      <c r="H11" s="72" t="e">
        <f t="shared" si="1"/>
        <v>#DIV/0!</v>
      </c>
    </row>
    <row r="12" spans="1:8" ht="14.45" x14ac:dyDescent="0.3">
      <c r="A12"/>
      <c r="B12" s="16" t="s">
        <v>170</v>
      </c>
      <c r="C12" s="73">
        <v>0</v>
      </c>
      <c r="D12" s="73">
        <v>0</v>
      </c>
      <c r="E12" s="73">
        <v>0</v>
      </c>
      <c r="F12" s="74">
        <v>87.66</v>
      </c>
      <c r="G12" s="70" t="e">
        <f t="shared" si="0"/>
        <v>#DIV/0!</v>
      </c>
      <c r="H12" s="70" t="e">
        <f t="shared" si="1"/>
        <v>#DIV/0!</v>
      </c>
    </row>
    <row r="13" spans="1:8" ht="14.45" x14ac:dyDescent="0.3">
      <c r="B13" s="8" t="s">
        <v>32</v>
      </c>
      <c r="C13" s="75">
        <f>C14+C16</f>
        <v>638666.35000000009</v>
      </c>
      <c r="D13" s="75">
        <f>D14+D16</f>
        <v>747605</v>
      </c>
      <c r="E13" s="75">
        <f>E14+E16</f>
        <v>839796</v>
      </c>
      <c r="F13" s="75">
        <f>F14+F16</f>
        <v>833033.54</v>
      </c>
      <c r="G13" s="72">
        <f t="shared" si="0"/>
        <v>130.43329118560888</v>
      </c>
      <c r="H13" s="72">
        <f t="shared" si="1"/>
        <v>99.194749677302582</v>
      </c>
    </row>
    <row r="14" spans="1:8" x14ac:dyDescent="0.25">
      <c r="A14"/>
      <c r="B14" s="8" t="s">
        <v>165</v>
      </c>
      <c r="C14" s="75">
        <f>C15</f>
        <v>638287.55000000005</v>
      </c>
      <c r="D14" s="75">
        <f>D15</f>
        <v>747205</v>
      </c>
      <c r="E14" s="75">
        <f>E15</f>
        <v>839396</v>
      </c>
      <c r="F14" s="75">
        <f>F15</f>
        <v>832703.55</v>
      </c>
      <c r="G14" s="72">
        <f t="shared" si="0"/>
        <v>130.45899923944935</v>
      </c>
      <c r="H14" s="72">
        <f t="shared" si="1"/>
        <v>99.202706469890259</v>
      </c>
    </row>
    <row r="15" spans="1:8" x14ac:dyDescent="0.25">
      <c r="A15"/>
      <c r="B15" s="16" t="s">
        <v>166</v>
      </c>
      <c r="C15" s="73">
        <v>638287.55000000005</v>
      </c>
      <c r="D15" s="73">
        <v>747205</v>
      </c>
      <c r="E15" s="76">
        <v>839396</v>
      </c>
      <c r="F15" s="74">
        <v>832703.55</v>
      </c>
      <c r="G15" s="70">
        <f t="shared" si="0"/>
        <v>130.45899923944935</v>
      </c>
      <c r="H15" s="70">
        <f t="shared" si="1"/>
        <v>99.202706469890259</v>
      </c>
    </row>
    <row r="16" spans="1:8" ht="14.45" x14ac:dyDescent="0.3">
      <c r="A16"/>
      <c r="B16" s="8" t="s">
        <v>167</v>
      </c>
      <c r="C16" s="75">
        <f>C17</f>
        <v>378.8</v>
      </c>
      <c r="D16" s="75">
        <f>D17</f>
        <v>400</v>
      </c>
      <c r="E16" s="75">
        <f>E17</f>
        <v>400</v>
      </c>
      <c r="F16" s="75">
        <f>F17</f>
        <v>329.99</v>
      </c>
      <c r="G16" s="72">
        <f t="shared" si="0"/>
        <v>87.114572333685317</v>
      </c>
      <c r="H16" s="72">
        <f t="shared" si="1"/>
        <v>82.497500000000002</v>
      </c>
    </row>
    <row r="17" spans="1:8" ht="14.45" x14ac:dyDescent="0.3">
      <c r="A17"/>
      <c r="B17" s="16" t="s">
        <v>168</v>
      </c>
      <c r="C17" s="73">
        <v>378.8</v>
      </c>
      <c r="D17" s="73">
        <v>400</v>
      </c>
      <c r="E17" s="76">
        <v>400</v>
      </c>
      <c r="F17" s="74">
        <v>329.99</v>
      </c>
      <c r="G17" s="70">
        <f t="shared" si="0"/>
        <v>87.114572333685317</v>
      </c>
      <c r="H17" s="70">
        <f t="shared" si="1"/>
        <v>82.497500000000002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638666.35</v>
      </c>
      <c r="D6" s="75">
        <f t="shared" si="0"/>
        <v>747605</v>
      </c>
      <c r="E6" s="75">
        <f t="shared" si="0"/>
        <v>839796</v>
      </c>
      <c r="F6" s="75">
        <f t="shared" si="0"/>
        <v>833033.54</v>
      </c>
      <c r="G6" s="70">
        <f>(F6*100)/C6</f>
        <v>130.43329118560888</v>
      </c>
      <c r="H6" s="70">
        <f>(F6*100)/E6</f>
        <v>99.194749677302582</v>
      </c>
    </row>
    <row r="7" spans="2:8" ht="14.45" x14ac:dyDescent="0.3">
      <c r="B7" s="8" t="s">
        <v>171</v>
      </c>
      <c r="C7" s="75">
        <f t="shared" si="0"/>
        <v>638666.35</v>
      </c>
      <c r="D7" s="75">
        <f t="shared" si="0"/>
        <v>747605</v>
      </c>
      <c r="E7" s="75">
        <f t="shared" si="0"/>
        <v>839796</v>
      </c>
      <c r="F7" s="75">
        <f t="shared" si="0"/>
        <v>833033.54</v>
      </c>
      <c r="G7" s="70">
        <f>(F7*100)/C7</f>
        <v>130.43329118560888</v>
      </c>
      <c r="H7" s="70">
        <f>(F7*100)/E7</f>
        <v>99.194749677302582</v>
      </c>
    </row>
    <row r="8" spans="2:8" ht="14.45" x14ac:dyDescent="0.3">
      <c r="B8" s="11" t="s">
        <v>172</v>
      </c>
      <c r="C8" s="73">
        <v>638666.35</v>
      </c>
      <c r="D8" s="73">
        <v>747605</v>
      </c>
      <c r="E8" s="73">
        <v>839796</v>
      </c>
      <c r="F8" s="74">
        <v>833033.54</v>
      </c>
      <c r="G8" s="70">
        <f>(F8*100)/C8</f>
        <v>130.43329118560888</v>
      </c>
      <c r="H8" s="70">
        <f>(F8*100)/E8</f>
        <v>99.194749677302582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6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173</v>
      </c>
      <c r="C1" s="39"/>
    </row>
    <row r="2" spans="1:6" ht="15" customHeight="1" x14ac:dyDescent="0.2">
      <c r="A2" s="41" t="s">
        <v>34</v>
      </c>
      <c r="B2" s="42" t="s">
        <v>174</v>
      </c>
      <c r="C2" s="39"/>
    </row>
    <row r="3" spans="1:6" s="39" customFormat="1" ht="43.5" customHeight="1" x14ac:dyDescent="0.2">
      <c r="A3" s="43" t="s">
        <v>35</v>
      </c>
      <c r="B3" s="37" t="s">
        <v>175</v>
      </c>
    </row>
    <row r="4" spans="1:6" s="39" customFormat="1" x14ac:dyDescent="0.2">
      <c r="A4" s="43" t="s">
        <v>36</v>
      </c>
      <c r="B4" s="44" t="s">
        <v>176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177</v>
      </c>
      <c r="B7" s="46"/>
      <c r="C7" s="77">
        <f>C12</f>
        <v>750963</v>
      </c>
      <c r="D7" s="77">
        <f>D12</f>
        <v>839396</v>
      </c>
      <c r="E7" s="77">
        <f>E12</f>
        <v>832703.55</v>
      </c>
      <c r="F7" s="77">
        <f>(E7*100)/D7</f>
        <v>99.202706469890259</v>
      </c>
    </row>
    <row r="8" spans="1:6" ht="13.15" x14ac:dyDescent="0.25">
      <c r="A8" s="47" t="s">
        <v>74</v>
      </c>
      <c r="B8" s="46"/>
      <c r="C8" s="77">
        <f>C66</f>
        <v>400</v>
      </c>
      <c r="D8" s="77">
        <f>D66</f>
        <v>400</v>
      </c>
      <c r="E8" s="77">
        <f>E66</f>
        <v>329.99</v>
      </c>
      <c r="F8" s="77">
        <f>(E8*100)/D8</f>
        <v>82.497500000000002</v>
      </c>
    </row>
    <row r="9" spans="1:6" ht="13.15" x14ac:dyDescent="0.25">
      <c r="A9" s="47" t="s">
        <v>178</v>
      </c>
      <c r="B9" s="46"/>
      <c r="C9" s="77">
        <f>C76</f>
        <v>0</v>
      </c>
      <c r="D9" s="77">
        <f>D76</f>
        <v>0</v>
      </c>
      <c r="E9" s="77">
        <f>E76</f>
        <v>0</v>
      </c>
      <c r="F9" s="77" t="e">
        <f>(E9*100)/D9</f>
        <v>#DIV/0!</v>
      </c>
    </row>
    <row r="10" spans="1:6" s="57" customFormat="1" ht="13.15" x14ac:dyDescent="0.25"/>
    <row r="11" spans="1:6" ht="38.25" x14ac:dyDescent="0.2">
      <c r="A11" s="47" t="s">
        <v>179</v>
      </c>
      <c r="B11" s="47" t="s">
        <v>180</v>
      </c>
      <c r="C11" s="47" t="s">
        <v>43</v>
      </c>
      <c r="D11" s="47" t="s">
        <v>181</v>
      </c>
      <c r="E11" s="47" t="s">
        <v>182</v>
      </c>
      <c r="F11" s="47" t="s">
        <v>183</v>
      </c>
    </row>
    <row r="12" spans="1:6" x14ac:dyDescent="0.2">
      <c r="A12" s="48" t="s">
        <v>177</v>
      </c>
      <c r="B12" s="48" t="s">
        <v>184</v>
      </c>
      <c r="C12" s="78">
        <f>C13+C52</f>
        <v>750963</v>
      </c>
      <c r="D12" s="78">
        <f>D13+D52</f>
        <v>839396</v>
      </c>
      <c r="E12" s="78">
        <f>E13+E52</f>
        <v>832703.55</v>
      </c>
      <c r="F12" s="79">
        <f>(E12*100)/D12</f>
        <v>99.202706469890259</v>
      </c>
    </row>
    <row r="13" spans="1:6" ht="13.15" x14ac:dyDescent="0.25">
      <c r="A13" s="49" t="s">
        <v>72</v>
      </c>
      <c r="B13" s="50" t="s">
        <v>73</v>
      </c>
      <c r="C13" s="80">
        <f>C14+C22+C47</f>
        <v>708552</v>
      </c>
      <c r="D13" s="80">
        <f>D14+D22+D47</f>
        <v>800638</v>
      </c>
      <c r="E13" s="80">
        <f>E14+E22+E47</f>
        <v>794563.8</v>
      </c>
      <c r="F13" s="81">
        <f>(E13*100)/D13</f>
        <v>99.241330039293658</v>
      </c>
    </row>
    <row r="14" spans="1:6" ht="13.15" x14ac:dyDescent="0.25">
      <c r="A14" s="51" t="s">
        <v>74</v>
      </c>
      <c r="B14" s="52" t="s">
        <v>75</v>
      </c>
      <c r="C14" s="82">
        <f>C15+C18+C20</f>
        <v>636452</v>
      </c>
      <c r="D14" s="82">
        <f>D15+D18+D20</f>
        <v>741218</v>
      </c>
      <c r="E14" s="82">
        <f>E15+E18+E20</f>
        <v>737465.57000000007</v>
      </c>
      <c r="F14" s="81">
        <f>(E14*100)/D14</f>
        <v>99.49374812808108</v>
      </c>
    </row>
    <row r="15" spans="1:6" x14ac:dyDescent="0.2">
      <c r="A15" s="53" t="s">
        <v>76</v>
      </c>
      <c r="B15" s="54" t="s">
        <v>77</v>
      </c>
      <c r="C15" s="83">
        <f>C16+C17</f>
        <v>520007</v>
      </c>
      <c r="D15" s="83">
        <f>D16+D17</f>
        <v>612007</v>
      </c>
      <c r="E15" s="83">
        <f>E16+E17</f>
        <v>610781.99</v>
      </c>
      <c r="F15" s="83">
        <f>(E15*100)/D15</f>
        <v>99.799837256763396</v>
      </c>
    </row>
    <row r="16" spans="1:6" x14ac:dyDescent="0.2">
      <c r="A16" s="55" t="s">
        <v>78</v>
      </c>
      <c r="B16" s="56" t="s">
        <v>79</v>
      </c>
      <c r="C16" s="84">
        <v>519827</v>
      </c>
      <c r="D16" s="84">
        <v>611827</v>
      </c>
      <c r="E16" s="84">
        <v>610781.99</v>
      </c>
      <c r="F16" s="84"/>
    </row>
    <row r="17" spans="1:6" x14ac:dyDescent="0.2">
      <c r="A17" s="55" t="s">
        <v>80</v>
      </c>
      <c r="B17" s="56" t="s">
        <v>81</v>
      </c>
      <c r="C17" s="84">
        <v>180</v>
      </c>
      <c r="D17" s="84">
        <v>180</v>
      </c>
      <c r="E17" s="84">
        <v>0</v>
      </c>
      <c r="F17" s="84"/>
    </row>
    <row r="18" spans="1:6" ht="13.15" x14ac:dyDescent="0.25">
      <c r="A18" s="53" t="s">
        <v>82</v>
      </c>
      <c r="B18" s="54" t="s">
        <v>83</v>
      </c>
      <c r="C18" s="83">
        <f>C19</f>
        <v>28213</v>
      </c>
      <c r="D18" s="83">
        <f>D19</f>
        <v>33779</v>
      </c>
      <c r="E18" s="83">
        <f>E19</f>
        <v>31256.51</v>
      </c>
      <c r="F18" s="83">
        <f>(E18*100)/D18</f>
        <v>92.532372183901245</v>
      </c>
    </row>
    <row r="19" spans="1:6" ht="13.15" x14ac:dyDescent="0.25">
      <c r="A19" s="55" t="s">
        <v>84</v>
      </c>
      <c r="B19" s="56" t="s">
        <v>83</v>
      </c>
      <c r="C19" s="84">
        <v>28213</v>
      </c>
      <c r="D19" s="84">
        <v>33779</v>
      </c>
      <c r="E19" s="84">
        <v>31256.51</v>
      </c>
      <c r="F19" s="84"/>
    </row>
    <row r="20" spans="1:6" x14ac:dyDescent="0.2">
      <c r="A20" s="53" t="s">
        <v>85</v>
      </c>
      <c r="B20" s="54" t="s">
        <v>86</v>
      </c>
      <c r="C20" s="83">
        <f>C21</f>
        <v>88232</v>
      </c>
      <c r="D20" s="83">
        <f>D21</f>
        <v>95432</v>
      </c>
      <c r="E20" s="83">
        <f>E21</f>
        <v>95427.07</v>
      </c>
      <c r="F20" s="83">
        <f>(E20*100)/D20</f>
        <v>99.994834017939482</v>
      </c>
    </row>
    <row r="21" spans="1:6" ht="13.15" x14ac:dyDescent="0.25">
      <c r="A21" s="55" t="s">
        <v>87</v>
      </c>
      <c r="B21" s="56" t="s">
        <v>88</v>
      </c>
      <c r="C21" s="84">
        <v>88232</v>
      </c>
      <c r="D21" s="84">
        <v>95432</v>
      </c>
      <c r="E21" s="84">
        <v>95427.07</v>
      </c>
      <c r="F21" s="84"/>
    </row>
    <row r="22" spans="1:6" ht="13.15" x14ac:dyDescent="0.25">
      <c r="A22" s="51" t="s">
        <v>89</v>
      </c>
      <c r="B22" s="52" t="s">
        <v>90</v>
      </c>
      <c r="C22" s="82">
        <f>C23+C28+C32+C42</f>
        <v>70100</v>
      </c>
      <c r="D22" s="82">
        <f>D23+D28+D32+D42</f>
        <v>58100</v>
      </c>
      <c r="E22" s="82">
        <f>E23+E28+E32+E42</f>
        <v>56199.22</v>
      </c>
      <c r="F22" s="81">
        <f>(E22*100)/D22</f>
        <v>96.728433734939756</v>
      </c>
    </row>
    <row r="23" spans="1:6" x14ac:dyDescent="0.2">
      <c r="A23" s="53" t="s">
        <v>91</v>
      </c>
      <c r="B23" s="54" t="s">
        <v>92</v>
      </c>
      <c r="C23" s="83">
        <f>C24+C25+C26+C27</f>
        <v>25397</v>
      </c>
      <c r="D23" s="83">
        <f>D24+D25+D26+D27</f>
        <v>21097</v>
      </c>
      <c r="E23" s="83">
        <f>E24+E25+E26+E27</f>
        <v>20653.760000000002</v>
      </c>
      <c r="F23" s="83">
        <f>(E23*100)/D23</f>
        <v>97.899037777883109</v>
      </c>
    </row>
    <row r="24" spans="1:6" x14ac:dyDescent="0.2">
      <c r="A24" s="55" t="s">
        <v>93</v>
      </c>
      <c r="B24" s="56" t="s">
        <v>94</v>
      </c>
      <c r="C24" s="84">
        <v>3300</v>
      </c>
      <c r="D24" s="84">
        <v>1600</v>
      </c>
      <c r="E24" s="84">
        <v>1574.9</v>
      </c>
      <c r="F24" s="84"/>
    </row>
    <row r="25" spans="1:6" ht="25.5" x14ac:dyDescent="0.2">
      <c r="A25" s="55" t="s">
        <v>95</v>
      </c>
      <c r="B25" s="56" t="s">
        <v>96</v>
      </c>
      <c r="C25" s="84">
        <v>21300</v>
      </c>
      <c r="D25" s="84">
        <v>18100</v>
      </c>
      <c r="E25" s="84">
        <v>18009.91</v>
      </c>
      <c r="F25" s="84"/>
    </row>
    <row r="26" spans="1:6" x14ac:dyDescent="0.2">
      <c r="A26" s="55" t="s">
        <v>97</v>
      </c>
      <c r="B26" s="56" t="s">
        <v>98</v>
      </c>
      <c r="C26" s="84">
        <v>664</v>
      </c>
      <c r="D26" s="84">
        <v>1264</v>
      </c>
      <c r="E26" s="84">
        <v>1068.95</v>
      </c>
      <c r="F26" s="84"/>
    </row>
    <row r="27" spans="1:6" x14ac:dyDescent="0.2">
      <c r="A27" s="55" t="s">
        <v>99</v>
      </c>
      <c r="B27" s="56" t="s">
        <v>100</v>
      </c>
      <c r="C27" s="84">
        <v>133</v>
      </c>
      <c r="D27" s="84">
        <v>133</v>
      </c>
      <c r="E27" s="84">
        <v>0</v>
      </c>
      <c r="F27" s="84"/>
    </row>
    <row r="28" spans="1:6" x14ac:dyDescent="0.2">
      <c r="A28" s="53" t="s">
        <v>101</v>
      </c>
      <c r="B28" s="54" t="s">
        <v>102</v>
      </c>
      <c r="C28" s="83">
        <f>C29+C30+C31</f>
        <v>20300</v>
      </c>
      <c r="D28" s="83">
        <f>D29+D30+D31</f>
        <v>13100</v>
      </c>
      <c r="E28" s="83">
        <f>E29+E30+E31</f>
        <v>11896.65</v>
      </c>
      <c r="F28" s="83">
        <f>(E28*100)/D28</f>
        <v>90.814122137404581</v>
      </c>
    </row>
    <row r="29" spans="1:6" x14ac:dyDescent="0.2">
      <c r="A29" s="55" t="s">
        <v>103</v>
      </c>
      <c r="B29" s="56" t="s">
        <v>104</v>
      </c>
      <c r="C29" s="84">
        <v>9900</v>
      </c>
      <c r="D29" s="84">
        <v>6900</v>
      </c>
      <c r="E29" s="84">
        <v>6790.1</v>
      </c>
      <c r="F29" s="84"/>
    </row>
    <row r="30" spans="1:6" x14ac:dyDescent="0.2">
      <c r="A30" s="55" t="s">
        <v>105</v>
      </c>
      <c r="B30" s="56" t="s">
        <v>106</v>
      </c>
      <c r="C30" s="84">
        <v>9900</v>
      </c>
      <c r="D30" s="84">
        <v>4200</v>
      </c>
      <c r="E30" s="84">
        <v>3514.66</v>
      </c>
      <c r="F30" s="84"/>
    </row>
    <row r="31" spans="1:6" x14ac:dyDescent="0.2">
      <c r="A31" s="55" t="s">
        <v>107</v>
      </c>
      <c r="B31" s="56" t="s">
        <v>108</v>
      </c>
      <c r="C31" s="84">
        <v>500</v>
      </c>
      <c r="D31" s="84">
        <v>2000</v>
      </c>
      <c r="E31" s="84">
        <v>1591.89</v>
      </c>
      <c r="F31" s="84"/>
    </row>
    <row r="32" spans="1:6" x14ac:dyDescent="0.2">
      <c r="A32" s="53" t="s">
        <v>109</v>
      </c>
      <c r="B32" s="54" t="s">
        <v>110</v>
      </c>
      <c r="C32" s="83">
        <f>C33+C34+C35+C36+C37+C38+C39+C40+C41</f>
        <v>20468</v>
      </c>
      <c r="D32" s="83">
        <f>D33+D34+D35+D36+D37+D38+D39+D40+D41</f>
        <v>19268</v>
      </c>
      <c r="E32" s="83">
        <f>E33+E34+E35+E36+E37+E38+E39+E40+E41</f>
        <v>19207.36</v>
      </c>
      <c r="F32" s="83">
        <f>(E32*100)/D32</f>
        <v>99.685281295412082</v>
      </c>
    </row>
    <row r="33" spans="1:6" x14ac:dyDescent="0.2">
      <c r="A33" s="55" t="s">
        <v>111</v>
      </c>
      <c r="B33" s="56" t="s">
        <v>112</v>
      </c>
      <c r="C33" s="84">
        <v>9000</v>
      </c>
      <c r="D33" s="84">
        <v>7500</v>
      </c>
      <c r="E33" s="84">
        <v>7148.04</v>
      </c>
      <c r="F33" s="84"/>
    </row>
    <row r="34" spans="1:6" x14ac:dyDescent="0.2">
      <c r="A34" s="55" t="s">
        <v>113</v>
      </c>
      <c r="B34" s="56" t="s">
        <v>114</v>
      </c>
      <c r="C34" s="84">
        <v>1400</v>
      </c>
      <c r="D34" s="84">
        <v>1400</v>
      </c>
      <c r="E34" s="84">
        <v>1083.02</v>
      </c>
      <c r="F34" s="84"/>
    </row>
    <row r="35" spans="1:6" x14ac:dyDescent="0.2">
      <c r="A35" s="55" t="s">
        <v>115</v>
      </c>
      <c r="B35" s="56" t="s">
        <v>116</v>
      </c>
      <c r="C35" s="84">
        <v>665</v>
      </c>
      <c r="D35" s="84">
        <v>965</v>
      </c>
      <c r="E35" s="84">
        <v>1420</v>
      </c>
      <c r="F35" s="84"/>
    </row>
    <row r="36" spans="1:6" x14ac:dyDescent="0.2">
      <c r="A36" s="55" t="s">
        <v>117</v>
      </c>
      <c r="B36" s="56" t="s">
        <v>118</v>
      </c>
      <c r="C36" s="84">
        <v>1814</v>
      </c>
      <c r="D36" s="84">
        <v>1814</v>
      </c>
      <c r="E36" s="84">
        <v>1595.27</v>
      </c>
      <c r="F36" s="84"/>
    </row>
    <row r="37" spans="1:6" x14ac:dyDescent="0.2">
      <c r="A37" s="55" t="s">
        <v>119</v>
      </c>
      <c r="B37" s="56" t="s">
        <v>120</v>
      </c>
      <c r="C37" s="84">
        <v>2000</v>
      </c>
      <c r="D37" s="84">
        <v>2000</v>
      </c>
      <c r="E37" s="84">
        <v>1984.01</v>
      </c>
      <c r="F37" s="84"/>
    </row>
    <row r="38" spans="1:6" x14ac:dyDescent="0.2">
      <c r="A38" s="55" t="s">
        <v>121</v>
      </c>
      <c r="B38" s="56" t="s">
        <v>122</v>
      </c>
      <c r="C38" s="84">
        <v>2664</v>
      </c>
      <c r="D38" s="84">
        <v>2664</v>
      </c>
      <c r="E38" s="84">
        <v>2975.6</v>
      </c>
      <c r="F38" s="84"/>
    </row>
    <row r="39" spans="1:6" x14ac:dyDescent="0.2">
      <c r="A39" s="55" t="s">
        <v>123</v>
      </c>
      <c r="B39" s="56" t="s">
        <v>124</v>
      </c>
      <c r="C39" s="84">
        <v>2500</v>
      </c>
      <c r="D39" s="84">
        <v>2500</v>
      </c>
      <c r="E39" s="84">
        <v>2321.5</v>
      </c>
      <c r="F39" s="84"/>
    </row>
    <row r="40" spans="1:6" x14ac:dyDescent="0.2">
      <c r="A40" s="55" t="s">
        <v>125</v>
      </c>
      <c r="B40" s="56" t="s">
        <v>126</v>
      </c>
      <c r="C40" s="84">
        <v>25</v>
      </c>
      <c r="D40" s="84">
        <v>25</v>
      </c>
      <c r="E40" s="84">
        <v>19.920000000000002</v>
      </c>
      <c r="F40" s="84"/>
    </row>
    <row r="41" spans="1:6" x14ac:dyDescent="0.2">
      <c r="A41" s="55" t="s">
        <v>127</v>
      </c>
      <c r="B41" s="56" t="s">
        <v>128</v>
      </c>
      <c r="C41" s="84">
        <v>400</v>
      </c>
      <c r="D41" s="84">
        <v>400</v>
      </c>
      <c r="E41" s="84">
        <v>660</v>
      </c>
      <c r="F41" s="84"/>
    </row>
    <row r="42" spans="1:6" x14ac:dyDescent="0.2">
      <c r="A42" s="53" t="s">
        <v>129</v>
      </c>
      <c r="B42" s="54" t="s">
        <v>130</v>
      </c>
      <c r="C42" s="83">
        <f>C43+C44+C45+C46</f>
        <v>3935</v>
      </c>
      <c r="D42" s="83">
        <f>D43+D44+D45+D46</f>
        <v>4635</v>
      </c>
      <c r="E42" s="83">
        <f>E43+E44+E45+E46</f>
        <v>4441.45</v>
      </c>
      <c r="F42" s="83">
        <f>(E42*100)/D42</f>
        <v>95.824163969795038</v>
      </c>
    </row>
    <row r="43" spans="1:6" x14ac:dyDescent="0.2">
      <c r="A43" s="55" t="s">
        <v>131</v>
      </c>
      <c r="B43" s="56" t="s">
        <v>132</v>
      </c>
      <c r="C43" s="84">
        <v>535</v>
      </c>
      <c r="D43" s="84">
        <v>835</v>
      </c>
      <c r="E43" s="84">
        <v>715.27</v>
      </c>
      <c r="F43" s="84"/>
    </row>
    <row r="44" spans="1:6" x14ac:dyDescent="0.2">
      <c r="A44" s="55" t="s">
        <v>133</v>
      </c>
      <c r="B44" s="56" t="s">
        <v>134</v>
      </c>
      <c r="C44" s="84">
        <v>1000</v>
      </c>
      <c r="D44" s="84">
        <v>1000</v>
      </c>
      <c r="E44" s="84">
        <v>987.94</v>
      </c>
      <c r="F44" s="84"/>
    </row>
    <row r="45" spans="1:6" x14ac:dyDescent="0.2">
      <c r="A45" s="55" t="s">
        <v>135</v>
      </c>
      <c r="B45" s="56" t="s">
        <v>136</v>
      </c>
      <c r="C45" s="84">
        <v>2000</v>
      </c>
      <c r="D45" s="84">
        <v>2000</v>
      </c>
      <c r="E45" s="84">
        <v>2016</v>
      </c>
      <c r="F45" s="84"/>
    </row>
    <row r="46" spans="1:6" x14ac:dyDescent="0.2">
      <c r="A46" s="55" t="s">
        <v>137</v>
      </c>
      <c r="B46" s="56" t="s">
        <v>130</v>
      </c>
      <c r="C46" s="84">
        <v>400</v>
      </c>
      <c r="D46" s="84">
        <v>800</v>
      </c>
      <c r="E46" s="84">
        <v>722.24</v>
      </c>
      <c r="F46" s="84"/>
    </row>
    <row r="47" spans="1:6" x14ac:dyDescent="0.2">
      <c r="A47" s="51" t="s">
        <v>138</v>
      </c>
      <c r="B47" s="52" t="s">
        <v>139</v>
      </c>
      <c r="C47" s="82">
        <f>C48+C50</f>
        <v>2000</v>
      </c>
      <c r="D47" s="82">
        <f>D48+D50</f>
        <v>1320</v>
      </c>
      <c r="E47" s="82">
        <f>E48+E50</f>
        <v>899.01</v>
      </c>
      <c r="F47" s="81">
        <f>(E47*100)/D47</f>
        <v>68.106818181818184</v>
      </c>
    </row>
    <row r="48" spans="1:6" x14ac:dyDescent="0.2">
      <c r="A48" s="53" t="s">
        <v>140</v>
      </c>
      <c r="B48" s="54" t="s">
        <v>141</v>
      </c>
      <c r="C48" s="83">
        <f>C49</f>
        <v>230</v>
      </c>
      <c r="D48" s="83">
        <f>D49</f>
        <v>230</v>
      </c>
      <c r="E48" s="83">
        <f>E49</f>
        <v>226.31</v>
      </c>
      <c r="F48" s="83">
        <f>(E48*100)/D48</f>
        <v>98.395652173913049</v>
      </c>
    </row>
    <row r="49" spans="1:6" ht="25.5" x14ac:dyDescent="0.2">
      <c r="A49" s="55" t="s">
        <v>142</v>
      </c>
      <c r="B49" s="56" t="s">
        <v>143</v>
      </c>
      <c r="C49" s="84">
        <v>230</v>
      </c>
      <c r="D49" s="84">
        <v>230</v>
      </c>
      <c r="E49" s="84">
        <v>226.31</v>
      </c>
      <c r="F49" s="84"/>
    </row>
    <row r="50" spans="1:6" x14ac:dyDescent="0.2">
      <c r="A50" s="53" t="s">
        <v>144</v>
      </c>
      <c r="B50" s="54" t="s">
        <v>145</v>
      </c>
      <c r="C50" s="83">
        <f>C51</f>
        <v>1770</v>
      </c>
      <c r="D50" s="83">
        <f>D51</f>
        <v>1090</v>
      </c>
      <c r="E50" s="83">
        <f>E51</f>
        <v>672.7</v>
      </c>
      <c r="F50" s="83">
        <f>(E50*100)/D50</f>
        <v>61.715596330275233</v>
      </c>
    </row>
    <row r="51" spans="1:6" x14ac:dyDescent="0.2">
      <c r="A51" s="55" t="s">
        <v>146</v>
      </c>
      <c r="B51" s="56" t="s">
        <v>147</v>
      </c>
      <c r="C51" s="84">
        <v>1770</v>
      </c>
      <c r="D51" s="84">
        <v>1090</v>
      </c>
      <c r="E51" s="84">
        <v>672.7</v>
      </c>
      <c r="F51" s="84"/>
    </row>
    <row r="52" spans="1:6" x14ac:dyDescent="0.2">
      <c r="A52" s="49" t="s">
        <v>148</v>
      </c>
      <c r="B52" s="50" t="s">
        <v>149</v>
      </c>
      <c r="C52" s="80">
        <f>C53+C58</f>
        <v>42411</v>
      </c>
      <c r="D52" s="80">
        <f>D53+D58</f>
        <v>38758</v>
      </c>
      <c r="E52" s="80">
        <f>E53+E58</f>
        <v>38139.75</v>
      </c>
      <c r="F52" s="81">
        <f>(E52*100)/D52</f>
        <v>98.404845451261679</v>
      </c>
    </row>
    <row r="53" spans="1:6" x14ac:dyDescent="0.2">
      <c r="A53" s="51" t="s">
        <v>150</v>
      </c>
      <c r="B53" s="52" t="s">
        <v>151</v>
      </c>
      <c r="C53" s="82">
        <f>C54+C56</f>
        <v>7411</v>
      </c>
      <c r="D53" s="82">
        <f>D54+D56</f>
        <v>7416</v>
      </c>
      <c r="E53" s="82">
        <f>E54+E56</f>
        <v>6897.25</v>
      </c>
      <c r="F53" s="81">
        <f>(E53*100)/D53</f>
        <v>93.004989212513479</v>
      </c>
    </row>
    <row r="54" spans="1:6" x14ac:dyDescent="0.2">
      <c r="A54" s="53" t="s">
        <v>152</v>
      </c>
      <c r="B54" s="54" t="s">
        <v>153</v>
      </c>
      <c r="C54" s="83">
        <f>C55</f>
        <v>3758</v>
      </c>
      <c r="D54" s="83">
        <f>D55</f>
        <v>3758</v>
      </c>
      <c r="E54" s="83">
        <f>E55</f>
        <v>3243.96</v>
      </c>
      <c r="F54" s="83">
        <f>(E54*100)/D54</f>
        <v>86.321447578499203</v>
      </c>
    </row>
    <row r="55" spans="1:6" x14ac:dyDescent="0.2">
      <c r="A55" s="55" t="s">
        <v>154</v>
      </c>
      <c r="B55" s="56" t="s">
        <v>155</v>
      </c>
      <c r="C55" s="84">
        <v>3758</v>
      </c>
      <c r="D55" s="84">
        <v>3758</v>
      </c>
      <c r="E55" s="84">
        <v>3243.96</v>
      </c>
      <c r="F55" s="84"/>
    </row>
    <row r="56" spans="1:6" x14ac:dyDescent="0.2">
      <c r="A56" s="53" t="s">
        <v>156</v>
      </c>
      <c r="B56" s="54" t="s">
        <v>157</v>
      </c>
      <c r="C56" s="83">
        <f>C57</f>
        <v>3653</v>
      </c>
      <c r="D56" s="83">
        <f>D57</f>
        <v>3658</v>
      </c>
      <c r="E56" s="83">
        <f>E57</f>
        <v>3653.29</v>
      </c>
      <c r="F56" s="83">
        <f>(E56*100)/D56</f>
        <v>99.871241115363588</v>
      </c>
    </row>
    <row r="57" spans="1:6" x14ac:dyDescent="0.2">
      <c r="A57" s="55" t="s">
        <v>158</v>
      </c>
      <c r="B57" s="56" t="s">
        <v>159</v>
      </c>
      <c r="C57" s="84">
        <v>3653</v>
      </c>
      <c r="D57" s="84">
        <v>3658</v>
      </c>
      <c r="E57" s="84">
        <v>3653.29</v>
      </c>
      <c r="F57" s="84"/>
    </row>
    <row r="58" spans="1:6" x14ac:dyDescent="0.2">
      <c r="A58" s="51" t="s">
        <v>160</v>
      </c>
      <c r="B58" s="52" t="s">
        <v>161</v>
      </c>
      <c r="C58" s="82">
        <f t="shared" ref="C58:E59" si="0">C59</f>
        <v>35000</v>
      </c>
      <c r="D58" s="82">
        <f t="shared" si="0"/>
        <v>31342</v>
      </c>
      <c r="E58" s="82">
        <f t="shared" si="0"/>
        <v>31242.5</v>
      </c>
      <c r="F58" s="81">
        <f>(E58*100)/D58</f>
        <v>99.682534618084361</v>
      </c>
    </row>
    <row r="59" spans="1:6" ht="25.5" x14ac:dyDescent="0.2">
      <c r="A59" s="53" t="s">
        <v>162</v>
      </c>
      <c r="B59" s="54" t="s">
        <v>163</v>
      </c>
      <c r="C59" s="83">
        <f t="shared" si="0"/>
        <v>35000</v>
      </c>
      <c r="D59" s="83">
        <f t="shared" si="0"/>
        <v>31342</v>
      </c>
      <c r="E59" s="83">
        <f t="shared" si="0"/>
        <v>31242.5</v>
      </c>
      <c r="F59" s="83">
        <f>(E59*100)/D59</f>
        <v>99.682534618084361</v>
      </c>
    </row>
    <row r="60" spans="1:6" x14ac:dyDescent="0.2">
      <c r="A60" s="55" t="s">
        <v>164</v>
      </c>
      <c r="B60" s="56" t="s">
        <v>163</v>
      </c>
      <c r="C60" s="84">
        <v>35000</v>
      </c>
      <c r="D60" s="84">
        <v>31342</v>
      </c>
      <c r="E60" s="84">
        <v>31242.5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2" si="1">C62</f>
        <v>747205</v>
      </c>
      <c r="D61" s="80">
        <f t="shared" si="1"/>
        <v>839396</v>
      </c>
      <c r="E61" s="80">
        <f t="shared" si="1"/>
        <v>832703.55</v>
      </c>
      <c r="F61" s="81">
        <f>(E61*100)/D61</f>
        <v>99.202706469890259</v>
      </c>
    </row>
    <row r="62" spans="1:6" x14ac:dyDescent="0.2">
      <c r="A62" s="51" t="s">
        <v>64</v>
      </c>
      <c r="B62" s="52" t="s">
        <v>65</v>
      </c>
      <c r="C62" s="82">
        <f t="shared" si="1"/>
        <v>747205</v>
      </c>
      <c r="D62" s="82">
        <f t="shared" si="1"/>
        <v>839396</v>
      </c>
      <c r="E62" s="82">
        <f t="shared" si="1"/>
        <v>832703.55</v>
      </c>
      <c r="F62" s="81">
        <f>(E62*100)/D62</f>
        <v>99.202706469890259</v>
      </c>
    </row>
    <row r="63" spans="1:6" ht="25.5" x14ac:dyDescent="0.2">
      <c r="A63" s="53" t="s">
        <v>66</v>
      </c>
      <c r="B63" s="54" t="s">
        <v>67</v>
      </c>
      <c r="C63" s="83">
        <f>C64+C65</f>
        <v>747205</v>
      </c>
      <c r="D63" s="83">
        <f>D64+D65</f>
        <v>839396</v>
      </c>
      <c r="E63" s="83">
        <f>E64+E65</f>
        <v>832703.55</v>
      </c>
      <c r="F63" s="83">
        <f>(E63*100)/D63</f>
        <v>99.202706469890259</v>
      </c>
    </row>
    <row r="64" spans="1:6" x14ac:dyDescent="0.2">
      <c r="A64" s="55" t="s">
        <v>68</v>
      </c>
      <c r="B64" s="56" t="s">
        <v>69</v>
      </c>
      <c r="C64" s="84">
        <v>708552</v>
      </c>
      <c r="D64" s="84">
        <v>800638</v>
      </c>
      <c r="E64" s="84">
        <v>794563.8</v>
      </c>
      <c r="F64" s="84"/>
    </row>
    <row r="65" spans="1:6" ht="25.5" x14ac:dyDescent="0.2">
      <c r="A65" s="55" t="s">
        <v>70</v>
      </c>
      <c r="B65" s="56" t="s">
        <v>71</v>
      </c>
      <c r="C65" s="84">
        <v>38653</v>
      </c>
      <c r="D65" s="84">
        <v>38758</v>
      </c>
      <c r="E65" s="84">
        <v>38139.75</v>
      </c>
      <c r="F65" s="84"/>
    </row>
    <row r="66" spans="1:6" x14ac:dyDescent="0.2">
      <c r="A66" s="48" t="s">
        <v>74</v>
      </c>
      <c r="B66" s="48" t="s">
        <v>185</v>
      </c>
      <c r="C66" s="78">
        <f t="shared" ref="C66:E68" si="2">C67</f>
        <v>400</v>
      </c>
      <c r="D66" s="78">
        <f t="shared" si="2"/>
        <v>400</v>
      </c>
      <c r="E66" s="78">
        <f t="shared" si="2"/>
        <v>329.99</v>
      </c>
      <c r="F66" s="79">
        <f>(E66*100)/D66</f>
        <v>82.497500000000002</v>
      </c>
    </row>
    <row r="67" spans="1:6" x14ac:dyDescent="0.2">
      <c r="A67" s="49" t="s">
        <v>72</v>
      </c>
      <c r="B67" s="50" t="s">
        <v>73</v>
      </c>
      <c r="C67" s="80">
        <f t="shared" si="2"/>
        <v>400</v>
      </c>
      <c r="D67" s="80">
        <f t="shared" si="2"/>
        <v>400</v>
      </c>
      <c r="E67" s="80">
        <f t="shared" si="2"/>
        <v>329.99</v>
      </c>
      <c r="F67" s="81">
        <f>(E67*100)/D67</f>
        <v>82.497500000000002</v>
      </c>
    </row>
    <row r="68" spans="1:6" x14ac:dyDescent="0.2">
      <c r="A68" s="51" t="s">
        <v>89</v>
      </c>
      <c r="B68" s="52" t="s">
        <v>90</v>
      </c>
      <c r="C68" s="82">
        <f t="shared" si="2"/>
        <v>400</v>
      </c>
      <c r="D68" s="82">
        <f t="shared" si="2"/>
        <v>400</v>
      </c>
      <c r="E68" s="82">
        <f t="shared" si="2"/>
        <v>329.99</v>
      </c>
      <c r="F68" s="81">
        <f>(E68*100)/D68</f>
        <v>82.497500000000002</v>
      </c>
    </row>
    <row r="69" spans="1:6" x14ac:dyDescent="0.2">
      <c r="A69" s="53" t="s">
        <v>101</v>
      </c>
      <c r="B69" s="54" t="s">
        <v>102</v>
      </c>
      <c r="C69" s="83">
        <f>C70+C71</f>
        <v>400</v>
      </c>
      <c r="D69" s="83">
        <f>D70+D71</f>
        <v>400</v>
      </c>
      <c r="E69" s="83">
        <f>E70+E71</f>
        <v>329.99</v>
      </c>
      <c r="F69" s="83">
        <f>(E69*100)/D69</f>
        <v>82.497500000000002</v>
      </c>
    </row>
    <row r="70" spans="1:6" x14ac:dyDescent="0.2">
      <c r="A70" s="55" t="s">
        <v>103</v>
      </c>
      <c r="B70" s="56" t="s">
        <v>104</v>
      </c>
      <c r="C70" s="84">
        <v>400</v>
      </c>
      <c r="D70" s="84">
        <v>400</v>
      </c>
      <c r="E70" s="84">
        <v>329.99</v>
      </c>
      <c r="F70" s="84"/>
    </row>
    <row r="71" spans="1:6" x14ac:dyDescent="0.2">
      <c r="A71" s="55" t="s">
        <v>105</v>
      </c>
      <c r="B71" s="56" t="s">
        <v>106</v>
      </c>
      <c r="C71" s="84">
        <v>0</v>
      </c>
      <c r="D71" s="84">
        <v>0</v>
      </c>
      <c r="E71" s="84">
        <v>0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3">C73</f>
        <v>400</v>
      </c>
      <c r="D72" s="80">
        <f t="shared" si="3"/>
        <v>400</v>
      </c>
      <c r="E72" s="80">
        <f t="shared" si="3"/>
        <v>359.12</v>
      </c>
      <c r="F72" s="81">
        <f>(E72*100)/D72</f>
        <v>89.78</v>
      </c>
    </row>
    <row r="73" spans="1:6" x14ac:dyDescent="0.2">
      <c r="A73" s="51" t="s">
        <v>58</v>
      </c>
      <c r="B73" s="52" t="s">
        <v>59</v>
      </c>
      <c r="C73" s="82">
        <f t="shared" si="3"/>
        <v>400</v>
      </c>
      <c r="D73" s="82">
        <f t="shared" si="3"/>
        <v>400</v>
      </c>
      <c r="E73" s="82">
        <f t="shared" si="3"/>
        <v>359.12</v>
      </c>
      <c r="F73" s="81">
        <f>(E73*100)/D73</f>
        <v>89.78</v>
      </c>
    </row>
    <row r="74" spans="1:6" x14ac:dyDescent="0.2">
      <c r="A74" s="53" t="s">
        <v>60</v>
      </c>
      <c r="B74" s="54" t="s">
        <v>61</v>
      </c>
      <c r="C74" s="83">
        <f t="shared" si="3"/>
        <v>400</v>
      </c>
      <c r="D74" s="83">
        <f t="shared" si="3"/>
        <v>400</v>
      </c>
      <c r="E74" s="83">
        <f t="shared" si="3"/>
        <v>359.12</v>
      </c>
      <c r="F74" s="83">
        <f>(E74*100)/D74</f>
        <v>89.78</v>
      </c>
    </row>
    <row r="75" spans="1:6" x14ac:dyDescent="0.2">
      <c r="A75" s="55" t="s">
        <v>62</v>
      </c>
      <c r="B75" s="56" t="s">
        <v>63</v>
      </c>
      <c r="C75" s="84">
        <v>400</v>
      </c>
      <c r="D75" s="84">
        <v>400</v>
      </c>
      <c r="E75" s="84">
        <v>359.12</v>
      </c>
      <c r="F75" s="84"/>
    </row>
    <row r="76" spans="1:6" x14ac:dyDescent="0.2">
      <c r="A76" s="48" t="s">
        <v>178</v>
      </c>
      <c r="B76" s="48" t="s">
        <v>186</v>
      </c>
      <c r="C76" s="78"/>
      <c r="D76" s="78"/>
      <c r="E76" s="78"/>
      <c r="F76" s="79" t="e">
        <f>(E76*100)/D76</f>
        <v>#DIV/0!</v>
      </c>
    </row>
    <row r="77" spans="1:6" x14ac:dyDescent="0.2">
      <c r="A77" s="49" t="s">
        <v>50</v>
      </c>
      <c r="B77" s="50" t="s">
        <v>51</v>
      </c>
      <c r="C77" s="80">
        <f t="shared" ref="C77:E79" si="4">C78</f>
        <v>0</v>
      </c>
      <c r="D77" s="80">
        <f t="shared" si="4"/>
        <v>0</v>
      </c>
      <c r="E77" s="80">
        <f t="shared" si="4"/>
        <v>87.66</v>
      </c>
      <c r="F77" s="81" t="e">
        <f>(E77*100)/D77</f>
        <v>#DIV/0!</v>
      </c>
    </row>
    <row r="78" spans="1:6" x14ac:dyDescent="0.2">
      <c r="A78" s="51" t="s">
        <v>52</v>
      </c>
      <c r="B78" s="52" t="s">
        <v>53</v>
      </c>
      <c r="C78" s="82">
        <f t="shared" si="4"/>
        <v>0</v>
      </c>
      <c r="D78" s="82">
        <f t="shared" si="4"/>
        <v>0</v>
      </c>
      <c r="E78" s="82">
        <f t="shared" si="4"/>
        <v>87.66</v>
      </c>
      <c r="F78" s="81" t="e">
        <f>(E78*100)/D78</f>
        <v>#DIV/0!</v>
      </c>
    </row>
    <row r="79" spans="1:6" x14ac:dyDescent="0.2">
      <c r="A79" s="53" t="s">
        <v>54</v>
      </c>
      <c r="B79" s="54" t="s">
        <v>55</v>
      </c>
      <c r="C79" s="83">
        <f t="shared" si="4"/>
        <v>0</v>
      </c>
      <c r="D79" s="83">
        <f t="shared" si="4"/>
        <v>0</v>
      </c>
      <c r="E79" s="83">
        <f t="shared" si="4"/>
        <v>87.66</v>
      </c>
      <c r="F79" s="83" t="e">
        <f>(E79*100)/D79</f>
        <v>#DIV/0!</v>
      </c>
    </row>
    <row r="80" spans="1:6" x14ac:dyDescent="0.2">
      <c r="A80" s="55" t="s">
        <v>56</v>
      </c>
      <c r="B80" s="56" t="s">
        <v>57</v>
      </c>
      <c r="C80" s="84">
        <v>0</v>
      </c>
      <c r="D80" s="84">
        <v>0</v>
      </c>
      <c r="E80" s="84">
        <v>87.66</v>
      </c>
      <c r="F80" s="84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Mira Čulo</cp:lastModifiedBy>
  <cp:lastPrinted>2023-07-24T12:33:14Z</cp:lastPrinted>
  <dcterms:created xsi:type="dcterms:W3CDTF">2022-08-12T12:51:27Z</dcterms:created>
  <dcterms:modified xsi:type="dcterms:W3CDTF">2025-03-31T10:48:43Z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