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ZVJEŠĆE O IZVRŠ\iZVJEŠĆE O IZV.2024\"/>
    </mc:Choice>
  </mc:AlternateContent>
  <bookViews>
    <workbookView xWindow="-105" yWindow="-105" windowWidth="23250" windowHeight="1257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rashoda'!$B$1:$L$83</definedName>
    <definedName name="_xlnm.Print_Area" localSheetId="6">'Posebni dio'!$A$1:$F$104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K10" i="1"/>
  <c r="L10" i="1"/>
  <c r="L14" i="1"/>
  <c r="L13" i="1"/>
  <c r="K14" i="1"/>
  <c r="K13" i="1"/>
  <c r="E97" i="15" l="1"/>
  <c r="E96" i="15" s="1"/>
  <c r="E95" i="15" s="1"/>
  <c r="D97" i="15"/>
  <c r="D96" i="15" s="1"/>
  <c r="D95" i="15" s="1"/>
  <c r="C97" i="15"/>
  <c r="C96" i="15" s="1"/>
  <c r="C95" i="15" s="1"/>
  <c r="D100" i="15"/>
  <c r="D99" i="15" s="1"/>
  <c r="C100" i="15"/>
  <c r="C99" i="15" s="1"/>
  <c r="F6" i="5"/>
  <c r="F15" i="5"/>
  <c r="F22" i="5"/>
  <c r="E22" i="5"/>
  <c r="D22" i="5"/>
  <c r="C22" i="5"/>
  <c r="F13" i="5"/>
  <c r="E13" i="5"/>
  <c r="D13" i="5"/>
  <c r="C13" i="5"/>
  <c r="J11" i="3"/>
  <c r="I11" i="3"/>
  <c r="H11" i="3"/>
  <c r="G11" i="3"/>
  <c r="C94" i="15" l="1"/>
  <c r="D94" i="15"/>
  <c r="E100" i="15"/>
  <c r="G12" i="1"/>
  <c r="H12" i="1"/>
  <c r="I12" i="1"/>
  <c r="J12" i="1"/>
  <c r="L12" i="1" s="1"/>
  <c r="G15" i="1"/>
  <c r="H15" i="1"/>
  <c r="I15" i="1"/>
  <c r="J15" i="1"/>
  <c r="I16" i="1"/>
  <c r="E99" i="15" l="1"/>
  <c r="J16" i="1"/>
  <c r="K12" i="1"/>
  <c r="H16" i="1"/>
  <c r="G16" i="1"/>
  <c r="L15" i="1"/>
  <c r="K15" i="1"/>
  <c r="H26" i="1"/>
  <c r="I26" i="1"/>
  <c r="I27" i="1" s="1"/>
  <c r="J26" i="1"/>
  <c r="G26" i="1"/>
  <c r="H23" i="1"/>
  <c r="I23" i="1"/>
  <c r="J23" i="1"/>
  <c r="G23" i="1"/>
  <c r="E94" i="15" l="1"/>
  <c r="L26" i="1"/>
  <c r="K26" i="1"/>
  <c r="H27" i="1"/>
  <c r="J27" i="1"/>
  <c r="L27" i="1" s="1"/>
  <c r="G27" i="1"/>
  <c r="F92" i="15"/>
  <c r="E92" i="15"/>
  <c r="D92" i="15"/>
  <c r="C92" i="15"/>
  <c r="F91" i="15"/>
  <c r="E91" i="15"/>
  <c r="D91" i="15"/>
  <c r="C91" i="15"/>
  <c r="F90" i="15"/>
  <c r="E90" i="15"/>
  <c r="D90" i="15"/>
  <c r="C90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7" i="15"/>
  <c r="E77" i="15"/>
  <c r="D77" i="15"/>
  <c r="C77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C50" i="15" s="1"/>
  <c r="E50" i="15"/>
  <c r="F50" i="15" s="1"/>
  <c r="D50" i="15"/>
  <c r="E45" i="15"/>
  <c r="D45" i="15"/>
  <c r="D23" i="15" s="1"/>
  <c r="C45" i="15"/>
  <c r="E35" i="15"/>
  <c r="D35" i="15"/>
  <c r="C35" i="15"/>
  <c r="E29" i="15"/>
  <c r="D29" i="15"/>
  <c r="C29" i="15"/>
  <c r="E24" i="15"/>
  <c r="F24" i="15" s="1"/>
  <c r="D24" i="15"/>
  <c r="C24" i="15"/>
  <c r="E21" i="15"/>
  <c r="F21" i="15" s="1"/>
  <c r="D21" i="15"/>
  <c r="C21" i="15"/>
  <c r="E19" i="15"/>
  <c r="D19" i="15"/>
  <c r="C19" i="15"/>
  <c r="E16" i="15"/>
  <c r="F16" i="15" s="1"/>
  <c r="D16" i="15"/>
  <c r="C16" i="15"/>
  <c r="C15" i="15" s="1"/>
  <c r="E9" i="15"/>
  <c r="F9" i="15" s="1"/>
  <c r="D9" i="15"/>
  <c r="C9" i="15"/>
  <c r="E8" i="15"/>
  <c r="D8" i="15"/>
  <c r="C8" i="15"/>
  <c r="H8" i="8"/>
  <c r="G8" i="8"/>
  <c r="F7" i="8"/>
  <c r="H7" i="8" s="1"/>
  <c r="E7" i="8"/>
  <c r="D7" i="8"/>
  <c r="C7" i="8"/>
  <c r="E6" i="8"/>
  <c r="D6" i="8"/>
  <c r="C6" i="8"/>
  <c r="H21" i="5"/>
  <c r="H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E15" i="5"/>
  <c r="D15" i="5"/>
  <c r="H12" i="5"/>
  <c r="H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H6" i="5"/>
  <c r="E6" i="5"/>
  <c r="D6" i="5"/>
  <c r="C6" i="5"/>
  <c r="G6" i="5" s="1"/>
  <c r="L80" i="3"/>
  <c r="J79" i="3"/>
  <c r="I79" i="3"/>
  <c r="H79" i="3"/>
  <c r="G79" i="3"/>
  <c r="I78" i="3"/>
  <c r="H78" i="3"/>
  <c r="G78" i="3"/>
  <c r="L77" i="3"/>
  <c r="K77" i="3"/>
  <c r="L76" i="3"/>
  <c r="K76" i="3"/>
  <c r="J76" i="3"/>
  <c r="I76" i="3"/>
  <c r="H76" i="3"/>
  <c r="G76" i="3"/>
  <c r="K75" i="3"/>
  <c r="L74" i="3"/>
  <c r="L73" i="3"/>
  <c r="K73" i="3"/>
  <c r="J73" i="3"/>
  <c r="I73" i="3"/>
  <c r="H73" i="3"/>
  <c r="G73" i="3"/>
  <c r="L72" i="3"/>
  <c r="K72" i="3"/>
  <c r="J72" i="3"/>
  <c r="I72" i="3"/>
  <c r="H72" i="3"/>
  <c r="G72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I29" i="3"/>
  <c r="H29" i="3"/>
  <c r="G29" i="3"/>
  <c r="L24" i="3"/>
  <c r="K24" i="3"/>
  <c r="L23" i="3"/>
  <c r="K23" i="3"/>
  <c r="L22" i="3"/>
  <c r="J22" i="3"/>
  <c r="I22" i="3"/>
  <c r="H22" i="3"/>
  <c r="G22" i="3"/>
  <c r="K22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L16" i="3"/>
  <c r="J16" i="3"/>
  <c r="I16" i="3"/>
  <c r="H16" i="3"/>
  <c r="G16" i="3"/>
  <c r="L15" i="3"/>
  <c r="J15" i="3"/>
  <c r="I15" i="3"/>
  <c r="H15" i="3"/>
  <c r="G15" i="3"/>
  <c r="L11" i="3"/>
  <c r="J10" i="3"/>
  <c r="L10" i="3" s="1"/>
  <c r="I10" i="3"/>
  <c r="H10" i="3"/>
  <c r="D15" i="15" l="1"/>
  <c r="D14" i="15" s="1"/>
  <c r="D13" i="15" s="1"/>
  <c r="D7" i="15" s="1"/>
  <c r="C23" i="15"/>
  <c r="F35" i="15"/>
  <c r="C14" i="15"/>
  <c r="C13" i="15" s="1"/>
  <c r="C7" i="15" s="1"/>
  <c r="E23" i="15"/>
  <c r="F23" i="15" s="1"/>
  <c r="F45" i="15"/>
  <c r="F19" i="15"/>
  <c r="F29" i="15"/>
  <c r="F8" i="15"/>
  <c r="E15" i="15"/>
  <c r="G7" i="8"/>
  <c r="F6" i="8"/>
  <c r="J78" i="3"/>
  <c r="L79" i="3"/>
  <c r="G16" i="5"/>
  <c r="G21" i="3"/>
  <c r="K27" i="1"/>
  <c r="F15" i="15" l="1"/>
  <c r="E14" i="15"/>
  <c r="H6" i="8"/>
  <c r="G6" i="8"/>
  <c r="L78" i="3"/>
  <c r="J71" i="3"/>
  <c r="K21" i="3"/>
  <c r="F14" i="15" l="1"/>
  <c r="E13" i="15"/>
  <c r="K71" i="3"/>
  <c r="L71" i="3"/>
  <c r="J29" i="3"/>
  <c r="K11" i="3"/>
  <c r="G10" i="3"/>
  <c r="K10" i="3" s="1"/>
  <c r="F13" i="15" l="1"/>
  <c r="E7" i="15"/>
  <c r="F7" i="15" s="1"/>
  <c r="K29" i="3"/>
  <c r="L29" i="3"/>
</calcChain>
</file>

<file path=xl/sharedStrings.xml><?xml version="1.0" encoding="utf-8"?>
<sst xmlns="http://schemas.openxmlformats.org/spreadsheetml/2006/main" count="450" uniqueCount="203">
  <si>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</si>
  <si>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</si>
  <si>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</si>
  <si>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</si>
  <si>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</si>
  <si>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</si>
  <si>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</si>
  <si>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</si>
  <si>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</si>
  <si>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</si>
  <si>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</si>
  <si>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</si>
  <si>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</si>
  <si>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</si>
  <si>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</si>
  <si>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</si>
  <si>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</si>
  <si>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</si>
  <si>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</si>
  <si>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</si>
  <si>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</si>
  <si>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</si>
  <si>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</si>
  <si>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</si>
  <si>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</si>
  <si>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</si>
  <si>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</si>
  <si>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</si>
  <si>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</si>
  <si>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</si>
  <si>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</si>
  <si>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</si>
  <si>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</si>
  <si>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</si>
  <si>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</si>
  <si>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</si>
  <si>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</si>
  <si>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</si>
  <si>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</si>
  <si>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</si>
  <si>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</si>
  <si>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</si>
  <si>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</si>
  <si>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</si>
  <si>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</si>
  <si>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</si>
  <si>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</si>
  <si>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</si>
  <si>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</si>
  <si>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</si>
  <si>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</si>
  <si>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</si>
  <si>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</si>
  <si>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</si>
  <si>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</si>
  <si>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</si>
  <si>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</si>
  <si>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</si>
  <si>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</si>
  <si>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</si>
  <si>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</si>
  <si>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</si>
  <si>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</si>
  <si>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</si>
  <si>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</si>
  <si>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</si>
  <si>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</si>
  <si>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</si>
  <si>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</si>
  <si>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</si>
  <si>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</si>
  <si>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</si>
  <si>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</si>
  <si>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</si>
  <si>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</si>
  <si>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</si>
  <si>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</si>
  <si>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</si>
  <si>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</si>
  <si>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</si>
  <si>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</si>
  <si>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</si>
  <si>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</si>
  <si>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</si>
  <si>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</si>
  <si>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</si>
  <si>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</si>
  <si>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</si>
  <si>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</si>
  <si>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</si>
  <si>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</si>
  <si>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</si>
  <si>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</si>
  <si>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</si>
  <si>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</si>
  <si>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</si>
  <si>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</si>
  <si>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</si>
  <si>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</si>
  <si>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</si>
  <si>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</si>
  <si>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</si>
  <si>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</si>
  <si>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</si>
  <si>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</si>
  <si>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</si>
  <si>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</si>
  <si>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</si>
  <si>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</si>
  <si>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</si>
  <si>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</si>
  <si>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</si>
  <si>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</si>
  <si>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</si>
  <si>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</si>
  <si>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</si>
  <si>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</si>
  <si>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</si>
  <si>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</si>
  <si>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</si>
  <si>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</si>
  <si>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</si>
  <si>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</si>
  <si>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</si>
  <si>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</si>
  <si>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</si>
  <si>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</si>
  <si>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</si>
  <si>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</si>
  <si>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</si>
  <si>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</si>
  <si>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</si>
  <si>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</si>
  <si>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</si>
  <si>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</si>
  <si>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</si>
  <si>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</si>
  <si>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</si>
  <si>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</si>
  <si>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</si>
  <si>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</si>
  <si>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</si>
  <si>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</si>
  <si>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</si>
  <si>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</si>
  <si>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</si>
  <si>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</si>
  <si>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</si>
  <si>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</si>
  <si>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</si>
  <si>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</si>
  <si>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</si>
  <si>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</si>
  <si>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</si>
  <si>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</si>
  <si>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</si>
  <si>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</si>
  <si>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</si>
  <si>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</si>
  <si>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</si>
  <si>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</si>
  <si>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</si>
  <si>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</si>
  <si>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</si>
  <si>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</si>
  <si>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</si>
  <si>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</si>
  <si>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</si>
  <si>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</si>
  <si>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</si>
  <si>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</si>
  <si>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</si>
  <si>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</si>
  <si>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</si>
  <si>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</si>
  <si>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</si>
  <si>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</si>
  <si>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</si>
  <si>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</si>
  <si>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</si>
  <si>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</si>
  <si>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3566 SPLIT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</si>
  <si>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</si>
  <si>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</si>
  <si>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</si>
  <si>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</si>
  <si>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</si>
  <si>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</si>
  <si>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</si>
  <si>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</si>
  <si>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</si>
  <si>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</si>
  <si>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</si>
  <si>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Pomoći iz inozemstva i od subjekata unutar općeg proračuna</t>
  </si>
  <si>
    <t>Pomoći proračunskim korisnicima iz proračuna koji im nije nadležan</t>
  </si>
  <si>
    <t>Kapitalne pomoći proračunskim korisnicima iz proračuna koji im nije nadležan</t>
  </si>
  <si>
    <t>5 Pomoći</t>
  </si>
  <si>
    <t>52 Pomoći</t>
  </si>
  <si>
    <t>Pomoći</t>
  </si>
  <si>
    <t>63</t>
  </si>
  <si>
    <t>636</t>
  </si>
  <si>
    <t>(</t>
  </si>
  <si>
    <t>6362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</si>
</sst>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3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/>
    <xf numFmtId="49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/>
    <xf numFmtId="0" fontId="19" fillId="3" borderId="0" xfId="0" applyFont="1" applyFill="1" applyBorder="1" applyAlignment="1">
      <alignment horizontal="center" vertical="center" wrapText="1"/>
    </xf>
    <xf numFmtId="49" fontId="17" fillId="5" borderId="6" xfId="2" applyNumberFormat="1" applyFont="1" applyFill="1" applyBorder="1" applyAlignment="1"/>
    <xf numFmtId="4" fontId="17" fillId="4" borderId="11" xfId="2" applyNumberFormat="1" applyFont="1" applyFill="1" applyBorder="1" applyAlignment="1">
      <alignment horizontal="left" wrapText="1"/>
    </xf>
    <xf numFmtId="4" fontId="9" fillId="0" borderId="3" xfId="0" applyNumberFormat="1" applyFont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topLeftCell="F1" zoomScale="84" zoomScaleNormal="100" zoomScaleSheetLayoutView="84" workbookViewId="0">
      <selection activeCell="K15" sqref="K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6" t="s">
        <v>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15" t="s">
        <v>4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15" t="s">
        <v>24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22" t="s">
        <v>31</v>
      </c>
      <c r="C7" s="122"/>
      <c r="D7" s="122"/>
      <c r="E7" s="122"/>
      <c r="F7" s="122"/>
      <c r="G7" s="5"/>
      <c r="H7" s="6"/>
      <c r="I7" s="6"/>
      <c r="J7" s="6"/>
      <c r="K7" s="22"/>
      <c r="L7" s="22"/>
    </row>
    <row r="8" spans="2:13" ht="25.5" x14ac:dyDescent="0.25">
      <c r="B8" s="119" t="s">
        <v>3</v>
      </c>
      <c r="C8" s="119"/>
      <c r="D8" s="119"/>
      <c r="E8" s="119"/>
      <c r="F8" s="11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20">
        <v>1</v>
      </c>
      <c r="C9" s="120"/>
      <c r="D9" s="120"/>
      <c r="E9" s="120"/>
      <c r="F9" s="12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14" t="s">
        <v>8</v>
      </c>
      <c r="C10" s="110"/>
      <c r="D10" s="110"/>
      <c r="E10" s="110"/>
      <c r="F10" s="106"/>
      <c r="G10" s="103">
        <v>1733842.03</v>
      </c>
      <c r="H10" s="86">
        <v>2256973</v>
      </c>
      <c r="I10" s="86">
        <v>2588418</v>
      </c>
      <c r="J10" s="86">
        <v>2626628.8199999998</v>
      </c>
      <c r="K10" s="86">
        <f>J10/G10*100</f>
        <v>151.49181843284765</v>
      </c>
      <c r="L10" s="86">
        <f>J10/I10*100</f>
        <v>101.4762229284451</v>
      </c>
    </row>
    <row r="11" spans="2:13" x14ac:dyDescent="0.25">
      <c r="B11" s="105" t="s">
        <v>7</v>
      </c>
      <c r="C11" s="106"/>
      <c r="D11" s="106"/>
      <c r="E11" s="106"/>
      <c r="F11" s="106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7" t="s">
        <v>0</v>
      </c>
      <c r="C12" s="108"/>
      <c r="D12" s="108"/>
      <c r="E12" s="108"/>
      <c r="F12" s="118"/>
      <c r="G12" s="87">
        <f>G10+G11</f>
        <v>1733842.03</v>
      </c>
      <c r="H12" s="87">
        <f t="shared" ref="H12:J12" si="0">H10+H11</f>
        <v>2256973</v>
      </c>
      <c r="I12" s="87">
        <f t="shared" si="0"/>
        <v>2588418</v>
      </c>
      <c r="J12" s="87">
        <f t="shared" si="0"/>
        <v>2626628.8199999998</v>
      </c>
      <c r="K12" s="88">
        <f>J12/G12*100</f>
        <v>151.49181843284765</v>
      </c>
      <c r="L12" s="88">
        <f>J12/I12*100</f>
        <v>101.4762229284451</v>
      </c>
    </row>
    <row r="13" spans="2:13" x14ac:dyDescent="0.25">
      <c r="B13" s="109" t="s">
        <v>9</v>
      </c>
      <c r="C13" s="110"/>
      <c r="D13" s="110"/>
      <c r="E13" s="110"/>
      <c r="F13" s="110"/>
      <c r="G13" s="91">
        <v>1729963.01</v>
      </c>
      <c r="H13" s="86">
        <v>2006829</v>
      </c>
      <c r="I13" s="86">
        <v>2326884</v>
      </c>
      <c r="J13" s="86">
        <v>2365901.09</v>
      </c>
      <c r="K13" s="86">
        <f>(J13*100)/G13</f>
        <v>136.76021257818687</v>
      </c>
      <c r="L13" s="86">
        <f>J13/I13*100</f>
        <v>101.6767956632131</v>
      </c>
    </row>
    <row r="14" spans="2:13" x14ac:dyDescent="0.25">
      <c r="B14" s="105" t="s">
        <v>10</v>
      </c>
      <c r="C14" s="106"/>
      <c r="D14" s="106"/>
      <c r="E14" s="106"/>
      <c r="F14" s="106"/>
      <c r="G14" s="103">
        <v>3879.02</v>
      </c>
      <c r="H14" s="86">
        <v>250144</v>
      </c>
      <c r="I14" s="86">
        <v>261534</v>
      </c>
      <c r="J14" s="86">
        <v>301463.71999999997</v>
      </c>
      <c r="K14" s="86">
        <f>(J14/G14)*100</f>
        <v>7771.6464467829501</v>
      </c>
      <c r="L14" s="86">
        <f>K14/J14*100</f>
        <v>2.5779707245644521</v>
      </c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1733842.03</v>
      </c>
      <c r="H15" s="87">
        <f t="shared" ref="H15:J15" si="1">H13+H14</f>
        <v>2256973</v>
      </c>
      <c r="I15" s="87">
        <f t="shared" si="1"/>
        <v>2588418</v>
      </c>
      <c r="J15" s="87">
        <f t="shared" si="1"/>
        <v>2667364.8099999996</v>
      </c>
      <c r="K15" s="88">
        <f>J15/G15*100</f>
        <v>153.84128218416757</v>
      </c>
      <c r="L15" s="88">
        <f>J15/I15*100</f>
        <v>103.0500023566518</v>
      </c>
    </row>
    <row r="16" spans="2:13" x14ac:dyDescent="0.25">
      <c r="B16" s="107" t="s">
        <v>2</v>
      </c>
      <c r="C16" s="108"/>
      <c r="D16" s="108"/>
      <c r="E16" s="108"/>
      <c r="F16" s="10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-40735.989999999758</v>
      </c>
      <c r="K16" s="88"/>
      <c r="L16" s="88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22" t="s">
        <v>28</v>
      </c>
      <c r="C18" s="122"/>
      <c r="D18" s="122"/>
      <c r="E18" s="122"/>
      <c r="F18" s="122"/>
      <c r="G18" s="7"/>
      <c r="H18" s="7"/>
      <c r="I18" s="7"/>
      <c r="J18" s="7"/>
      <c r="K18" s="1"/>
      <c r="L18" s="1"/>
      <c r="M18" s="1"/>
    </row>
    <row r="19" spans="1:49" ht="25.5" x14ac:dyDescent="0.25">
      <c r="B19" s="119" t="s">
        <v>3</v>
      </c>
      <c r="C19" s="119"/>
      <c r="D19" s="119"/>
      <c r="E19" s="119"/>
      <c r="F19" s="11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23">
        <v>1</v>
      </c>
      <c r="C20" s="124"/>
      <c r="D20" s="124"/>
      <c r="E20" s="124"/>
      <c r="F20" s="12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4" t="s">
        <v>11</v>
      </c>
      <c r="C21" s="125"/>
      <c r="D21" s="125"/>
      <c r="E21" s="125"/>
      <c r="F21" s="125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14" t="s">
        <v>12</v>
      </c>
      <c r="C22" s="110"/>
      <c r="D22" s="110"/>
      <c r="E22" s="110"/>
      <c r="F22" s="110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1" t="s">
        <v>23</v>
      </c>
      <c r="C23" s="112"/>
      <c r="D23" s="112"/>
      <c r="E23" s="112"/>
      <c r="F23" s="113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/>
      <c r="L23" s="93"/>
    </row>
    <row r="24" spans="1:49" s="29" customFormat="1" ht="15" customHeight="1" x14ac:dyDescent="0.25">
      <c r="A24"/>
      <c r="B24" s="114" t="s">
        <v>5</v>
      </c>
      <c r="C24" s="110"/>
      <c r="D24" s="110"/>
      <c r="E24" s="110"/>
      <c r="F24" s="110"/>
      <c r="G24" s="89">
        <v>39944.5</v>
      </c>
      <c r="H24" s="86">
        <v>40782.339999999997</v>
      </c>
      <c r="I24" s="86">
        <v>40782.339999999997</v>
      </c>
      <c r="J24" s="86">
        <v>40782.339999999997</v>
      </c>
      <c r="K24" s="86">
        <f>J24/G24*100</f>
        <v>102.09751029553505</v>
      </c>
      <c r="L24" s="86">
        <f>J24/I24*100</f>
        <v>100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4" t="s">
        <v>27</v>
      </c>
      <c r="C25" s="110"/>
      <c r="D25" s="110"/>
      <c r="E25" s="110"/>
      <c r="F25" s="110"/>
      <c r="G25" s="89">
        <v>-40782.339999999997</v>
      </c>
      <c r="H25" s="86">
        <v>0</v>
      </c>
      <c r="I25" s="86">
        <v>0</v>
      </c>
      <c r="J25" s="86">
        <v>-46.35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1" t="s">
        <v>29</v>
      </c>
      <c r="C26" s="112"/>
      <c r="D26" s="112"/>
      <c r="E26" s="112"/>
      <c r="F26" s="113"/>
      <c r="G26" s="94">
        <f>G24+G25</f>
        <v>-837.83999999999651</v>
      </c>
      <c r="H26" s="94">
        <f t="shared" ref="H26:J26" si="4">H24+H25</f>
        <v>40782.339999999997</v>
      </c>
      <c r="I26" s="94">
        <f t="shared" si="4"/>
        <v>40782.339999999997</v>
      </c>
      <c r="J26" s="94">
        <f t="shared" si="4"/>
        <v>40735.99</v>
      </c>
      <c r="K26" s="93">
        <f>J26/G26*100</f>
        <v>-4862.0249689678421</v>
      </c>
      <c r="L26" s="93">
        <f>J26/I26*100</f>
        <v>99.886347865276974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4" t="s">
        <v>30</v>
      </c>
      <c r="C27" s="104"/>
      <c r="D27" s="104"/>
      <c r="E27" s="104"/>
      <c r="F27" s="104"/>
      <c r="G27" s="94">
        <f>G16+G26</f>
        <v>-837.83999999999651</v>
      </c>
      <c r="H27" s="94">
        <f t="shared" ref="H27:J27" si="5">H16+H26</f>
        <v>40782.339999999997</v>
      </c>
      <c r="I27" s="94">
        <f t="shared" si="5"/>
        <v>40782.339999999997</v>
      </c>
      <c r="J27" s="94">
        <f t="shared" si="5"/>
        <v>2.4010660126805305E-10</v>
      </c>
      <c r="K27" s="93">
        <f>J27/G27*100</f>
        <v>-2.8657810711836874E-11</v>
      </c>
      <c r="L27" s="93">
        <f>J27/I27*100</f>
        <v>5.8875140874224742E-13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tabSelected="1" view="pageBreakPreview" topLeftCell="H27" zoomScale="201" zoomScaleNormal="90" zoomScaleSheetLayoutView="201" workbookViewId="0">
      <selection activeCell="J39" sqref="J3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5" t="s">
        <v>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15" t="s">
        <v>26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15" t="s">
        <v>15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6" t="s">
        <v>3</v>
      </c>
      <c r="C8" s="127"/>
      <c r="D8" s="127"/>
      <c r="E8" s="127"/>
      <c r="F8" s="12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9">
        <v>1</v>
      </c>
      <c r="C9" s="130"/>
      <c r="D9" s="130"/>
      <c r="E9" s="130"/>
      <c r="F9" s="13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1733842.03</v>
      </c>
      <c r="H10" s="65">
        <f>H11</f>
        <v>2256973</v>
      </c>
      <c r="I10" s="65">
        <f>I11</f>
        <v>2588418</v>
      </c>
      <c r="J10" s="65">
        <f>J11</f>
        <v>2626628.8200000003</v>
      </c>
      <c r="K10" s="69">
        <f t="shared" ref="K10:K24" si="0">(J10*100)/G10</f>
        <v>151.49181843284768</v>
      </c>
      <c r="L10" s="69">
        <f t="shared" ref="L10:L24" si="1">(J10*100)/I10</f>
        <v>101.47622292844511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G15+G18+G21+G12</f>
        <v>1733842.03</v>
      </c>
      <c r="H11" s="65">
        <f>H15+H18+H21+H12</f>
        <v>2256973</v>
      </c>
      <c r="I11" s="65">
        <f>I15+I18+I21+I12</f>
        <v>2588418</v>
      </c>
      <c r="J11" s="65">
        <f>J15+J18+J21+J12</f>
        <v>2626628.8200000003</v>
      </c>
      <c r="K11" s="65">
        <f t="shared" si="0"/>
        <v>151.49181843284768</v>
      </c>
      <c r="L11" s="65">
        <f t="shared" si="1"/>
        <v>101.47622292844511</v>
      </c>
    </row>
    <row r="12" spans="2:12" ht="26.25" x14ac:dyDescent="0.25">
      <c r="B12" s="65"/>
      <c r="C12" s="96">
        <v>63</v>
      </c>
      <c r="D12" s="65"/>
      <c r="E12" s="65"/>
      <c r="F12" s="95" t="s">
        <v>193</v>
      </c>
      <c r="G12" s="65">
        <v>0</v>
      </c>
      <c r="H12" s="65">
        <v>0</v>
      </c>
      <c r="I12" s="65">
        <v>0</v>
      </c>
      <c r="J12" s="65">
        <v>40000</v>
      </c>
      <c r="K12" s="65"/>
      <c r="L12" s="65"/>
    </row>
    <row r="13" spans="2:12" ht="26.25" x14ac:dyDescent="0.25">
      <c r="B13" s="65"/>
      <c r="C13" s="65"/>
      <c r="D13" s="96">
        <v>636</v>
      </c>
      <c r="E13" s="65"/>
      <c r="F13" s="95" t="s">
        <v>194</v>
      </c>
      <c r="G13" s="65">
        <v>0</v>
      </c>
      <c r="H13" s="65">
        <v>0</v>
      </c>
      <c r="I13" s="65">
        <v>0</v>
      </c>
      <c r="J13" s="65">
        <v>40000</v>
      </c>
      <c r="K13" s="65"/>
      <c r="L13" s="65"/>
    </row>
    <row r="14" spans="2:12" ht="26.25" x14ac:dyDescent="0.25">
      <c r="B14" s="65"/>
      <c r="C14" s="65"/>
      <c r="D14" s="96"/>
      <c r="E14" s="97">
        <v>6362</v>
      </c>
      <c r="F14" s="98" t="s">
        <v>195</v>
      </c>
      <c r="G14" s="99">
        <v>0</v>
      </c>
      <c r="H14" s="99">
        <v>0</v>
      </c>
      <c r="I14" s="99">
        <v>0</v>
      </c>
      <c r="J14" s="99">
        <v>40000</v>
      </c>
      <c r="K14" s="65"/>
      <c r="L14" s="65"/>
    </row>
    <row r="15" spans="2:12" x14ac:dyDescent="0.25">
      <c r="B15" s="65"/>
      <c r="C15" s="65" t="s">
        <v>52</v>
      </c>
      <c r="D15" s="65"/>
      <c r="E15" s="65"/>
      <c r="F15" s="65" t="s">
        <v>53</v>
      </c>
      <c r="G15" s="65">
        <f t="shared" ref="G15:J16" si="2">G16</f>
        <v>0</v>
      </c>
      <c r="H15" s="65">
        <f t="shared" si="2"/>
        <v>133</v>
      </c>
      <c r="I15" s="65">
        <f t="shared" si="2"/>
        <v>133</v>
      </c>
      <c r="J15" s="65">
        <f t="shared" si="2"/>
        <v>1490.81</v>
      </c>
      <c r="K15" s="65"/>
      <c r="L15" s="65">
        <f t="shared" si="1"/>
        <v>1120.9097744360902</v>
      </c>
    </row>
    <row r="16" spans="2:12" x14ac:dyDescent="0.25">
      <c r="B16" s="65"/>
      <c r="C16" s="65"/>
      <c r="D16" s="65" t="s">
        <v>54</v>
      </c>
      <c r="E16" s="65"/>
      <c r="F16" s="65" t="s">
        <v>55</v>
      </c>
      <c r="G16" s="65">
        <f t="shared" si="2"/>
        <v>0</v>
      </c>
      <c r="H16" s="65">
        <f t="shared" si="2"/>
        <v>133</v>
      </c>
      <c r="I16" s="65">
        <f t="shared" si="2"/>
        <v>133</v>
      </c>
      <c r="J16" s="65">
        <f t="shared" si="2"/>
        <v>1490.81</v>
      </c>
      <c r="K16" s="65"/>
      <c r="L16" s="65">
        <f t="shared" si="1"/>
        <v>1120.9097744360902</v>
      </c>
    </row>
    <row r="17" spans="2:12" x14ac:dyDescent="0.25">
      <c r="B17" s="66"/>
      <c r="C17" s="66"/>
      <c r="D17" s="66"/>
      <c r="E17" s="66" t="s">
        <v>56</v>
      </c>
      <c r="F17" s="66" t="s">
        <v>57</v>
      </c>
      <c r="G17" s="66">
        <v>0</v>
      </c>
      <c r="H17" s="66">
        <v>133</v>
      </c>
      <c r="I17" s="66">
        <v>133</v>
      </c>
      <c r="J17" s="66">
        <v>1490.81</v>
      </c>
      <c r="K17" s="66"/>
      <c r="L17" s="66">
        <f t="shared" si="1"/>
        <v>1120.9097744360902</v>
      </c>
    </row>
    <row r="18" spans="2:12" x14ac:dyDescent="0.25">
      <c r="B18" s="65"/>
      <c r="C18" s="65" t="s">
        <v>58</v>
      </c>
      <c r="D18" s="65"/>
      <c r="E18" s="65"/>
      <c r="F18" s="65" t="s">
        <v>59</v>
      </c>
      <c r="G18" s="65">
        <f t="shared" ref="G18:J19" si="3">G19</f>
        <v>718.73</v>
      </c>
      <c r="H18" s="65">
        <f t="shared" si="3"/>
        <v>796</v>
      </c>
      <c r="I18" s="65">
        <f t="shared" si="3"/>
        <v>796</v>
      </c>
      <c r="J18" s="65">
        <f t="shared" si="3"/>
        <v>961.56</v>
      </c>
      <c r="K18" s="65">
        <f t="shared" si="0"/>
        <v>133.7859836099787</v>
      </c>
      <c r="L18" s="65">
        <f t="shared" si="1"/>
        <v>120.79899497487438</v>
      </c>
    </row>
    <row r="19" spans="2:12" x14ac:dyDescent="0.25">
      <c r="B19" s="65"/>
      <c r="C19" s="65"/>
      <c r="D19" s="65" t="s">
        <v>60</v>
      </c>
      <c r="E19" s="65"/>
      <c r="F19" s="65" t="s">
        <v>61</v>
      </c>
      <c r="G19" s="65">
        <f t="shared" si="3"/>
        <v>718.73</v>
      </c>
      <c r="H19" s="65">
        <f t="shared" si="3"/>
        <v>796</v>
      </c>
      <c r="I19" s="65">
        <f t="shared" si="3"/>
        <v>796</v>
      </c>
      <c r="J19" s="65">
        <f t="shared" si="3"/>
        <v>961.56</v>
      </c>
      <c r="K19" s="65">
        <f t="shared" si="0"/>
        <v>133.7859836099787</v>
      </c>
      <c r="L19" s="65">
        <f t="shared" si="1"/>
        <v>120.79899497487438</v>
      </c>
    </row>
    <row r="20" spans="2:12" x14ac:dyDescent="0.25">
      <c r="B20" s="66"/>
      <c r="C20" s="66"/>
      <c r="D20" s="66"/>
      <c r="E20" s="66" t="s">
        <v>62</v>
      </c>
      <c r="F20" s="66" t="s">
        <v>63</v>
      </c>
      <c r="G20" s="66">
        <v>718.73</v>
      </c>
      <c r="H20" s="66">
        <v>796</v>
      </c>
      <c r="I20" s="66">
        <v>796</v>
      </c>
      <c r="J20" s="66">
        <v>961.56</v>
      </c>
      <c r="K20" s="66">
        <f t="shared" si="0"/>
        <v>133.7859836099787</v>
      </c>
      <c r="L20" s="66">
        <f t="shared" si="1"/>
        <v>120.79899497487438</v>
      </c>
    </row>
    <row r="21" spans="2:12" x14ac:dyDescent="0.25">
      <c r="B21" s="65"/>
      <c r="C21" s="65" t="s">
        <v>64</v>
      </c>
      <c r="D21" s="65"/>
      <c r="E21" s="65"/>
      <c r="F21" s="65" t="s">
        <v>65</v>
      </c>
      <c r="G21" s="65">
        <f>G22</f>
        <v>1733123.3</v>
      </c>
      <c r="H21" s="65">
        <f>H22</f>
        <v>2256044</v>
      </c>
      <c r="I21" s="65">
        <f>I22</f>
        <v>2587489</v>
      </c>
      <c r="J21" s="65">
        <f>J22</f>
        <v>2584176.4500000002</v>
      </c>
      <c r="K21" s="65">
        <f t="shared" si="0"/>
        <v>149.10517041689997</v>
      </c>
      <c r="L21" s="65">
        <f t="shared" si="1"/>
        <v>99.871978199714093</v>
      </c>
    </row>
    <row r="22" spans="2:12" x14ac:dyDescent="0.25">
      <c r="B22" s="65"/>
      <c r="C22" s="65"/>
      <c r="D22" s="65" t="s">
        <v>66</v>
      </c>
      <c r="E22" s="65"/>
      <c r="F22" s="65" t="s">
        <v>67</v>
      </c>
      <c r="G22" s="65">
        <f>G23+G24</f>
        <v>1733123.3</v>
      </c>
      <c r="H22" s="65">
        <f>H23+H24</f>
        <v>2256044</v>
      </c>
      <c r="I22" s="65">
        <f>I23+I24</f>
        <v>2587489</v>
      </c>
      <c r="J22" s="65">
        <f>J23+J24</f>
        <v>2584176.4500000002</v>
      </c>
      <c r="K22" s="65">
        <f t="shared" si="0"/>
        <v>149.10517041689997</v>
      </c>
      <c r="L22" s="65">
        <f t="shared" si="1"/>
        <v>99.871978199714093</v>
      </c>
    </row>
    <row r="23" spans="2:12" x14ac:dyDescent="0.25">
      <c r="B23" s="66"/>
      <c r="C23" s="66"/>
      <c r="D23" s="66"/>
      <c r="E23" s="66" t="s">
        <v>68</v>
      </c>
      <c r="F23" s="66" t="s">
        <v>69</v>
      </c>
      <c r="G23" s="66">
        <v>1729244.28</v>
      </c>
      <c r="H23" s="66">
        <v>2005900</v>
      </c>
      <c r="I23" s="66">
        <v>2325955</v>
      </c>
      <c r="J23" s="66">
        <v>2322712.73</v>
      </c>
      <c r="K23" s="66">
        <f t="shared" si="0"/>
        <v>134.31952656220437</v>
      </c>
      <c r="L23" s="66">
        <f t="shared" si="1"/>
        <v>99.860604783841481</v>
      </c>
    </row>
    <row r="24" spans="2:12" x14ac:dyDescent="0.25">
      <c r="B24" s="66"/>
      <c r="C24" s="66"/>
      <c r="D24" s="66"/>
      <c r="E24" s="66" t="s">
        <v>70</v>
      </c>
      <c r="F24" s="66" t="s">
        <v>71</v>
      </c>
      <c r="G24" s="66">
        <v>3879.02</v>
      </c>
      <c r="H24" s="66">
        <v>250144</v>
      </c>
      <c r="I24" s="66">
        <v>261534</v>
      </c>
      <c r="J24" s="66">
        <v>261463.72</v>
      </c>
      <c r="K24" s="66">
        <f t="shared" si="0"/>
        <v>6740.4581569571692</v>
      </c>
      <c r="L24" s="66">
        <f t="shared" si="1"/>
        <v>99.973127776885605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26" t="s">
        <v>3</v>
      </c>
      <c r="C27" s="127"/>
      <c r="D27" s="127"/>
      <c r="E27" s="127"/>
      <c r="F27" s="128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9">
        <v>1</v>
      </c>
      <c r="C28" s="130"/>
      <c r="D28" s="130"/>
      <c r="E28" s="130"/>
      <c r="F28" s="131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G30+G71</f>
        <v>1733842.0299999998</v>
      </c>
      <c r="H29" s="65">
        <f>H30+H71</f>
        <v>2256973</v>
      </c>
      <c r="I29" s="65">
        <f>I30+I71</f>
        <v>2588418</v>
      </c>
      <c r="J29" s="65">
        <f>J30+J71</f>
        <v>2667364.8100000005</v>
      </c>
      <c r="K29" s="70">
        <f t="shared" ref="K29:K60" si="4">(J29*100)/G29</f>
        <v>153.84128218416765</v>
      </c>
      <c r="L29" s="70">
        <f t="shared" ref="L29:L60" si="5">(J29*100)/I29</f>
        <v>103.05000235665185</v>
      </c>
    </row>
    <row r="30" spans="2:12" x14ac:dyDescent="0.25">
      <c r="B30" s="65" t="s">
        <v>72</v>
      </c>
      <c r="C30" s="65"/>
      <c r="D30" s="65"/>
      <c r="E30" s="65"/>
      <c r="F30" s="65" t="s">
        <v>73</v>
      </c>
      <c r="G30" s="65">
        <f>G31+G39+G66</f>
        <v>1729963.0099999998</v>
      </c>
      <c r="H30" s="65">
        <f>H31+H39+H66</f>
        <v>2006829</v>
      </c>
      <c r="I30" s="65">
        <f>I31+I39+I66</f>
        <v>2326884</v>
      </c>
      <c r="J30" s="65">
        <f>J31+J39+J66</f>
        <v>2365901.0900000003</v>
      </c>
      <c r="K30" s="65">
        <f t="shared" si="4"/>
        <v>136.76021257818687</v>
      </c>
      <c r="L30" s="65">
        <f t="shared" si="5"/>
        <v>101.67679566321313</v>
      </c>
    </row>
    <row r="31" spans="2:12" x14ac:dyDescent="0.25">
      <c r="B31" s="65"/>
      <c r="C31" s="65" t="s">
        <v>74</v>
      </c>
      <c r="D31" s="65"/>
      <c r="E31" s="65"/>
      <c r="F31" s="65" t="s">
        <v>75</v>
      </c>
      <c r="G31" s="65">
        <f>G32+G35+G37</f>
        <v>1575518.0499999998</v>
      </c>
      <c r="H31" s="65">
        <f>H32+H35+H37</f>
        <v>1829600</v>
      </c>
      <c r="I31" s="65">
        <f>I32+I35+I37</f>
        <v>2129605</v>
      </c>
      <c r="J31" s="65">
        <f>J32+J35+J37</f>
        <v>2127448.1800000002</v>
      </c>
      <c r="K31" s="65">
        <f t="shared" si="4"/>
        <v>135.03166022122059</v>
      </c>
      <c r="L31" s="65">
        <f t="shared" si="5"/>
        <v>99.898722063481259</v>
      </c>
    </row>
    <row r="32" spans="2:12" x14ac:dyDescent="0.25">
      <c r="B32" s="65"/>
      <c r="C32" s="65"/>
      <c r="D32" s="65" t="s">
        <v>76</v>
      </c>
      <c r="E32" s="65"/>
      <c r="F32" s="65" t="s">
        <v>77</v>
      </c>
      <c r="G32" s="65">
        <f>G33+G34</f>
        <v>1313563.95</v>
      </c>
      <c r="H32" s="65">
        <f>H33+H34</f>
        <v>1524216</v>
      </c>
      <c r="I32" s="65">
        <f>I33+I34</f>
        <v>1775716</v>
      </c>
      <c r="J32" s="65">
        <f>J33+J34</f>
        <v>1774213.2400000002</v>
      </c>
      <c r="K32" s="65">
        <f t="shared" si="4"/>
        <v>135.06866110325274</v>
      </c>
      <c r="L32" s="65">
        <f t="shared" si="5"/>
        <v>99.915371602215671</v>
      </c>
    </row>
    <row r="33" spans="2:12" x14ac:dyDescent="0.25">
      <c r="B33" s="66"/>
      <c r="C33" s="66"/>
      <c r="D33" s="66"/>
      <c r="E33" s="66" t="s">
        <v>78</v>
      </c>
      <c r="F33" s="66" t="s">
        <v>79</v>
      </c>
      <c r="G33" s="66">
        <v>1313563.95</v>
      </c>
      <c r="H33" s="66">
        <v>1522916</v>
      </c>
      <c r="I33" s="66">
        <v>1774416</v>
      </c>
      <c r="J33" s="66">
        <v>1773180.87</v>
      </c>
      <c r="K33" s="66">
        <f t="shared" si="4"/>
        <v>134.99006805112154</v>
      </c>
      <c r="L33" s="66">
        <f t="shared" si="5"/>
        <v>99.930392309356989</v>
      </c>
    </row>
    <row r="34" spans="2:12" x14ac:dyDescent="0.25">
      <c r="B34" s="66"/>
      <c r="C34" s="66"/>
      <c r="D34" s="66"/>
      <c r="E34" s="66" t="s">
        <v>80</v>
      </c>
      <c r="F34" s="66" t="s">
        <v>81</v>
      </c>
      <c r="G34" s="66">
        <v>0</v>
      </c>
      <c r="H34" s="66">
        <v>1300</v>
      </c>
      <c r="I34" s="66">
        <v>1300</v>
      </c>
      <c r="J34" s="66">
        <v>1032.3699999999999</v>
      </c>
      <c r="K34" s="66"/>
      <c r="L34" s="66">
        <f t="shared" si="5"/>
        <v>79.413076923076929</v>
      </c>
    </row>
    <row r="35" spans="2:12" x14ac:dyDescent="0.25">
      <c r="B35" s="65"/>
      <c r="C35" s="65"/>
      <c r="D35" s="65" t="s">
        <v>82</v>
      </c>
      <c r="E35" s="65"/>
      <c r="F35" s="65" t="s">
        <v>83</v>
      </c>
      <c r="G35" s="65">
        <f>G36</f>
        <v>51293.88</v>
      </c>
      <c r="H35" s="65">
        <f>H36</f>
        <v>62801</v>
      </c>
      <c r="I35" s="65">
        <f>I36</f>
        <v>66806</v>
      </c>
      <c r="J35" s="65">
        <f>J36</f>
        <v>66306.720000000001</v>
      </c>
      <c r="K35" s="65">
        <f t="shared" si="4"/>
        <v>129.26828697692591</v>
      </c>
      <c r="L35" s="65">
        <f t="shared" si="5"/>
        <v>99.25264197826543</v>
      </c>
    </row>
    <row r="36" spans="2:12" x14ac:dyDescent="0.25">
      <c r="B36" s="66"/>
      <c r="C36" s="66"/>
      <c r="D36" s="66"/>
      <c r="E36" s="66" t="s">
        <v>84</v>
      </c>
      <c r="F36" s="66" t="s">
        <v>83</v>
      </c>
      <c r="G36" s="66">
        <v>51293.88</v>
      </c>
      <c r="H36" s="66">
        <v>62801</v>
      </c>
      <c r="I36" s="66">
        <v>66806</v>
      </c>
      <c r="J36" s="66">
        <v>66306.720000000001</v>
      </c>
      <c r="K36" s="66">
        <f t="shared" si="4"/>
        <v>129.26828697692591</v>
      </c>
      <c r="L36" s="66">
        <f t="shared" si="5"/>
        <v>99.25264197826543</v>
      </c>
    </row>
    <row r="37" spans="2:12" x14ac:dyDescent="0.25">
      <c r="B37" s="65"/>
      <c r="C37" s="65"/>
      <c r="D37" s="65" t="s">
        <v>85</v>
      </c>
      <c r="E37" s="65"/>
      <c r="F37" s="65" t="s">
        <v>86</v>
      </c>
      <c r="G37" s="65">
        <f>G38</f>
        <v>210660.22</v>
      </c>
      <c r="H37" s="65">
        <f>H38</f>
        <v>242583</v>
      </c>
      <c r="I37" s="65">
        <f>I38</f>
        <v>287083</v>
      </c>
      <c r="J37" s="65">
        <f>J38</f>
        <v>286928.21999999997</v>
      </c>
      <c r="K37" s="65">
        <f t="shared" si="4"/>
        <v>136.2042724535273</v>
      </c>
      <c r="L37" s="65">
        <f t="shared" si="5"/>
        <v>99.946085278473475</v>
      </c>
    </row>
    <row r="38" spans="2:12" x14ac:dyDescent="0.25">
      <c r="B38" s="66"/>
      <c r="C38" s="66"/>
      <c r="D38" s="66"/>
      <c r="E38" s="66" t="s">
        <v>87</v>
      </c>
      <c r="F38" s="66" t="s">
        <v>88</v>
      </c>
      <c r="G38" s="66">
        <v>210660.22</v>
      </c>
      <c r="H38" s="66">
        <v>242583</v>
      </c>
      <c r="I38" s="66">
        <v>287083</v>
      </c>
      <c r="J38" s="66">
        <v>286928.21999999997</v>
      </c>
      <c r="K38" s="66">
        <f t="shared" si="4"/>
        <v>136.2042724535273</v>
      </c>
      <c r="L38" s="66">
        <f t="shared" si="5"/>
        <v>99.946085278473475</v>
      </c>
    </row>
    <row r="39" spans="2:12" x14ac:dyDescent="0.25">
      <c r="B39" s="65"/>
      <c r="C39" s="65" t="s">
        <v>89</v>
      </c>
      <c r="D39" s="65"/>
      <c r="E39" s="65"/>
      <c r="F39" s="65" t="s">
        <v>90</v>
      </c>
      <c r="G39" s="65">
        <f>G40+G45+G51+G61</f>
        <v>153234.22000000003</v>
      </c>
      <c r="H39" s="65">
        <f>H40+H45+H51+H61</f>
        <v>175929</v>
      </c>
      <c r="I39" s="65">
        <f>I40+I45+I51+I61</f>
        <v>196029</v>
      </c>
      <c r="J39" s="65">
        <f>J40+J45+J51+J61</f>
        <v>237242.68000000002</v>
      </c>
      <c r="K39" s="65">
        <f t="shared" si="4"/>
        <v>154.82356356171616</v>
      </c>
      <c r="L39" s="65">
        <f t="shared" si="5"/>
        <v>121.0242770202368</v>
      </c>
    </row>
    <row r="40" spans="2:12" x14ac:dyDescent="0.25">
      <c r="B40" s="65"/>
      <c r="C40" s="65"/>
      <c r="D40" s="65" t="s">
        <v>91</v>
      </c>
      <c r="E40" s="65"/>
      <c r="F40" s="65" t="s">
        <v>92</v>
      </c>
      <c r="G40" s="65">
        <f>G41+G42+G43+G44</f>
        <v>44942.22</v>
      </c>
      <c r="H40" s="65">
        <f>H41+H42+H43+H44</f>
        <v>48219</v>
      </c>
      <c r="I40" s="65">
        <f>I41+I42+I43+I44</f>
        <v>52719</v>
      </c>
      <c r="J40" s="65">
        <f>J41+J42+J43+J44</f>
        <v>52292.08</v>
      </c>
      <c r="K40" s="65">
        <f t="shared" si="4"/>
        <v>116.35402078491005</v>
      </c>
      <c r="L40" s="65">
        <f t="shared" si="5"/>
        <v>99.190197082645724</v>
      </c>
    </row>
    <row r="41" spans="2:12" x14ac:dyDescent="0.25">
      <c r="B41" s="66"/>
      <c r="C41" s="66"/>
      <c r="D41" s="66"/>
      <c r="E41" s="66" t="s">
        <v>93</v>
      </c>
      <c r="F41" s="66" t="s">
        <v>94</v>
      </c>
      <c r="G41" s="66">
        <v>7848.37</v>
      </c>
      <c r="H41" s="66">
        <v>8963</v>
      </c>
      <c r="I41" s="66">
        <v>9963</v>
      </c>
      <c r="J41" s="66">
        <v>8787.9</v>
      </c>
      <c r="K41" s="66">
        <f t="shared" si="4"/>
        <v>111.97102073424163</v>
      </c>
      <c r="L41" s="66">
        <f t="shared" si="5"/>
        <v>88.205359831376086</v>
      </c>
    </row>
    <row r="42" spans="2:12" x14ac:dyDescent="0.25">
      <c r="B42" s="66"/>
      <c r="C42" s="66"/>
      <c r="D42" s="66"/>
      <c r="E42" s="66" t="s">
        <v>95</v>
      </c>
      <c r="F42" s="66" t="s">
        <v>96</v>
      </c>
      <c r="G42" s="66">
        <v>33762.44</v>
      </c>
      <c r="H42" s="66">
        <v>36000</v>
      </c>
      <c r="I42" s="66">
        <v>39500</v>
      </c>
      <c r="J42" s="66">
        <v>39016.370000000003</v>
      </c>
      <c r="K42" s="66">
        <f t="shared" si="4"/>
        <v>115.56146415958088</v>
      </c>
      <c r="L42" s="66">
        <f t="shared" si="5"/>
        <v>98.775620253164561</v>
      </c>
    </row>
    <row r="43" spans="2:12" x14ac:dyDescent="0.25">
      <c r="B43" s="66"/>
      <c r="C43" s="66"/>
      <c r="D43" s="66"/>
      <c r="E43" s="66" t="s">
        <v>97</v>
      </c>
      <c r="F43" s="66" t="s">
        <v>98</v>
      </c>
      <c r="G43" s="66">
        <v>3331.41</v>
      </c>
      <c r="H43" s="66">
        <v>3190</v>
      </c>
      <c r="I43" s="66">
        <v>3190</v>
      </c>
      <c r="J43" s="66">
        <v>4487.8100000000004</v>
      </c>
      <c r="K43" s="66">
        <f t="shared" si="4"/>
        <v>134.71202884064107</v>
      </c>
      <c r="L43" s="66">
        <f t="shared" si="5"/>
        <v>140.68369905956112</v>
      </c>
    </row>
    <row r="44" spans="2:12" x14ac:dyDescent="0.25">
      <c r="B44" s="66"/>
      <c r="C44" s="66"/>
      <c r="D44" s="66"/>
      <c r="E44" s="66" t="s">
        <v>99</v>
      </c>
      <c r="F44" s="66" t="s">
        <v>100</v>
      </c>
      <c r="G44" s="66">
        <v>0</v>
      </c>
      <c r="H44" s="66">
        <v>66</v>
      </c>
      <c r="I44" s="66">
        <v>66</v>
      </c>
      <c r="J44" s="66">
        <v>0</v>
      </c>
      <c r="K44" s="66"/>
      <c r="L44" s="66">
        <f t="shared" si="5"/>
        <v>0</v>
      </c>
    </row>
    <row r="45" spans="2:12" x14ac:dyDescent="0.25">
      <c r="B45" s="65"/>
      <c r="C45" s="65"/>
      <c r="D45" s="65" t="s">
        <v>101</v>
      </c>
      <c r="E45" s="65"/>
      <c r="F45" s="65" t="s">
        <v>102</v>
      </c>
      <c r="G45" s="65">
        <f>G46+G47+G48+G49+G50</f>
        <v>39523.110000000008</v>
      </c>
      <c r="H45" s="65">
        <f>H46+H47+H48+H49+H50</f>
        <v>43128</v>
      </c>
      <c r="I45" s="65">
        <f>I46+I47+I48+I49+I50</f>
        <v>43128</v>
      </c>
      <c r="J45" s="65">
        <f>J46+J47+J48+J49+J50</f>
        <v>43615.85</v>
      </c>
      <c r="K45" s="65">
        <f t="shared" si="4"/>
        <v>110.35530857769035</v>
      </c>
      <c r="L45" s="65">
        <f t="shared" si="5"/>
        <v>101.13116768688555</v>
      </c>
    </row>
    <row r="46" spans="2:12" x14ac:dyDescent="0.25">
      <c r="B46" s="66"/>
      <c r="C46" s="66"/>
      <c r="D46" s="66"/>
      <c r="E46" s="66" t="s">
        <v>103</v>
      </c>
      <c r="F46" s="66" t="s">
        <v>104</v>
      </c>
      <c r="G46" s="66">
        <v>19685.8</v>
      </c>
      <c r="H46" s="66">
        <v>21249</v>
      </c>
      <c r="I46" s="66">
        <v>21249</v>
      </c>
      <c r="J46" s="66">
        <v>21828.76</v>
      </c>
      <c r="K46" s="66">
        <f t="shared" si="4"/>
        <v>110.88581617206312</v>
      </c>
      <c r="L46" s="66">
        <f t="shared" si="5"/>
        <v>102.72841074874111</v>
      </c>
    </row>
    <row r="47" spans="2:12" x14ac:dyDescent="0.25">
      <c r="B47" s="66"/>
      <c r="C47" s="66"/>
      <c r="D47" s="66"/>
      <c r="E47" s="66" t="s">
        <v>105</v>
      </c>
      <c r="F47" s="66" t="s">
        <v>106</v>
      </c>
      <c r="G47" s="66">
        <v>18496</v>
      </c>
      <c r="H47" s="66">
        <v>20724</v>
      </c>
      <c r="I47" s="66">
        <v>20724</v>
      </c>
      <c r="J47" s="66">
        <v>19303.45</v>
      </c>
      <c r="K47" s="66">
        <f t="shared" si="4"/>
        <v>104.36553849480968</v>
      </c>
      <c r="L47" s="66">
        <f t="shared" si="5"/>
        <v>93.145386990928387</v>
      </c>
    </row>
    <row r="48" spans="2:12" x14ac:dyDescent="0.25">
      <c r="B48" s="66"/>
      <c r="C48" s="66"/>
      <c r="D48" s="66"/>
      <c r="E48" s="66" t="s">
        <v>107</v>
      </c>
      <c r="F48" s="66" t="s">
        <v>108</v>
      </c>
      <c r="G48" s="66">
        <v>761.75</v>
      </c>
      <c r="H48" s="66">
        <v>624</v>
      </c>
      <c r="I48" s="66">
        <v>624</v>
      </c>
      <c r="J48" s="66">
        <v>463.01</v>
      </c>
      <c r="K48" s="66">
        <f t="shared" si="4"/>
        <v>60.782408926813261</v>
      </c>
      <c r="L48" s="66">
        <f t="shared" si="5"/>
        <v>74.200320512820511</v>
      </c>
    </row>
    <row r="49" spans="2:12" x14ac:dyDescent="0.25">
      <c r="B49" s="66"/>
      <c r="C49" s="66"/>
      <c r="D49" s="66"/>
      <c r="E49" s="66" t="s">
        <v>109</v>
      </c>
      <c r="F49" s="66" t="s">
        <v>110</v>
      </c>
      <c r="G49" s="66">
        <v>450.26</v>
      </c>
      <c r="H49" s="66">
        <v>438</v>
      </c>
      <c r="I49" s="66">
        <v>438</v>
      </c>
      <c r="J49" s="66">
        <v>1866.54</v>
      </c>
      <c r="K49" s="66">
        <f t="shared" si="4"/>
        <v>414.54715053524632</v>
      </c>
      <c r="L49" s="66">
        <f t="shared" si="5"/>
        <v>426.15068493150687</v>
      </c>
    </row>
    <row r="50" spans="2:12" x14ac:dyDescent="0.25">
      <c r="B50" s="66"/>
      <c r="C50" s="66"/>
      <c r="D50" s="66"/>
      <c r="E50" s="66" t="s">
        <v>111</v>
      </c>
      <c r="F50" s="66" t="s">
        <v>112</v>
      </c>
      <c r="G50" s="66">
        <v>129.30000000000001</v>
      </c>
      <c r="H50" s="66">
        <v>93</v>
      </c>
      <c r="I50" s="66">
        <v>93</v>
      </c>
      <c r="J50" s="66">
        <v>154.09</v>
      </c>
      <c r="K50" s="66">
        <f t="shared" si="4"/>
        <v>119.17246713070378</v>
      </c>
      <c r="L50" s="66">
        <f t="shared" si="5"/>
        <v>165.68817204301075</v>
      </c>
    </row>
    <row r="51" spans="2:12" x14ac:dyDescent="0.25">
      <c r="B51" s="65"/>
      <c r="C51" s="65"/>
      <c r="D51" s="65" t="s">
        <v>113</v>
      </c>
      <c r="E51" s="65"/>
      <c r="F51" s="65" t="s">
        <v>114</v>
      </c>
      <c r="G51" s="65">
        <f>G52+G53+G54+G55+G56+G57+G58+G59+G60</f>
        <v>65961.319999999992</v>
      </c>
      <c r="H51" s="65">
        <f>H52+H53+H54+H55+H56+H57+H58+H59+H60</f>
        <v>82259</v>
      </c>
      <c r="I51" s="65">
        <f>I52+I53+I54+I55+I56+I57+I58+I59+I60</f>
        <v>96759</v>
      </c>
      <c r="J51" s="65">
        <f>J52+J53+J54+J55+J56+J57+J58+J59+J60</f>
        <v>138253.94000000003</v>
      </c>
      <c r="K51" s="65">
        <f t="shared" si="4"/>
        <v>209.59850409300483</v>
      </c>
      <c r="L51" s="65">
        <f t="shared" si="5"/>
        <v>142.88483758616769</v>
      </c>
    </row>
    <row r="52" spans="2:12" x14ac:dyDescent="0.25">
      <c r="B52" s="66"/>
      <c r="C52" s="66"/>
      <c r="D52" s="66"/>
      <c r="E52" s="66" t="s">
        <v>115</v>
      </c>
      <c r="F52" s="66" t="s">
        <v>116</v>
      </c>
      <c r="G52" s="66">
        <v>31868.67</v>
      </c>
      <c r="H52" s="66">
        <v>41886</v>
      </c>
      <c r="I52" s="66">
        <v>41386</v>
      </c>
      <c r="J52" s="66">
        <v>36427.83</v>
      </c>
      <c r="K52" s="66">
        <f t="shared" si="4"/>
        <v>114.30608807960922</v>
      </c>
      <c r="L52" s="66">
        <f t="shared" si="5"/>
        <v>88.019692649688295</v>
      </c>
    </row>
    <row r="53" spans="2:12" x14ac:dyDescent="0.25">
      <c r="B53" s="66"/>
      <c r="C53" s="66"/>
      <c r="D53" s="66"/>
      <c r="E53" s="66" t="s">
        <v>117</v>
      </c>
      <c r="F53" s="66" t="s">
        <v>118</v>
      </c>
      <c r="G53" s="66">
        <v>12890.98</v>
      </c>
      <c r="H53" s="66">
        <v>13893</v>
      </c>
      <c r="I53" s="66">
        <v>28893</v>
      </c>
      <c r="J53" s="66">
        <v>78278.600000000006</v>
      </c>
      <c r="K53" s="66">
        <f t="shared" si="4"/>
        <v>607.23544680078635</v>
      </c>
      <c r="L53" s="66">
        <f t="shared" si="5"/>
        <v>270.92582978576127</v>
      </c>
    </row>
    <row r="54" spans="2:12" x14ac:dyDescent="0.25">
      <c r="B54" s="66"/>
      <c r="C54" s="66"/>
      <c r="D54" s="66"/>
      <c r="E54" s="66" t="s">
        <v>119</v>
      </c>
      <c r="F54" s="66" t="s">
        <v>120</v>
      </c>
      <c r="G54" s="66">
        <v>6492.6</v>
      </c>
      <c r="H54" s="66">
        <v>2920</v>
      </c>
      <c r="I54" s="66">
        <v>2920</v>
      </c>
      <c r="J54" s="66">
        <v>2472.16</v>
      </c>
      <c r="K54" s="66">
        <f t="shared" si="4"/>
        <v>38.076579490496869</v>
      </c>
      <c r="L54" s="66">
        <f t="shared" si="5"/>
        <v>84.663013698630138</v>
      </c>
    </row>
    <row r="55" spans="2:12" x14ac:dyDescent="0.25">
      <c r="B55" s="66"/>
      <c r="C55" s="66"/>
      <c r="D55" s="66"/>
      <c r="E55" s="66" t="s">
        <v>121</v>
      </c>
      <c r="F55" s="66" t="s">
        <v>122</v>
      </c>
      <c r="G55" s="66">
        <v>3743.25</v>
      </c>
      <c r="H55" s="66">
        <v>2787</v>
      </c>
      <c r="I55" s="66">
        <v>2787</v>
      </c>
      <c r="J55" s="66">
        <v>4077.83</v>
      </c>
      <c r="K55" s="66">
        <f t="shared" si="4"/>
        <v>108.93822213317304</v>
      </c>
      <c r="L55" s="66">
        <f t="shared" si="5"/>
        <v>146.31611051309653</v>
      </c>
    </row>
    <row r="56" spans="2:12" x14ac:dyDescent="0.25">
      <c r="B56" s="66"/>
      <c r="C56" s="66"/>
      <c r="D56" s="66"/>
      <c r="E56" s="66" t="s">
        <v>123</v>
      </c>
      <c r="F56" s="66" t="s">
        <v>124</v>
      </c>
      <c r="G56" s="66">
        <v>8101.41</v>
      </c>
      <c r="H56" s="66">
        <v>9756</v>
      </c>
      <c r="I56" s="66">
        <v>9756</v>
      </c>
      <c r="J56" s="66">
        <v>8363.91</v>
      </c>
      <c r="K56" s="66">
        <f t="shared" si="4"/>
        <v>103.24017670998012</v>
      </c>
      <c r="L56" s="66">
        <f t="shared" si="5"/>
        <v>85.730934809348099</v>
      </c>
    </row>
    <row r="57" spans="2:12" x14ac:dyDescent="0.25">
      <c r="B57" s="66"/>
      <c r="C57" s="66"/>
      <c r="D57" s="66"/>
      <c r="E57" s="66" t="s">
        <v>125</v>
      </c>
      <c r="F57" s="66" t="s">
        <v>126</v>
      </c>
      <c r="G57" s="66">
        <v>100.86</v>
      </c>
      <c r="H57" s="66">
        <v>10618</v>
      </c>
      <c r="I57" s="66">
        <v>10618</v>
      </c>
      <c r="J57" s="66">
        <v>5549</v>
      </c>
      <c r="K57" s="66">
        <f t="shared" si="4"/>
        <v>5501.6855046599248</v>
      </c>
      <c r="L57" s="66">
        <f t="shared" si="5"/>
        <v>52.260312676586928</v>
      </c>
    </row>
    <row r="58" spans="2:12" x14ac:dyDescent="0.25">
      <c r="B58" s="66"/>
      <c r="C58" s="66"/>
      <c r="D58" s="66"/>
      <c r="E58" s="66" t="s">
        <v>127</v>
      </c>
      <c r="F58" s="66" t="s">
        <v>128</v>
      </c>
      <c r="G58" s="66">
        <v>131.91</v>
      </c>
      <c r="H58" s="66">
        <v>133</v>
      </c>
      <c r="I58" s="66">
        <v>133</v>
      </c>
      <c r="J58" s="66">
        <v>1287</v>
      </c>
      <c r="K58" s="66">
        <f t="shared" si="4"/>
        <v>975.66522629065275</v>
      </c>
      <c r="L58" s="66">
        <f t="shared" si="5"/>
        <v>967.66917293233087</v>
      </c>
    </row>
    <row r="59" spans="2:12" x14ac:dyDescent="0.25">
      <c r="B59" s="66"/>
      <c r="C59" s="66"/>
      <c r="D59" s="66"/>
      <c r="E59" s="66" t="s">
        <v>129</v>
      </c>
      <c r="F59" s="66" t="s">
        <v>130</v>
      </c>
      <c r="G59" s="66">
        <v>105.87</v>
      </c>
      <c r="H59" s="66">
        <v>133</v>
      </c>
      <c r="I59" s="66">
        <v>133</v>
      </c>
      <c r="J59" s="66">
        <v>105.42</v>
      </c>
      <c r="K59" s="66">
        <f t="shared" si="4"/>
        <v>99.574950410881272</v>
      </c>
      <c r="L59" s="66">
        <f t="shared" si="5"/>
        <v>79.263157894736835</v>
      </c>
    </row>
    <row r="60" spans="2:12" x14ac:dyDescent="0.25">
      <c r="B60" s="66"/>
      <c r="C60" s="66"/>
      <c r="D60" s="66"/>
      <c r="E60" s="66" t="s">
        <v>131</v>
      </c>
      <c r="F60" s="66" t="s">
        <v>132</v>
      </c>
      <c r="G60" s="66">
        <v>2525.77</v>
      </c>
      <c r="H60" s="66">
        <v>133</v>
      </c>
      <c r="I60" s="66">
        <v>133</v>
      </c>
      <c r="J60" s="66">
        <v>1692.19</v>
      </c>
      <c r="K60" s="66">
        <f t="shared" si="4"/>
        <v>66.996994975789562</v>
      </c>
      <c r="L60" s="66">
        <f t="shared" si="5"/>
        <v>1272.3233082706768</v>
      </c>
    </row>
    <row r="61" spans="2:12" x14ac:dyDescent="0.25">
      <c r="B61" s="65"/>
      <c r="C61" s="65"/>
      <c r="D61" s="65" t="s">
        <v>133</v>
      </c>
      <c r="E61" s="65"/>
      <c r="F61" s="65" t="s">
        <v>134</v>
      </c>
      <c r="G61" s="65">
        <f>G62+G63+G64+G65</f>
        <v>2807.57</v>
      </c>
      <c r="H61" s="65">
        <f>H62+H63+H64+H65</f>
        <v>2323</v>
      </c>
      <c r="I61" s="65">
        <f>I62+I63+I64+I65</f>
        <v>3423</v>
      </c>
      <c r="J61" s="65">
        <f>J62+J63+J64+J65</f>
        <v>3080.81</v>
      </c>
      <c r="K61" s="65">
        <f t="shared" ref="K61:K80" si="6">(J61*100)/G61</f>
        <v>109.73225956966344</v>
      </c>
      <c r="L61" s="65">
        <f t="shared" ref="L61:L80" si="7">(J61*100)/I61</f>
        <v>90.003213555360801</v>
      </c>
    </row>
    <row r="62" spans="2:12" x14ac:dyDescent="0.25">
      <c r="B62" s="66"/>
      <c r="C62" s="66"/>
      <c r="D62" s="66"/>
      <c r="E62" s="66" t="s">
        <v>135</v>
      </c>
      <c r="F62" s="66" t="s">
        <v>136</v>
      </c>
      <c r="G62" s="66">
        <v>414.03</v>
      </c>
      <c r="H62" s="66">
        <v>398</v>
      </c>
      <c r="I62" s="66">
        <v>398</v>
      </c>
      <c r="J62" s="66">
        <v>554.16999999999996</v>
      </c>
      <c r="K62" s="66">
        <f t="shared" si="6"/>
        <v>133.84778880757435</v>
      </c>
      <c r="L62" s="66">
        <f t="shared" si="7"/>
        <v>139.23869346733667</v>
      </c>
    </row>
    <row r="63" spans="2:12" x14ac:dyDescent="0.25">
      <c r="B63" s="66"/>
      <c r="C63" s="66"/>
      <c r="D63" s="66"/>
      <c r="E63" s="66" t="s">
        <v>137</v>
      </c>
      <c r="F63" s="66" t="s">
        <v>138</v>
      </c>
      <c r="G63" s="66">
        <v>2158.73</v>
      </c>
      <c r="H63" s="66">
        <v>597</v>
      </c>
      <c r="I63" s="66">
        <v>1697</v>
      </c>
      <c r="J63" s="66">
        <v>2343.5</v>
      </c>
      <c r="K63" s="66">
        <f t="shared" si="6"/>
        <v>108.55919915876464</v>
      </c>
      <c r="L63" s="66">
        <f t="shared" si="7"/>
        <v>138.09664113140838</v>
      </c>
    </row>
    <row r="64" spans="2:12" x14ac:dyDescent="0.25">
      <c r="B64" s="66"/>
      <c r="C64" s="66"/>
      <c r="D64" s="66"/>
      <c r="E64" s="66" t="s">
        <v>139</v>
      </c>
      <c r="F64" s="66" t="s">
        <v>140</v>
      </c>
      <c r="G64" s="66">
        <v>0</v>
      </c>
      <c r="H64" s="66">
        <v>1062</v>
      </c>
      <c r="I64" s="66">
        <v>1062</v>
      </c>
      <c r="J64" s="66">
        <v>0</v>
      </c>
      <c r="K64" s="66"/>
      <c r="L64" s="66">
        <f t="shared" si="7"/>
        <v>0</v>
      </c>
    </row>
    <row r="65" spans="2:12" x14ac:dyDescent="0.25">
      <c r="B65" s="66"/>
      <c r="C65" s="66"/>
      <c r="D65" s="66"/>
      <c r="E65" s="66" t="s">
        <v>141</v>
      </c>
      <c r="F65" s="66" t="s">
        <v>134</v>
      </c>
      <c r="G65" s="66">
        <v>234.81</v>
      </c>
      <c r="H65" s="66">
        <v>266</v>
      </c>
      <c r="I65" s="66">
        <v>266</v>
      </c>
      <c r="J65" s="66">
        <v>183.14</v>
      </c>
      <c r="K65" s="66">
        <f t="shared" si="6"/>
        <v>77.994974660363695</v>
      </c>
      <c r="L65" s="66">
        <f t="shared" si="7"/>
        <v>68.849624060150376</v>
      </c>
    </row>
    <row r="66" spans="2:12" x14ac:dyDescent="0.25">
      <c r="B66" s="65"/>
      <c r="C66" s="65" t="s">
        <v>142</v>
      </c>
      <c r="D66" s="65"/>
      <c r="E66" s="65"/>
      <c r="F66" s="65" t="s">
        <v>143</v>
      </c>
      <c r="G66" s="65">
        <f>G67+G69</f>
        <v>1210.74</v>
      </c>
      <c r="H66" s="65">
        <f>H67+H69</f>
        <v>1300</v>
      </c>
      <c r="I66" s="65">
        <f>I67+I69</f>
        <v>1250</v>
      </c>
      <c r="J66" s="65">
        <f>J67+J69</f>
        <v>1210.23</v>
      </c>
      <c r="K66" s="65">
        <f t="shared" si="6"/>
        <v>99.957877000842458</v>
      </c>
      <c r="L66" s="65">
        <f t="shared" si="7"/>
        <v>96.818399999999997</v>
      </c>
    </row>
    <row r="67" spans="2:12" x14ac:dyDescent="0.25">
      <c r="B67" s="65"/>
      <c r="C67" s="65"/>
      <c r="D67" s="65" t="s">
        <v>144</v>
      </c>
      <c r="E67" s="65"/>
      <c r="F67" s="65" t="s">
        <v>145</v>
      </c>
      <c r="G67" s="65">
        <f>G68</f>
        <v>451.74</v>
      </c>
      <c r="H67" s="65">
        <f>H68</f>
        <v>321</v>
      </c>
      <c r="I67" s="65">
        <f>I68</f>
        <v>321</v>
      </c>
      <c r="J67" s="65">
        <f>J68</f>
        <v>320.67</v>
      </c>
      <c r="K67" s="65">
        <f t="shared" si="6"/>
        <v>70.985522645769692</v>
      </c>
      <c r="L67" s="65">
        <f t="shared" si="7"/>
        <v>99.89719626168224</v>
      </c>
    </row>
    <row r="68" spans="2:12" x14ac:dyDescent="0.25">
      <c r="B68" s="66"/>
      <c r="C68" s="66"/>
      <c r="D68" s="66"/>
      <c r="E68" s="66" t="s">
        <v>146</v>
      </c>
      <c r="F68" s="66" t="s">
        <v>147</v>
      </c>
      <c r="G68" s="66">
        <v>451.74</v>
      </c>
      <c r="H68" s="66">
        <v>321</v>
      </c>
      <c r="I68" s="66">
        <v>321</v>
      </c>
      <c r="J68" s="66">
        <v>320.67</v>
      </c>
      <c r="K68" s="66">
        <f t="shared" si="6"/>
        <v>70.985522645769692</v>
      </c>
      <c r="L68" s="66">
        <f t="shared" si="7"/>
        <v>99.89719626168224</v>
      </c>
    </row>
    <row r="69" spans="2:12" x14ac:dyDescent="0.25">
      <c r="B69" s="65"/>
      <c r="C69" s="65"/>
      <c r="D69" s="65" t="s">
        <v>148</v>
      </c>
      <c r="E69" s="65"/>
      <c r="F69" s="65" t="s">
        <v>149</v>
      </c>
      <c r="G69" s="65">
        <f>G70</f>
        <v>759</v>
      </c>
      <c r="H69" s="65">
        <f>H70</f>
        <v>979</v>
      </c>
      <c r="I69" s="65">
        <f>I70</f>
        <v>929</v>
      </c>
      <c r="J69" s="65">
        <f>J70</f>
        <v>889.56</v>
      </c>
      <c r="K69" s="65">
        <f t="shared" si="6"/>
        <v>117.20158102766798</v>
      </c>
      <c r="L69" s="65">
        <f t="shared" si="7"/>
        <v>95.754574811625403</v>
      </c>
    </row>
    <row r="70" spans="2:12" x14ac:dyDescent="0.25">
      <c r="B70" s="66"/>
      <c r="C70" s="66"/>
      <c r="D70" s="66"/>
      <c r="E70" s="66" t="s">
        <v>150</v>
      </c>
      <c r="F70" s="66" t="s">
        <v>151</v>
      </c>
      <c r="G70" s="66">
        <v>759</v>
      </c>
      <c r="H70" s="66">
        <v>979</v>
      </c>
      <c r="I70" s="66">
        <v>929</v>
      </c>
      <c r="J70" s="66">
        <v>889.56</v>
      </c>
      <c r="K70" s="66">
        <f t="shared" si="6"/>
        <v>117.20158102766798</v>
      </c>
      <c r="L70" s="66">
        <f t="shared" si="7"/>
        <v>95.754574811625403</v>
      </c>
    </row>
    <row r="71" spans="2:12" x14ac:dyDescent="0.25">
      <c r="B71" s="65" t="s">
        <v>152</v>
      </c>
      <c r="C71" s="65"/>
      <c r="D71" s="65"/>
      <c r="E71" s="65"/>
      <c r="F71" s="65" t="s">
        <v>153</v>
      </c>
      <c r="G71" s="65">
        <f>G72+G78</f>
        <v>3879.02</v>
      </c>
      <c r="H71" s="65">
        <f>H72+H78</f>
        <v>250144</v>
      </c>
      <c r="I71" s="65">
        <f>I72+I78</f>
        <v>261534</v>
      </c>
      <c r="J71" s="65">
        <f>J72+J78</f>
        <v>301463.72000000003</v>
      </c>
      <c r="K71" s="65">
        <f t="shared" si="6"/>
        <v>7771.646446782951</v>
      </c>
      <c r="L71" s="65">
        <f t="shared" si="7"/>
        <v>115.26750632804914</v>
      </c>
    </row>
    <row r="72" spans="2:12" x14ac:dyDescent="0.25">
      <c r="B72" s="65"/>
      <c r="C72" s="65" t="s">
        <v>154</v>
      </c>
      <c r="D72" s="65"/>
      <c r="E72" s="65"/>
      <c r="F72" s="65" t="s">
        <v>155</v>
      </c>
      <c r="G72" s="65">
        <f>G73+G76</f>
        <v>3879.02</v>
      </c>
      <c r="H72" s="65">
        <f>H73+H76</f>
        <v>4144</v>
      </c>
      <c r="I72" s="65">
        <f>I73+I76</f>
        <v>4144</v>
      </c>
      <c r="J72" s="65">
        <f>J73+J76</f>
        <v>4091.59</v>
      </c>
      <c r="K72" s="65">
        <f t="shared" si="6"/>
        <v>105.47999236920666</v>
      </c>
      <c r="L72" s="65">
        <f t="shared" si="7"/>
        <v>98.735279922779924</v>
      </c>
    </row>
    <row r="73" spans="2:12" x14ac:dyDescent="0.25">
      <c r="B73" s="65"/>
      <c r="C73" s="65"/>
      <c r="D73" s="65" t="s">
        <v>156</v>
      </c>
      <c r="E73" s="65"/>
      <c r="F73" s="65" t="s">
        <v>157</v>
      </c>
      <c r="G73" s="65">
        <f>G74+G75</f>
        <v>662</v>
      </c>
      <c r="H73" s="65">
        <f>H74+H75</f>
        <v>795</v>
      </c>
      <c r="I73" s="65">
        <f>I74+I75</f>
        <v>795</v>
      </c>
      <c r="J73" s="65">
        <f>J74+J75</f>
        <v>743.5</v>
      </c>
      <c r="K73" s="65">
        <f t="shared" si="6"/>
        <v>112.31117824773413</v>
      </c>
      <c r="L73" s="65">
        <f t="shared" si="7"/>
        <v>93.522012578616355</v>
      </c>
    </row>
    <row r="74" spans="2:12" x14ac:dyDescent="0.25">
      <c r="B74" s="66"/>
      <c r="C74" s="66"/>
      <c r="D74" s="66"/>
      <c r="E74" s="66" t="s">
        <v>158</v>
      </c>
      <c r="F74" s="66" t="s">
        <v>159</v>
      </c>
      <c r="G74" s="66">
        <v>0</v>
      </c>
      <c r="H74" s="66">
        <v>795</v>
      </c>
      <c r="I74" s="66">
        <v>795</v>
      </c>
      <c r="J74" s="66">
        <v>743.5</v>
      </c>
      <c r="K74" s="66"/>
      <c r="L74" s="66">
        <f t="shared" si="7"/>
        <v>93.522012578616355</v>
      </c>
    </row>
    <row r="75" spans="2:12" x14ac:dyDescent="0.25">
      <c r="B75" s="66"/>
      <c r="C75" s="66"/>
      <c r="D75" s="66"/>
      <c r="E75" s="66" t="s">
        <v>160</v>
      </c>
      <c r="F75" s="66" t="s">
        <v>161</v>
      </c>
      <c r="G75" s="66">
        <v>662</v>
      </c>
      <c r="H75" s="66">
        <v>0</v>
      </c>
      <c r="I75" s="66">
        <v>0</v>
      </c>
      <c r="J75" s="66">
        <v>0</v>
      </c>
      <c r="K75" s="66">
        <f t="shared" si="6"/>
        <v>0</v>
      </c>
      <c r="L75" s="66"/>
    </row>
    <row r="76" spans="2:12" x14ac:dyDescent="0.25">
      <c r="B76" s="65"/>
      <c r="C76" s="65"/>
      <c r="D76" s="65" t="s">
        <v>162</v>
      </c>
      <c r="E76" s="65"/>
      <c r="F76" s="65" t="s">
        <v>163</v>
      </c>
      <c r="G76" s="65">
        <f>G77</f>
        <v>3217.02</v>
      </c>
      <c r="H76" s="65">
        <f>H77</f>
        <v>3349</v>
      </c>
      <c r="I76" s="65">
        <f>I77</f>
        <v>3349</v>
      </c>
      <c r="J76" s="65">
        <f>J77</f>
        <v>3348.09</v>
      </c>
      <c r="K76" s="65">
        <f t="shared" si="6"/>
        <v>104.07426748978868</v>
      </c>
      <c r="L76" s="65">
        <f t="shared" si="7"/>
        <v>99.972827709764104</v>
      </c>
    </row>
    <row r="77" spans="2:12" x14ac:dyDescent="0.25">
      <c r="B77" s="66"/>
      <c r="C77" s="66"/>
      <c r="D77" s="66"/>
      <c r="E77" s="66" t="s">
        <v>164</v>
      </c>
      <c r="F77" s="66" t="s">
        <v>165</v>
      </c>
      <c r="G77" s="66">
        <v>3217.02</v>
      </c>
      <c r="H77" s="66">
        <v>3349</v>
      </c>
      <c r="I77" s="66">
        <v>3349</v>
      </c>
      <c r="J77" s="66">
        <v>3348.09</v>
      </c>
      <c r="K77" s="66">
        <f t="shared" si="6"/>
        <v>104.07426748978868</v>
      </c>
      <c r="L77" s="66">
        <f t="shared" si="7"/>
        <v>99.972827709764104</v>
      </c>
    </row>
    <row r="78" spans="2:12" x14ac:dyDescent="0.25">
      <c r="B78" s="65"/>
      <c r="C78" s="65" t="s">
        <v>166</v>
      </c>
      <c r="D78" s="65"/>
      <c r="E78" s="65"/>
      <c r="F78" s="65" t="s">
        <v>167</v>
      </c>
      <c r="G78" s="65">
        <f t="shared" ref="G78:J79" si="8">G79</f>
        <v>0</v>
      </c>
      <c r="H78" s="65">
        <f t="shared" si="8"/>
        <v>246000</v>
      </c>
      <c r="I78" s="65">
        <f t="shared" si="8"/>
        <v>257390</v>
      </c>
      <c r="J78" s="65">
        <f t="shared" si="8"/>
        <v>297372.13</v>
      </c>
      <c r="K78" s="65"/>
      <c r="L78" s="65">
        <f t="shared" si="7"/>
        <v>115.5336765220094</v>
      </c>
    </row>
    <row r="79" spans="2:12" x14ac:dyDescent="0.25">
      <c r="B79" s="65"/>
      <c r="C79" s="65"/>
      <c r="D79" s="65" t="s">
        <v>168</v>
      </c>
      <c r="E79" s="65"/>
      <c r="F79" s="65" t="s">
        <v>169</v>
      </c>
      <c r="G79" s="65">
        <f t="shared" si="8"/>
        <v>0</v>
      </c>
      <c r="H79" s="65">
        <f t="shared" si="8"/>
        <v>246000</v>
      </c>
      <c r="I79" s="65">
        <f t="shared" si="8"/>
        <v>257390</v>
      </c>
      <c r="J79" s="65">
        <f t="shared" si="8"/>
        <v>297372.13</v>
      </c>
      <c r="K79" s="65"/>
      <c r="L79" s="65">
        <f t="shared" si="7"/>
        <v>115.5336765220094</v>
      </c>
    </row>
    <row r="80" spans="2:12" x14ac:dyDescent="0.25">
      <c r="B80" s="66"/>
      <c r="C80" s="66"/>
      <c r="D80" s="66"/>
      <c r="E80" s="66" t="s">
        <v>170</v>
      </c>
      <c r="F80" s="66" t="s">
        <v>169</v>
      </c>
      <c r="G80" s="66">
        <v>0</v>
      </c>
      <c r="H80" s="66">
        <v>246000</v>
      </c>
      <c r="I80" s="66">
        <v>257390</v>
      </c>
      <c r="J80" s="66">
        <v>297372.13</v>
      </c>
      <c r="K80" s="66"/>
      <c r="L80" s="66">
        <f t="shared" si="7"/>
        <v>115.5336765220094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topLeftCell="A7" workbookViewId="0">
      <selection activeCell="F7" sqref="F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15" t="s">
        <v>16</v>
      </c>
      <c r="C2" s="115"/>
      <c r="D2" s="115"/>
      <c r="E2" s="115"/>
      <c r="F2" s="115"/>
      <c r="G2" s="115"/>
      <c r="H2" s="11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1733842.03</v>
      </c>
      <c r="D6" s="71">
        <f>D7+D9+D11</f>
        <v>2256973</v>
      </c>
      <c r="E6" s="71">
        <f>E7+E9+E11</f>
        <v>2588418</v>
      </c>
      <c r="F6" s="71">
        <f>F7+F9+F11+F13</f>
        <v>2626628.8200000003</v>
      </c>
      <c r="G6" s="72">
        <f t="shared" ref="G6:G23" si="0">(F6*100)/C6</f>
        <v>151.49181843284768</v>
      </c>
      <c r="H6" s="72">
        <f t="shared" ref="H6:H23" si="1">(F6*100)/E6</f>
        <v>101.47622292844511</v>
      </c>
    </row>
    <row r="7" spans="1:8" x14ac:dyDescent="0.25">
      <c r="A7"/>
      <c r="B7" s="8" t="s">
        <v>171</v>
      </c>
      <c r="C7" s="71">
        <f>C8</f>
        <v>1733123.3</v>
      </c>
      <c r="D7" s="71">
        <f>D8</f>
        <v>2256044</v>
      </c>
      <c r="E7" s="71">
        <f>E8</f>
        <v>2587489</v>
      </c>
      <c r="F7" s="71">
        <f>F8</f>
        <v>2584176.4500000002</v>
      </c>
      <c r="G7" s="72">
        <f t="shared" si="0"/>
        <v>149.10517041689997</v>
      </c>
      <c r="H7" s="72">
        <f t="shared" si="1"/>
        <v>99.871978199714093</v>
      </c>
    </row>
    <row r="8" spans="1:8" x14ac:dyDescent="0.25">
      <c r="A8"/>
      <c r="B8" s="16" t="s">
        <v>172</v>
      </c>
      <c r="C8" s="73">
        <v>1733123.3</v>
      </c>
      <c r="D8" s="73">
        <v>2256044</v>
      </c>
      <c r="E8" s="73">
        <v>2587489</v>
      </c>
      <c r="F8" s="74">
        <v>2584176.4500000002</v>
      </c>
      <c r="G8" s="70">
        <f t="shared" si="0"/>
        <v>149.10517041689997</v>
      </c>
      <c r="H8" s="70">
        <f t="shared" si="1"/>
        <v>99.871978199714093</v>
      </c>
    </row>
    <row r="9" spans="1:8" x14ac:dyDescent="0.25">
      <c r="A9"/>
      <c r="B9" s="8" t="s">
        <v>173</v>
      </c>
      <c r="C9" s="71">
        <f>C10</f>
        <v>718.73</v>
      </c>
      <c r="D9" s="71">
        <f>D10</f>
        <v>796</v>
      </c>
      <c r="E9" s="71">
        <f>E10</f>
        <v>796</v>
      </c>
      <c r="F9" s="71">
        <f>F10</f>
        <v>961.56</v>
      </c>
      <c r="G9" s="72">
        <f t="shared" si="0"/>
        <v>133.7859836099787</v>
      </c>
      <c r="H9" s="72">
        <f t="shared" si="1"/>
        <v>120.79899497487438</v>
      </c>
    </row>
    <row r="10" spans="1:8" x14ac:dyDescent="0.25">
      <c r="A10"/>
      <c r="B10" s="16" t="s">
        <v>174</v>
      </c>
      <c r="C10" s="73">
        <v>718.73</v>
      </c>
      <c r="D10" s="73">
        <v>796</v>
      </c>
      <c r="E10" s="73">
        <v>796</v>
      </c>
      <c r="F10" s="74">
        <v>961.56</v>
      </c>
      <c r="G10" s="70">
        <f t="shared" si="0"/>
        <v>133.7859836099787</v>
      </c>
      <c r="H10" s="70">
        <f t="shared" si="1"/>
        <v>120.79899497487438</v>
      </c>
    </row>
    <row r="11" spans="1:8" x14ac:dyDescent="0.25">
      <c r="A11"/>
      <c r="B11" s="8" t="s">
        <v>175</v>
      </c>
      <c r="C11" s="71">
        <f>C12</f>
        <v>0</v>
      </c>
      <c r="D11" s="71">
        <f>D12</f>
        <v>133</v>
      </c>
      <c r="E11" s="71">
        <f>E12</f>
        <v>133</v>
      </c>
      <c r="F11" s="71">
        <f>F12</f>
        <v>1490.81</v>
      </c>
      <c r="G11" s="72"/>
      <c r="H11" s="72">
        <f t="shared" si="1"/>
        <v>1120.9097744360902</v>
      </c>
    </row>
    <row r="12" spans="1:8" x14ac:dyDescent="0.25">
      <c r="A12"/>
      <c r="B12" s="16" t="s">
        <v>176</v>
      </c>
      <c r="C12" s="73">
        <v>0</v>
      </c>
      <c r="D12" s="73">
        <v>133</v>
      </c>
      <c r="E12" s="73">
        <v>133</v>
      </c>
      <c r="F12" s="74">
        <v>1490.81</v>
      </c>
      <c r="G12" s="70"/>
      <c r="H12" s="70">
        <f t="shared" si="1"/>
        <v>1120.9097744360902</v>
      </c>
    </row>
    <row r="13" spans="1:8" x14ac:dyDescent="0.25">
      <c r="A13"/>
      <c r="B13" s="8" t="s">
        <v>196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40000</v>
      </c>
      <c r="G13" s="72"/>
      <c r="H13" s="72"/>
    </row>
    <row r="14" spans="1:8" x14ac:dyDescent="0.25">
      <c r="A14"/>
      <c r="B14" s="16" t="s">
        <v>197</v>
      </c>
      <c r="C14" s="73">
        <v>0</v>
      </c>
      <c r="D14" s="73">
        <v>0</v>
      </c>
      <c r="E14" s="73">
        <v>0</v>
      </c>
      <c r="F14" s="74">
        <v>40000</v>
      </c>
      <c r="G14" s="70"/>
      <c r="H14" s="70"/>
    </row>
    <row r="15" spans="1:8" x14ac:dyDescent="0.25">
      <c r="B15" s="8" t="s">
        <v>32</v>
      </c>
      <c r="C15" s="75">
        <f>C16+C18+C20</f>
        <v>1733842.03</v>
      </c>
      <c r="D15" s="75">
        <f>D16+D18+D20</f>
        <v>2256973</v>
      </c>
      <c r="E15" s="75">
        <f>E16+E18+E20</f>
        <v>2588418</v>
      </c>
      <c r="F15" s="75">
        <f>F16+F18+F20+F22</f>
        <v>2667364.81</v>
      </c>
      <c r="G15" s="72">
        <f t="shared" si="0"/>
        <v>153.8412821841676</v>
      </c>
      <c r="H15" s="72">
        <f t="shared" si="1"/>
        <v>103.05000235665182</v>
      </c>
    </row>
    <row r="16" spans="1:8" x14ac:dyDescent="0.25">
      <c r="A16"/>
      <c r="B16" s="8" t="s">
        <v>171</v>
      </c>
      <c r="C16" s="75">
        <f>C17</f>
        <v>1733123.3</v>
      </c>
      <c r="D16" s="75">
        <f>D17</f>
        <v>2256044</v>
      </c>
      <c r="E16" s="75">
        <f>E17</f>
        <v>2587489</v>
      </c>
      <c r="F16" s="75">
        <f>F17</f>
        <v>2584176.4500000002</v>
      </c>
      <c r="G16" s="72">
        <f t="shared" si="0"/>
        <v>149.10517041689997</v>
      </c>
      <c r="H16" s="72">
        <f t="shared" si="1"/>
        <v>99.871978199714093</v>
      </c>
    </row>
    <row r="17" spans="1:8" x14ac:dyDescent="0.25">
      <c r="A17"/>
      <c r="B17" s="16" t="s">
        <v>172</v>
      </c>
      <c r="C17" s="73">
        <v>1733123.3</v>
      </c>
      <c r="D17" s="73">
        <v>2256044</v>
      </c>
      <c r="E17" s="76">
        <v>2587489</v>
      </c>
      <c r="F17" s="74">
        <v>2584176.4500000002</v>
      </c>
      <c r="G17" s="70">
        <f t="shared" si="0"/>
        <v>149.10517041689997</v>
      </c>
      <c r="H17" s="70">
        <f t="shared" si="1"/>
        <v>99.871978199714093</v>
      </c>
    </row>
    <row r="18" spans="1:8" x14ac:dyDescent="0.25">
      <c r="A18"/>
      <c r="B18" s="8" t="s">
        <v>173</v>
      </c>
      <c r="C18" s="75">
        <f>C19</f>
        <v>718.73</v>
      </c>
      <c r="D18" s="75">
        <f>D19</f>
        <v>796</v>
      </c>
      <c r="E18" s="75">
        <f>E19</f>
        <v>796</v>
      </c>
      <c r="F18" s="75">
        <f>F19</f>
        <v>915.21</v>
      </c>
      <c r="G18" s="72">
        <f t="shared" si="0"/>
        <v>127.33710851084551</v>
      </c>
      <c r="H18" s="72">
        <f t="shared" si="1"/>
        <v>114.97613065326634</v>
      </c>
    </row>
    <row r="19" spans="1:8" x14ac:dyDescent="0.25">
      <c r="A19"/>
      <c r="B19" s="16" t="s">
        <v>174</v>
      </c>
      <c r="C19" s="73">
        <v>718.73</v>
      </c>
      <c r="D19" s="73">
        <v>796</v>
      </c>
      <c r="E19" s="76">
        <v>796</v>
      </c>
      <c r="F19" s="74">
        <v>915.21</v>
      </c>
      <c r="G19" s="70">
        <f t="shared" si="0"/>
        <v>127.33710851084551</v>
      </c>
      <c r="H19" s="70">
        <f t="shared" si="1"/>
        <v>114.97613065326634</v>
      </c>
    </row>
    <row r="20" spans="1:8" x14ac:dyDescent="0.25">
      <c r="A20"/>
      <c r="B20" s="8" t="s">
        <v>175</v>
      </c>
      <c r="C20" s="75">
        <f>C21</f>
        <v>0</v>
      </c>
      <c r="D20" s="75">
        <f>D21</f>
        <v>133</v>
      </c>
      <c r="E20" s="75">
        <f>E21</f>
        <v>133</v>
      </c>
      <c r="F20" s="75">
        <f>F21</f>
        <v>42273.15</v>
      </c>
      <c r="G20" s="72"/>
      <c r="H20" s="72">
        <f t="shared" si="1"/>
        <v>31784.323308270676</v>
      </c>
    </row>
    <row r="21" spans="1:8" x14ac:dyDescent="0.25">
      <c r="A21"/>
      <c r="B21" s="16" t="s">
        <v>176</v>
      </c>
      <c r="C21" s="73">
        <v>0</v>
      </c>
      <c r="D21" s="73">
        <v>133</v>
      </c>
      <c r="E21" s="76">
        <v>133</v>
      </c>
      <c r="F21" s="74">
        <v>42273.15</v>
      </c>
      <c r="G21" s="70"/>
      <c r="H21" s="70">
        <f t="shared" si="1"/>
        <v>31784.323308270676</v>
      </c>
    </row>
    <row r="22" spans="1:8" x14ac:dyDescent="0.25">
      <c r="B22" s="8" t="s">
        <v>196</v>
      </c>
      <c r="C22" s="71">
        <f>C23</f>
        <v>0</v>
      </c>
      <c r="D22" s="71">
        <f>D23</f>
        <v>0</v>
      </c>
      <c r="E22" s="71">
        <f>E23</f>
        <v>0</v>
      </c>
      <c r="F22" s="71">
        <f>F23</f>
        <v>40000</v>
      </c>
      <c r="G22" s="72"/>
      <c r="H22" s="72"/>
    </row>
    <row r="23" spans="1:8" x14ac:dyDescent="0.25">
      <c r="B23" s="16" t="s">
        <v>197</v>
      </c>
      <c r="C23" s="73">
        <v>0</v>
      </c>
      <c r="D23" s="73">
        <v>0</v>
      </c>
      <c r="E23" s="73">
        <v>0</v>
      </c>
      <c r="F23" s="74">
        <v>40000</v>
      </c>
      <c r="G23" s="70"/>
      <c r="H23" s="7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5" t="s">
        <v>17</v>
      </c>
      <c r="C2" s="115"/>
      <c r="D2" s="115"/>
      <c r="E2" s="115"/>
      <c r="F2" s="115"/>
      <c r="G2" s="115"/>
      <c r="H2" s="11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1733842.03</v>
      </c>
      <c r="D6" s="75">
        <f t="shared" si="0"/>
        <v>2256973</v>
      </c>
      <c r="E6" s="75">
        <f t="shared" si="0"/>
        <v>2588418</v>
      </c>
      <c r="F6" s="75">
        <f t="shared" si="0"/>
        <v>2667364.81</v>
      </c>
      <c r="G6" s="70">
        <f>(F6*100)/C6</f>
        <v>153.8412821841676</v>
      </c>
      <c r="H6" s="70">
        <f>(F6*100)/E6</f>
        <v>103.05000235665182</v>
      </c>
    </row>
    <row r="7" spans="2:8" x14ac:dyDescent="0.25">
      <c r="B7" s="8" t="s">
        <v>177</v>
      </c>
      <c r="C7" s="75">
        <f t="shared" si="0"/>
        <v>1733842.03</v>
      </c>
      <c r="D7" s="75">
        <f t="shared" si="0"/>
        <v>2256973</v>
      </c>
      <c r="E7" s="75">
        <f t="shared" si="0"/>
        <v>2588418</v>
      </c>
      <c r="F7" s="75">
        <f t="shared" si="0"/>
        <v>2667364.81</v>
      </c>
      <c r="G7" s="70">
        <f>(F7*100)/C7</f>
        <v>153.8412821841676</v>
      </c>
      <c r="H7" s="70">
        <f>(F7*100)/E7</f>
        <v>103.05000235665182</v>
      </c>
    </row>
    <row r="8" spans="2:8" x14ac:dyDescent="0.25">
      <c r="B8" s="11" t="s">
        <v>178</v>
      </c>
      <c r="C8" s="73">
        <v>1733842.03</v>
      </c>
      <c r="D8" s="73">
        <v>2256973</v>
      </c>
      <c r="E8" s="73">
        <v>2588418</v>
      </c>
      <c r="F8" s="74">
        <v>2667364.81</v>
      </c>
      <c r="G8" s="70">
        <f>(F8*100)/C8</f>
        <v>153.8412821841676</v>
      </c>
      <c r="H8" s="70">
        <f>(F8*100)/E8</f>
        <v>103.05000235665182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5" t="s">
        <v>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15" t="s">
        <v>25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2" ht="15.75" customHeight="1" x14ac:dyDescent="0.25">
      <c r="B5" s="115" t="s">
        <v>18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6" t="s">
        <v>3</v>
      </c>
      <c r="C7" s="127"/>
      <c r="D7" s="127"/>
      <c r="E7" s="127"/>
      <c r="F7" s="12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6">
        <v>1</v>
      </c>
      <c r="C8" s="127"/>
      <c r="D8" s="127"/>
      <c r="E8" s="127"/>
      <c r="F8" s="12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5" t="s">
        <v>19</v>
      </c>
      <c r="C2" s="115"/>
      <c r="D2" s="115"/>
      <c r="E2" s="115"/>
      <c r="F2" s="115"/>
      <c r="G2" s="115"/>
      <c r="H2" s="11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5"/>
  <sheetViews>
    <sheetView view="pageBreakPreview" topLeftCell="A55" zoomScale="60" zoomScaleNormal="100" workbookViewId="0">
      <selection activeCell="C3" sqref="C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179</v>
      </c>
      <c r="C1" s="39"/>
    </row>
    <row r="2" spans="1:6" ht="15" customHeight="1" x14ac:dyDescent="0.2">
      <c r="A2" s="41" t="s">
        <v>34</v>
      </c>
      <c r="B2" s="42" t="s">
        <v>180</v>
      </c>
      <c r="C2" s="39"/>
    </row>
    <row r="3" spans="1:6" s="39" customFormat="1" ht="43.5" customHeight="1" x14ac:dyDescent="0.2">
      <c r="A3" s="43" t="s">
        <v>35</v>
      </c>
      <c r="B3" s="37" t="s">
        <v>181</v>
      </c>
    </row>
    <row r="4" spans="1:6" s="39" customFormat="1" x14ac:dyDescent="0.2">
      <c r="A4" s="43" t="s">
        <v>36</v>
      </c>
      <c r="B4" s="44" t="s">
        <v>182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183</v>
      </c>
      <c r="B7" s="46"/>
      <c r="C7" s="77">
        <f>C13</f>
        <v>2256044</v>
      </c>
      <c r="D7" s="77">
        <f>D13</f>
        <v>2587489</v>
      </c>
      <c r="E7" s="77">
        <f>E13</f>
        <v>2584176.4500000002</v>
      </c>
      <c r="F7" s="77">
        <f>(E7*100)/D7</f>
        <v>99.871978199714093</v>
      </c>
    </row>
    <row r="8" spans="1:6" x14ac:dyDescent="0.2">
      <c r="A8" s="47" t="s">
        <v>74</v>
      </c>
      <c r="B8" s="46"/>
      <c r="C8" s="77">
        <f>C69</f>
        <v>796</v>
      </c>
      <c r="D8" s="77">
        <f>D69</f>
        <v>796</v>
      </c>
      <c r="E8" s="77">
        <f>E69</f>
        <v>915.21</v>
      </c>
      <c r="F8" s="77">
        <f>(E8*100)/D8</f>
        <v>114.97613065326634</v>
      </c>
    </row>
    <row r="9" spans="1:6" x14ac:dyDescent="0.2">
      <c r="A9" s="47" t="s">
        <v>184</v>
      </c>
      <c r="B9" s="46"/>
      <c r="C9" s="77">
        <f>C84</f>
        <v>133</v>
      </c>
      <c r="D9" s="77">
        <f>D84</f>
        <v>133</v>
      </c>
      <c r="E9" s="77">
        <f>E84</f>
        <v>42273.15</v>
      </c>
      <c r="F9" s="77">
        <f>(E9*100)/D9</f>
        <v>31784.323308270676</v>
      </c>
    </row>
    <row r="10" spans="1:6" x14ac:dyDescent="0.2">
      <c r="A10" s="100">
        <v>52</v>
      </c>
      <c r="B10" s="46"/>
      <c r="C10" s="77">
        <v>0</v>
      </c>
      <c r="D10" s="77">
        <v>0</v>
      </c>
      <c r="E10" s="77">
        <v>40000</v>
      </c>
      <c r="F10" s="77"/>
    </row>
    <row r="11" spans="1:6" s="57" customFormat="1" x14ac:dyDescent="0.2"/>
    <row r="12" spans="1:6" ht="38.25" x14ac:dyDescent="0.2">
      <c r="A12" s="47" t="s">
        <v>185</v>
      </c>
      <c r="B12" s="47" t="s">
        <v>186</v>
      </c>
      <c r="C12" s="47" t="s">
        <v>43</v>
      </c>
      <c r="D12" s="47" t="s">
        <v>187</v>
      </c>
      <c r="E12" s="47" t="s">
        <v>188</v>
      </c>
      <c r="F12" s="47" t="s">
        <v>189</v>
      </c>
    </row>
    <row r="13" spans="1:6" x14ac:dyDescent="0.2">
      <c r="A13" s="48" t="s">
        <v>183</v>
      </c>
      <c r="B13" s="48" t="s">
        <v>190</v>
      </c>
      <c r="C13" s="78">
        <f>C14+C55</f>
        <v>2256044</v>
      </c>
      <c r="D13" s="78">
        <f>D14+D55</f>
        <v>2587489</v>
      </c>
      <c r="E13" s="78">
        <f>E14+E55</f>
        <v>2584176.4500000002</v>
      </c>
      <c r="F13" s="79">
        <f>(E13*100)/D13</f>
        <v>99.871978199714093</v>
      </c>
    </row>
    <row r="14" spans="1:6" x14ac:dyDescent="0.2">
      <c r="A14" s="49" t="s">
        <v>72</v>
      </c>
      <c r="B14" s="50" t="s">
        <v>73</v>
      </c>
      <c r="C14" s="80">
        <f>C15+C23+C50</f>
        <v>2005900</v>
      </c>
      <c r="D14" s="80">
        <f>D15+D23+D50</f>
        <v>2325955</v>
      </c>
      <c r="E14" s="80">
        <f>E15+E23+E50</f>
        <v>2322712.73</v>
      </c>
      <c r="F14" s="81">
        <f>(E14*100)/D14</f>
        <v>99.860604783841481</v>
      </c>
    </row>
    <row r="15" spans="1:6" x14ac:dyDescent="0.2">
      <c r="A15" s="51" t="s">
        <v>74</v>
      </c>
      <c r="B15" s="52" t="s">
        <v>75</v>
      </c>
      <c r="C15" s="82">
        <f>C16+C19+C21</f>
        <v>1829600</v>
      </c>
      <c r="D15" s="82">
        <f>D16+D19+D21</f>
        <v>2129605</v>
      </c>
      <c r="E15" s="82">
        <f>E16+E19+E21</f>
        <v>2127448.1800000002</v>
      </c>
      <c r="F15" s="81">
        <f>(E15*100)/D15</f>
        <v>99.898722063481273</v>
      </c>
    </row>
    <row r="16" spans="1:6" x14ac:dyDescent="0.2">
      <c r="A16" s="53" t="s">
        <v>76</v>
      </c>
      <c r="B16" s="54" t="s">
        <v>77</v>
      </c>
      <c r="C16" s="83">
        <f>C17+C18</f>
        <v>1524216</v>
      </c>
      <c r="D16" s="83">
        <f>D17+D18</f>
        <v>1775716</v>
      </c>
      <c r="E16" s="83">
        <f>E17+E18</f>
        <v>1774213.2400000002</v>
      </c>
      <c r="F16" s="83">
        <f>(E16*100)/D16</f>
        <v>99.915371602215686</v>
      </c>
    </row>
    <row r="17" spans="1:6" x14ac:dyDescent="0.2">
      <c r="A17" s="55" t="s">
        <v>78</v>
      </c>
      <c r="B17" s="56" t="s">
        <v>79</v>
      </c>
      <c r="C17" s="84">
        <v>1522916</v>
      </c>
      <c r="D17" s="84">
        <v>1774416</v>
      </c>
      <c r="E17" s="84">
        <v>1773180.87</v>
      </c>
      <c r="F17" s="84"/>
    </row>
    <row r="18" spans="1:6" x14ac:dyDescent="0.2">
      <c r="A18" s="55" t="s">
        <v>80</v>
      </c>
      <c r="B18" s="56" t="s">
        <v>81</v>
      </c>
      <c r="C18" s="84">
        <v>1300</v>
      </c>
      <c r="D18" s="84">
        <v>1300</v>
      </c>
      <c r="E18" s="84">
        <v>1032.3699999999999</v>
      </c>
      <c r="F18" s="84"/>
    </row>
    <row r="19" spans="1:6" x14ac:dyDescent="0.2">
      <c r="A19" s="53" t="s">
        <v>82</v>
      </c>
      <c r="B19" s="54" t="s">
        <v>83</v>
      </c>
      <c r="C19" s="83">
        <f>C20</f>
        <v>62801</v>
      </c>
      <c r="D19" s="83">
        <f>D20</f>
        <v>66806</v>
      </c>
      <c r="E19" s="83">
        <f>E20</f>
        <v>66306.720000000001</v>
      </c>
      <c r="F19" s="83">
        <f>(E19*100)/D19</f>
        <v>99.25264197826543</v>
      </c>
    </row>
    <row r="20" spans="1:6" x14ac:dyDescent="0.2">
      <c r="A20" s="55" t="s">
        <v>84</v>
      </c>
      <c r="B20" s="56" t="s">
        <v>83</v>
      </c>
      <c r="C20" s="84">
        <v>62801</v>
      </c>
      <c r="D20" s="84">
        <v>66806</v>
      </c>
      <c r="E20" s="84">
        <v>66306.720000000001</v>
      </c>
      <c r="F20" s="84"/>
    </row>
    <row r="21" spans="1:6" x14ac:dyDescent="0.2">
      <c r="A21" s="53" t="s">
        <v>85</v>
      </c>
      <c r="B21" s="54" t="s">
        <v>86</v>
      </c>
      <c r="C21" s="83">
        <f>C22</f>
        <v>242583</v>
      </c>
      <c r="D21" s="83">
        <f>D22</f>
        <v>287083</v>
      </c>
      <c r="E21" s="83">
        <f>E22</f>
        <v>286928.21999999997</v>
      </c>
      <c r="F21" s="83">
        <f>(E21*100)/D21</f>
        <v>99.946085278473461</v>
      </c>
    </row>
    <row r="22" spans="1:6" x14ac:dyDescent="0.2">
      <c r="A22" s="55" t="s">
        <v>87</v>
      </c>
      <c r="B22" s="56" t="s">
        <v>88</v>
      </c>
      <c r="C22" s="84">
        <v>242583</v>
      </c>
      <c r="D22" s="84">
        <v>287083</v>
      </c>
      <c r="E22" s="84">
        <v>286928.21999999997</v>
      </c>
      <c r="F22" s="84"/>
    </row>
    <row r="23" spans="1:6" x14ac:dyDescent="0.2">
      <c r="A23" s="51" t="s">
        <v>89</v>
      </c>
      <c r="B23" s="52" t="s">
        <v>90</v>
      </c>
      <c r="C23" s="82">
        <f>C24+C29+C35+C45</f>
        <v>175000</v>
      </c>
      <c r="D23" s="82">
        <f>D24+D29+D35+D45</f>
        <v>195100</v>
      </c>
      <c r="E23" s="82">
        <f>E24+E29+E35+E45</f>
        <v>194054.32</v>
      </c>
      <c r="F23" s="81">
        <f>(E23*100)/D23</f>
        <v>99.464028703229118</v>
      </c>
    </row>
    <row r="24" spans="1:6" x14ac:dyDescent="0.2">
      <c r="A24" s="53" t="s">
        <v>91</v>
      </c>
      <c r="B24" s="54" t="s">
        <v>92</v>
      </c>
      <c r="C24" s="83">
        <f>C25+C26+C27+C28</f>
        <v>48219</v>
      </c>
      <c r="D24" s="83">
        <f>D25+D26+D27+D28</f>
        <v>52719</v>
      </c>
      <c r="E24" s="83">
        <f>E25+E26+E27+E28</f>
        <v>52292.08</v>
      </c>
      <c r="F24" s="83">
        <f>(E24*100)/D24</f>
        <v>99.190197082645724</v>
      </c>
    </row>
    <row r="25" spans="1:6" x14ac:dyDescent="0.2">
      <c r="A25" s="55" t="s">
        <v>93</v>
      </c>
      <c r="B25" s="56" t="s">
        <v>94</v>
      </c>
      <c r="C25" s="84">
        <v>8963</v>
      </c>
      <c r="D25" s="84">
        <v>9963</v>
      </c>
      <c r="E25" s="84">
        <v>8787.9</v>
      </c>
      <c r="F25" s="84" t="s">
        <v>201</v>
      </c>
    </row>
    <row r="26" spans="1:6" ht="25.5" x14ac:dyDescent="0.2">
      <c r="A26" s="55" t="s">
        <v>95</v>
      </c>
      <c r="B26" s="56" t="s">
        <v>96</v>
      </c>
      <c r="C26" s="84">
        <v>36000</v>
      </c>
      <c r="D26" s="84">
        <v>39500</v>
      </c>
      <c r="E26" s="84">
        <v>39016.370000000003</v>
      </c>
      <c r="F26" s="84"/>
    </row>
    <row r="27" spans="1:6" x14ac:dyDescent="0.2">
      <c r="A27" s="55" t="s">
        <v>97</v>
      </c>
      <c r="B27" s="56" t="s">
        <v>98</v>
      </c>
      <c r="C27" s="84">
        <v>3190</v>
      </c>
      <c r="D27" s="84">
        <v>3190</v>
      </c>
      <c r="E27" s="84">
        <v>4487.8100000000004</v>
      </c>
      <c r="F27" s="84"/>
    </row>
    <row r="28" spans="1:6" x14ac:dyDescent="0.2">
      <c r="A28" s="55" t="s">
        <v>99</v>
      </c>
      <c r="B28" s="56" t="s">
        <v>100</v>
      </c>
      <c r="C28" s="84">
        <v>66</v>
      </c>
      <c r="D28" s="84">
        <v>66</v>
      </c>
      <c r="E28" s="84">
        <v>0</v>
      </c>
      <c r="F28" s="84"/>
    </row>
    <row r="29" spans="1:6" x14ac:dyDescent="0.2">
      <c r="A29" s="53" t="s">
        <v>101</v>
      </c>
      <c r="B29" s="54" t="s">
        <v>102</v>
      </c>
      <c r="C29" s="83">
        <f>C30+C31+C32+C33+C34</f>
        <v>43115</v>
      </c>
      <c r="D29" s="83">
        <f>D30+D31+D32+D33+D34</f>
        <v>43115</v>
      </c>
      <c r="E29" s="83">
        <f>E30+E31+E32+E33+E34</f>
        <v>42700.639999999999</v>
      </c>
      <c r="F29" s="83">
        <f>(E29*100)/D29</f>
        <v>99.038942363446594</v>
      </c>
    </row>
    <row r="30" spans="1:6" x14ac:dyDescent="0.2">
      <c r="A30" s="55" t="s">
        <v>103</v>
      </c>
      <c r="B30" s="56" t="s">
        <v>104</v>
      </c>
      <c r="C30" s="84">
        <v>21236</v>
      </c>
      <c r="D30" s="84">
        <v>21236</v>
      </c>
      <c r="E30" s="84">
        <v>20913.55</v>
      </c>
      <c r="F30" s="84"/>
    </row>
    <row r="31" spans="1:6" x14ac:dyDescent="0.2">
      <c r="A31" s="55" t="s">
        <v>105</v>
      </c>
      <c r="B31" s="56" t="s">
        <v>106</v>
      </c>
      <c r="C31" s="84">
        <v>20724</v>
      </c>
      <c r="D31" s="84">
        <v>20724</v>
      </c>
      <c r="E31" s="84">
        <v>19303.45</v>
      </c>
      <c r="F31" s="84"/>
    </row>
    <row r="32" spans="1:6" x14ac:dyDescent="0.2">
      <c r="A32" s="55" t="s">
        <v>107</v>
      </c>
      <c r="B32" s="56" t="s">
        <v>108</v>
      </c>
      <c r="C32" s="84">
        <v>624</v>
      </c>
      <c r="D32" s="84">
        <v>624</v>
      </c>
      <c r="E32" s="84">
        <v>463.01</v>
      </c>
      <c r="F32" s="84"/>
    </row>
    <row r="33" spans="1:6" x14ac:dyDescent="0.2">
      <c r="A33" s="55" t="s">
        <v>109</v>
      </c>
      <c r="B33" s="56" t="s">
        <v>110</v>
      </c>
      <c r="C33" s="84">
        <v>438</v>
      </c>
      <c r="D33" s="84">
        <v>438</v>
      </c>
      <c r="E33" s="84">
        <v>1866.54</v>
      </c>
      <c r="F33" s="84"/>
    </row>
    <row r="34" spans="1:6" x14ac:dyDescent="0.2">
      <c r="A34" s="55" t="s">
        <v>111</v>
      </c>
      <c r="B34" s="56" t="s">
        <v>112</v>
      </c>
      <c r="C34" s="84">
        <v>93</v>
      </c>
      <c r="D34" s="84">
        <v>93</v>
      </c>
      <c r="E34" s="84">
        <v>154.09</v>
      </c>
      <c r="F34" s="84"/>
    </row>
    <row r="35" spans="1:6" x14ac:dyDescent="0.2">
      <c r="A35" s="53" t="s">
        <v>113</v>
      </c>
      <c r="B35" s="54" t="s">
        <v>114</v>
      </c>
      <c r="C35" s="83">
        <f>C36+C37+C38+C39+C40+C41+C42+C43+C44</f>
        <v>81608</v>
      </c>
      <c r="D35" s="83">
        <f>D36+D37+D38+D39+D40+D41+D42+D43+D44</f>
        <v>96108</v>
      </c>
      <c r="E35" s="83">
        <f>E36+E37+E38+E39+E40+E41+E42+E43+E44</f>
        <v>95980.790000000008</v>
      </c>
      <c r="F35" s="83">
        <f>(E35*100)/D35</f>
        <v>99.86763849003205</v>
      </c>
    </row>
    <row r="36" spans="1:6" x14ac:dyDescent="0.2">
      <c r="A36" s="55" t="s">
        <v>115</v>
      </c>
      <c r="B36" s="56" t="s">
        <v>116</v>
      </c>
      <c r="C36" s="84">
        <v>41753</v>
      </c>
      <c r="D36" s="84">
        <v>41253</v>
      </c>
      <c r="E36" s="84">
        <v>36427.83</v>
      </c>
      <c r="F36" s="84"/>
    </row>
    <row r="37" spans="1:6" x14ac:dyDescent="0.2">
      <c r="A37" s="55" t="s">
        <v>117</v>
      </c>
      <c r="B37" s="56" t="s">
        <v>118</v>
      </c>
      <c r="C37" s="84">
        <v>13840</v>
      </c>
      <c r="D37" s="84">
        <v>28840</v>
      </c>
      <c r="E37" s="84">
        <v>36005.449999999997</v>
      </c>
      <c r="F37" s="84"/>
    </row>
    <row r="38" spans="1:6" x14ac:dyDescent="0.2">
      <c r="A38" s="55" t="s">
        <v>119</v>
      </c>
      <c r="B38" s="56" t="s">
        <v>120</v>
      </c>
      <c r="C38" s="84">
        <v>2920</v>
      </c>
      <c r="D38" s="84">
        <v>2920</v>
      </c>
      <c r="E38" s="84">
        <v>2472.16</v>
      </c>
      <c r="F38" s="84"/>
    </row>
    <row r="39" spans="1:6" x14ac:dyDescent="0.2">
      <c r="A39" s="55" t="s">
        <v>121</v>
      </c>
      <c r="B39" s="56" t="s">
        <v>122</v>
      </c>
      <c r="C39" s="84">
        <v>2787</v>
      </c>
      <c r="D39" s="84">
        <v>2787</v>
      </c>
      <c r="E39" s="84">
        <v>4077.83</v>
      </c>
      <c r="F39" s="84"/>
    </row>
    <row r="40" spans="1:6" x14ac:dyDescent="0.2">
      <c r="A40" s="55" t="s">
        <v>123</v>
      </c>
      <c r="B40" s="56" t="s">
        <v>124</v>
      </c>
      <c r="C40" s="84">
        <v>9291</v>
      </c>
      <c r="D40" s="84">
        <v>9291</v>
      </c>
      <c r="E40" s="84">
        <v>8363.91</v>
      </c>
      <c r="F40" s="84"/>
    </row>
    <row r="41" spans="1:6" x14ac:dyDescent="0.2">
      <c r="A41" s="55" t="s">
        <v>125</v>
      </c>
      <c r="B41" s="56" t="s">
        <v>126</v>
      </c>
      <c r="C41" s="84">
        <v>10618</v>
      </c>
      <c r="D41" s="84">
        <v>10618</v>
      </c>
      <c r="E41" s="84">
        <v>5549</v>
      </c>
      <c r="F41" s="84"/>
    </row>
    <row r="42" spans="1:6" x14ac:dyDescent="0.2">
      <c r="A42" s="55" t="s">
        <v>127</v>
      </c>
      <c r="B42" s="56" t="s">
        <v>128</v>
      </c>
      <c r="C42" s="84">
        <v>133</v>
      </c>
      <c r="D42" s="84">
        <v>133</v>
      </c>
      <c r="E42" s="84">
        <v>1287</v>
      </c>
      <c r="F42" s="84"/>
    </row>
    <row r="43" spans="1:6" x14ac:dyDescent="0.2">
      <c r="A43" s="55" t="s">
        <v>129</v>
      </c>
      <c r="B43" s="56" t="s">
        <v>130</v>
      </c>
      <c r="C43" s="84">
        <v>133</v>
      </c>
      <c r="D43" s="84">
        <v>133</v>
      </c>
      <c r="E43" s="84">
        <v>105.42</v>
      </c>
      <c r="F43" s="84"/>
    </row>
    <row r="44" spans="1:6" x14ac:dyDescent="0.2">
      <c r="A44" s="55" t="s">
        <v>131</v>
      </c>
      <c r="B44" s="56" t="s">
        <v>132</v>
      </c>
      <c r="C44" s="84">
        <v>133</v>
      </c>
      <c r="D44" s="84">
        <v>133</v>
      </c>
      <c r="E44" s="84">
        <v>1692.19</v>
      </c>
      <c r="F44" s="84"/>
    </row>
    <row r="45" spans="1:6" x14ac:dyDescent="0.2">
      <c r="A45" s="53" t="s">
        <v>133</v>
      </c>
      <c r="B45" s="54" t="s">
        <v>134</v>
      </c>
      <c r="C45" s="83">
        <f>C46+C47+C48+C49</f>
        <v>2058</v>
      </c>
      <c r="D45" s="83">
        <f>D46+D47+D48+D49</f>
        <v>3158</v>
      </c>
      <c r="E45" s="83">
        <f>E46+E47+E48+E49</f>
        <v>3080.81</v>
      </c>
      <c r="F45" s="83">
        <f>(E45*100)/D45</f>
        <v>97.555731475617478</v>
      </c>
    </row>
    <row r="46" spans="1:6" x14ac:dyDescent="0.2">
      <c r="A46" s="55" t="s">
        <v>135</v>
      </c>
      <c r="B46" s="56" t="s">
        <v>136</v>
      </c>
      <c r="C46" s="84">
        <v>398</v>
      </c>
      <c r="D46" s="84">
        <v>398</v>
      </c>
      <c r="E46" s="84">
        <v>554.16999999999996</v>
      </c>
      <c r="F46" s="84"/>
    </row>
    <row r="47" spans="1:6" x14ac:dyDescent="0.2">
      <c r="A47" s="55" t="s">
        <v>137</v>
      </c>
      <c r="B47" s="56" t="s">
        <v>138</v>
      </c>
      <c r="C47" s="84">
        <v>465</v>
      </c>
      <c r="D47" s="84">
        <v>1565</v>
      </c>
      <c r="E47" s="84">
        <v>2343.5</v>
      </c>
      <c r="F47" s="84"/>
    </row>
    <row r="48" spans="1:6" x14ac:dyDescent="0.2">
      <c r="A48" s="55" t="s">
        <v>139</v>
      </c>
      <c r="B48" s="56" t="s">
        <v>140</v>
      </c>
      <c r="C48" s="84">
        <v>1062</v>
      </c>
      <c r="D48" s="84">
        <v>1062</v>
      </c>
      <c r="E48" s="84">
        <v>0</v>
      </c>
      <c r="F48" s="84"/>
    </row>
    <row r="49" spans="1:6" x14ac:dyDescent="0.2">
      <c r="A49" s="55" t="s">
        <v>141</v>
      </c>
      <c r="B49" s="56" t="s">
        <v>134</v>
      </c>
      <c r="C49" s="84">
        <v>133</v>
      </c>
      <c r="D49" s="84">
        <v>133</v>
      </c>
      <c r="E49" s="84">
        <v>183.14</v>
      </c>
      <c r="F49" s="84"/>
    </row>
    <row r="50" spans="1:6" x14ac:dyDescent="0.2">
      <c r="A50" s="51" t="s">
        <v>142</v>
      </c>
      <c r="B50" s="52" t="s">
        <v>143</v>
      </c>
      <c r="C50" s="82">
        <f>C51+C53</f>
        <v>1300</v>
      </c>
      <c r="D50" s="82">
        <f>D51+D53</f>
        <v>1250</v>
      </c>
      <c r="E50" s="82">
        <f>E51+E53</f>
        <v>1210.23</v>
      </c>
      <c r="F50" s="81">
        <f>(E50*100)/D50</f>
        <v>96.818399999999997</v>
      </c>
    </row>
    <row r="51" spans="1:6" x14ac:dyDescent="0.2">
      <c r="A51" s="53" t="s">
        <v>144</v>
      </c>
      <c r="B51" s="54" t="s">
        <v>145</v>
      </c>
      <c r="C51" s="83">
        <f>C52</f>
        <v>321</v>
      </c>
      <c r="D51" s="83">
        <f>D52</f>
        <v>321</v>
      </c>
      <c r="E51" s="83">
        <f>E52</f>
        <v>320.67</v>
      </c>
      <c r="F51" s="83">
        <f>(E51*100)/D51</f>
        <v>99.89719626168224</v>
      </c>
    </row>
    <row r="52" spans="1:6" ht="25.5" x14ac:dyDescent="0.2">
      <c r="A52" s="55" t="s">
        <v>146</v>
      </c>
      <c r="B52" s="56" t="s">
        <v>147</v>
      </c>
      <c r="C52" s="84">
        <v>321</v>
      </c>
      <c r="D52" s="84">
        <v>321</v>
      </c>
      <c r="E52" s="84">
        <v>320.67</v>
      </c>
      <c r="F52" s="84"/>
    </row>
    <row r="53" spans="1:6" x14ac:dyDescent="0.2">
      <c r="A53" s="53" t="s">
        <v>148</v>
      </c>
      <c r="B53" s="54" t="s">
        <v>149</v>
      </c>
      <c r="C53" s="83">
        <f>C54</f>
        <v>979</v>
      </c>
      <c r="D53" s="83">
        <f>D54</f>
        <v>929</v>
      </c>
      <c r="E53" s="83">
        <f>E54</f>
        <v>889.56</v>
      </c>
      <c r="F53" s="83">
        <f>(E53*100)/D53</f>
        <v>95.754574811625403</v>
      </c>
    </row>
    <row r="54" spans="1:6" x14ac:dyDescent="0.2">
      <c r="A54" s="55" t="s">
        <v>150</v>
      </c>
      <c r="B54" s="56" t="s">
        <v>151</v>
      </c>
      <c r="C54" s="84">
        <v>979</v>
      </c>
      <c r="D54" s="84">
        <v>929</v>
      </c>
      <c r="E54" s="84">
        <v>889.56</v>
      </c>
      <c r="F54" s="84"/>
    </row>
    <row r="55" spans="1:6" x14ac:dyDescent="0.2">
      <c r="A55" s="49" t="s">
        <v>152</v>
      </c>
      <c r="B55" s="50" t="s">
        <v>153</v>
      </c>
      <c r="C55" s="80">
        <f>C56+C61</f>
        <v>250144</v>
      </c>
      <c r="D55" s="80">
        <f>D56+D61</f>
        <v>261534</v>
      </c>
      <c r="E55" s="80">
        <f>E56+E61</f>
        <v>261463.72</v>
      </c>
      <c r="F55" s="81">
        <f>(E55*100)/D55</f>
        <v>99.973127776885605</v>
      </c>
    </row>
    <row r="56" spans="1:6" x14ac:dyDescent="0.2">
      <c r="A56" s="51" t="s">
        <v>154</v>
      </c>
      <c r="B56" s="52" t="s">
        <v>155</v>
      </c>
      <c r="C56" s="82">
        <f>C57+C59</f>
        <v>4144</v>
      </c>
      <c r="D56" s="82">
        <f>D57+D59</f>
        <v>4144</v>
      </c>
      <c r="E56" s="82">
        <f>E57+E59</f>
        <v>4091.59</v>
      </c>
      <c r="F56" s="81">
        <f>(E56*100)/D56</f>
        <v>98.735279922779924</v>
      </c>
    </row>
    <row r="57" spans="1:6" x14ac:dyDescent="0.2">
      <c r="A57" s="53" t="s">
        <v>156</v>
      </c>
      <c r="B57" s="54" t="s">
        <v>157</v>
      </c>
      <c r="C57" s="83">
        <f>C58</f>
        <v>795</v>
      </c>
      <c r="D57" s="83">
        <f>D58</f>
        <v>795</v>
      </c>
      <c r="E57" s="83">
        <f>E58</f>
        <v>743.5</v>
      </c>
      <c r="F57" s="83">
        <f>(E57*100)/D57</f>
        <v>93.522012578616355</v>
      </c>
    </row>
    <row r="58" spans="1:6" x14ac:dyDescent="0.2">
      <c r="A58" s="55" t="s">
        <v>158</v>
      </c>
      <c r="B58" s="56" t="s">
        <v>159</v>
      </c>
      <c r="C58" s="84">
        <v>795</v>
      </c>
      <c r="D58" s="84">
        <v>795</v>
      </c>
      <c r="E58" s="84">
        <v>743.5</v>
      </c>
      <c r="F58" s="84"/>
    </row>
    <row r="59" spans="1:6" x14ac:dyDescent="0.2">
      <c r="A59" s="53" t="s">
        <v>162</v>
      </c>
      <c r="B59" s="54" t="s">
        <v>163</v>
      </c>
      <c r="C59" s="83">
        <f>C60</f>
        <v>3349</v>
      </c>
      <c r="D59" s="83">
        <f>D60</f>
        <v>3349</v>
      </c>
      <c r="E59" s="83">
        <f>E60</f>
        <v>3348.09</v>
      </c>
      <c r="F59" s="83">
        <f>(E59*100)/D59</f>
        <v>99.972827709764104</v>
      </c>
    </row>
    <row r="60" spans="1:6" x14ac:dyDescent="0.2">
      <c r="A60" s="55" t="s">
        <v>164</v>
      </c>
      <c r="B60" s="56" t="s">
        <v>165</v>
      </c>
      <c r="C60" s="84">
        <v>3349</v>
      </c>
      <c r="D60" s="84">
        <v>3349</v>
      </c>
      <c r="E60" s="84">
        <v>3348.09</v>
      </c>
      <c r="F60" s="84"/>
    </row>
    <row r="61" spans="1:6" x14ac:dyDescent="0.2">
      <c r="A61" s="51" t="s">
        <v>166</v>
      </c>
      <c r="B61" s="52" t="s">
        <v>167</v>
      </c>
      <c r="C61" s="82">
        <f t="shared" ref="C61:E62" si="0">C62</f>
        <v>246000</v>
      </c>
      <c r="D61" s="82">
        <f t="shared" si="0"/>
        <v>257390</v>
      </c>
      <c r="E61" s="82">
        <f t="shared" si="0"/>
        <v>257372.13</v>
      </c>
      <c r="F61" s="81">
        <f>(E61*100)/D61</f>
        <v>99.993057228330542</v>
      </c>
    </row>
    <row r="62" spans="1:6" ht="25.5" x14ac:dyDescent="0.2">
      <c r="A62" s="53" t="s">
        <v>168</v>
      </c>
      <c r="B62" s="54" t="s">
        <v>169</v>
      </c>
      <c r="C62" s="83">
        <f t="shared" si="0"/>
        <v>246000</v>
      </c>
      <c r="D62" s="83">
        <f t="shared" si="0"/>
        <v>257390</v>
      </c>
      <c r="E62" s="83">
        <f t="shared" si="0"/>
        <v>257372.13</v>
      </c>
      <c r="F62" s="83">
        <f>(E62*100)/D62</f>
        <v>99.993057228330542</v>
      </c>
    </row>
    <row r="63" spans="1:6" x14ac:dyDescent="0.2">
      <c r="A63" s="55" t="s">
        <v>170</v>
      </c>
      <c r="B63" s="56" t="s">
        <v>169</v>
      </c>
      <c r="C63" s="84">
        <v>246000</v>
      </c>
      <c r="D63" s="84">
        <v>257390</v>
      </c>
      <c r="E63" s="84">
        <v>257372.13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2256044</v>
      </c>
      <c r="D64" s="80">
        <f t="shared" si="1"/>
        <v>2587489</v>
      </c>
      <c r="E64" s="80">
        <f t="shared" si="1"/>
        <v>2584176.4500000002</v>
      </c>
      <c r="F64" s="81">
        <f>(E64*100)/D64</f>
        <v>99.871978199714093</v>
      </c>
    </row>
    <row r="65" spans="1:6" x14ac:dyDescent="0.2">
      <c r="A65" s="51" t="s">
        <v>64</v>
      </c>
      <c r="B65" s="52" t="s">
        <v>65</v>
      </c>
      <c r="C65" s="82">
        <f t="shared" si="1"/>
        <v>2256044</v>
      </c>
      <c r="D65" s="82">
        <f t="shared" si="1"/>
        <v>2587489</v>
      </c>
      <c r="E65" s="82">
        <f t="shared" si="1"/>
        <v>2584176.4500000002</v>
      </c>
      <c r="F65" s="81">
        <f>(E65*100)/D65</f>
        <v>99.871978199714093</v>
      </c>
    </row>
    <row r="66" spans="1:6" ht="25.5" x14ac:dyDescent="0.2">
      <c r="A66" s="53" t="s">
        <v>66</v>
      </c>
      <c r="B66" s="54" t="s">
        <v>67</v>
      </c>
      <c r="C66" s="83">
        <f>C67+C68</f>
        <v>2256044</v>
      </c>
      <c r="D66" s="83">
        <f>D67+D68</f>
        <v>2587489</v>
      </c>
      <c r="E66" s="83">
        <f>E67+E68</f>
        <v>2584176.4500000002</v>
      </c>
      <c r="F66" s="83">
        <f>(E66*100)/D66</f>
        <v>99.871978199714093</v>
      </c>
    </row>
    <row r="67" spans="1:6" x14ac:dyDescent="0.2">
      <c r="A67" s="55" t="s">
        <v>68</v>
      </c>
      <c r="B67" s="56" t="s">
        <v>69</v>
      </c>
      <c r="C67" s="84">
        <v>2005900</v>
      </c>
      <c r="D67" s="84">
        <v>2325955</v>
      </c>
      <c r="E67" s="84">
        <v>2322712.73</v>
      </c>
      <c r="F67" s="84"/>
    </row>
    <row r="68" spans="1:6" ht="25.5" x14ac:dyDescent="0.2">
      <c r="A68" s="55" t="s">
        <v>70</v>
      </c>
      <c r="B68" s="56" t="s">
        <v>71</v>
      </c>
      <c r="C68" s="84">
        <v>250144</v>
      </c>
      <c r="D68" s="84">
        <v>261534</v>
      </c>
      <c r="E68" s="84">
        <v>261463.72</v>
      </c>
      <c r="F68" s="84"/>
    </row>
    <row r="69" spans="1:6" x14ac:dyDescent="0.2">
      <c r="A69" s="48" t="s">
        <v>74</v>
      </c>
      <c r="B69" s="48" t="s">
        <v>191</v>
      </c>
      <c r="C69" s="78">
        <f t="shared" ref="C69:E70" si="2">C70</f>
        <v>796</v>
      </c>
      <c r="D69" s="78">
        <f t="shared" si="2"/>
        <v>796</v>
      </c>
      <c r="E69" s="78">
        <f t="shared" si="2"/>
        <v>915.21</v>
      </c>
      <c r="F69" s="79">
        <f>(E69*100)/D69</f>
        <v>114.97613065326634</v>
      </c>
    </row>
    <row r="70" spans="1:6" x14ac:dyDescent="0.2">
      <c r="A70" s="49" t="s">
        <v>72</v>
      </c>
      <c r="B70" s="50" t="s">
        <v>73</v>
      </c>
      <c r="C70" s="80">
        <f t="shared" si="2"/>
        <v>796</v>
      </c>
      <c r="D70" s="80">
        <f t="shared" si="2"/>
        <v>796</v>
      </c>
      <c r="E70" s="80">
        <f t="shared" si="2"/>
        <v>915.21</v>
      </c>
      <c r="F70" s="81">
        <f>(E70*100)/D70</f>
        <v>114.97613065326634</v>
      </c>
    </row>
    <row r="71" spans="1:6" x14ac:dyDescent="0.2">
      <c r="A71" s="51" t="s">
        <v>89</v>
      </c>
      <c r="B71" s="52" t="s">
        <v>90</v>
      </c>
      <c r="C71" s="82">
        <f>C72+C74+C77</f>
        <v>796</v>
      </c>
      <c r="D71" s="82">
        <f>D72+D74+D77</f>
        <v>796</v>
      </c>
      <c r="E71" s="82">
        <f>E72+E74+E77</f>
        <v>915.21</v>
      </c>
      <c r="F71" s="81">
        <f>(E71*100)/D71</f>
        <v>114.97613065326634</v>
      </c>
    </row>
    <row r="72" spans="1:6" x14ac:dyDescent="0.2">
      <c r="A72" s="53" t="s">
        <v>101</v>
      </c>
      <c r="B72" s="54" t="s">
        <v>102</v>
      </c>
      <c r="C72" s="83">
        <f>C73</f>
        <v>13</v>
      </c>
      <c r="D72" s="83">
        <f>D73</f>
        <v>13</v>
      </c>
      <c r="E72" s="83">
        <f>E73</f>
        <v>915.21</v>
      </c>
      <c r="F72" s="83">
        <f>(E72*100)/D72</f>
        <v>7040.0769230769229</v>
      </c>
    </row>
    <row r="73" spans="1:6" x14ac:dyDescent="0.2">
      <c r="A73" s="55" t="s">
        <v>103</v>
      </c>
      <c r="B73" s="56" t="s">
        <v>104</v>
      </c>
      <c r="C73" s="84">
        <v>13</v>
      </c>
      <c r="D73" s="84">
        <v>13</v>
      </c>
      <c r="E73" s="84">
        <v>915.21</v>
      </c>
      <c r="F73" s="84"/>
    </row>
    <row r="74" spans="1:6" x14ac:dyDescent="0.2">
      <c r="A74" s="53" t="s">
        <v>113</v>
      </c>
      <c r="B74" s="54" t="s">
        <v>114</v>
      </c>
      <c r="C74" s="83">
        <f>C75+C76</f>
        <v>518</v>
      </c>
      <c r="D74" s="83">
        <f>D75+D76</f>
        <v>518</v>
      </c>
      <c r="E74" s="83">
        <f>E75+E76</f>
        <v>0</v>
      </c>
      <c r="F74" s="83">
        <f>(E74*100)/D74</f>
        <v>0</v>
      </c>
    </row>
    <row r="75" spans="1:6" x14ac:dyDescent="0.2">
      <c r="A75" s="55" t="s">
        <v>117</v>
      </c>
      <c r="B75" s="56" t="s">
        <v>118</v>
      </c>
      <c r="C75" s="84">
        <v>53</v>
      </c>
      <c r="D75" s="84">
        <v>53</v>
      </c>
      <c r="E75" s="84">
        <v>0</v>
      </c>
      <c r="F75" s="84"/>
    </row>
    <row r="76" spans="1:6" x14ac:dyDescent="0.2">
      <c r="A76" s="55" t="s">
        <v>123</v>
      </c>
      <c r="B76" s="56" t="s">
        <v>124</v>
      </c>
      <c r="C76" s="84">
        <v>465</v>
      </c>
      <c r="D76" s="84">
        <v>465</v>
      </c>
      <c r="E76" s="84">
        <v>0</v>
      </c>
      <c r="F76" s="84"/>
    </row>
    <row r="77" spans="1:6" x14ac:dyDescent="0.2">
      <c r="A77" s="53" t="s">
        <v>133</v>
      </c>
      <c r="B77" s="54" t="s">
        <v>134</v>
      </c>
      <c r="C77" s="83">
        <f>C78+C79</f>
        <v>265</v>
      </c>
      <c r="D77" s="83">
        <f>D78+D79</f>
        <v>265</v>
      </c>
      <c r="E77" s="83">
        <f>E78+E79</f>
        <v>0</v>
      </c>
      <c r="F77" s="83">
        <f>(E77*100)/D77</f>
        <v>0</v>
      </c>
    </row>
    <row r="78" spans="1:6" x14ac:dyDescent="0.2">
      <c r="A78" s="55" t="s">
        <v>137</v>
      </c>
      <c r="B78" s="56" t="s">
        <v>138</v>
      </c>
      <c r="C78" s="84">
        <v>132</v>
      </c>
      <c r="D78" s="84">
        <v>132</v>
      </c>
      <c r="E78" s="84">
        <v>0</v>
      </c>
      <c r="F78" s="84"/>
    </row>
    <row r="79" spans="1:6" x14ac:dyDescent="0.2">
      <c r="A79" s="55" t="s">
        <v>141</v>
      </c>
      <c r="B79" s="56" t="s">
        <v>134</v>
      </c>
      <c r="C79" s="84">
        <v>133</v>
      </c>
      <c r="D79" s="84">
        <v>133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3">C81</f>
        <v>796</v>
      </c>
      <c r="D80" s="80">
        <f t="shared" si="3"/>
        <v>796</v>
      </c>
      <c r="E80" s="80">
        <f t="shared" si="3"/>
        <v>961.56</v>
      </c>
      <c r="F80" s="81">
        <f>(E80*100)/D80</f>
        <v>120.79899497487438</v>
      </c>
    </row>
    <row r="81" spans="1:6" x14ac:dyDescent="0.2">
      <c r="A81" s="51" t="s">
        <v>58</v>
      </c>
      <c r="B81" s="52" t="s">
        <v>59</v>
      </c>
      <c r="C81" s="82">
        <f t="shared" si="3"/>
        <v>796</v>
      </c>
      <c r="D81" s="82">
        <f t="shared" si="3"/>
        <v>796</v>
      </c>
      <c r="E81" s="82">
        <f t="shared" si="3"/>
        <v>961.56</v>
      </c>
      <c r="F81" s="81">
        <f>(E81*100)/D81</f>
        <v>120.79899497487438</v>
      </c>
    </row>
    <row r="82" spans="1:6" x14ac:dyDescent="0.2">
      <c r="A82" s="53" t="s">
        <v>60</v>
      </c>
      <c r="B82" s="54" t="s">
        <v>61</v>
      </c>
      <c r="C82" s="83">
        <f t="shared" si="3"/>
        <v>796</v>
      </c>
      <c r="D82" s="83">
        <f t="shared" si="3"/>
        <v>796</v>
      </c>
      <c r="E82" s="83">
        <f t="shared" si="3"/>
        <v>961.56</v>
      </c>
      <c r="F82" s="83">
        <f>(E82*100)/D82</f>
        <v>120.79899497487438</v>
      </c>
    </row>
    <row r="83" spans="1:6" x14ac:dyDescent="0.2">
      <c r="A83" s="55" t="s">
        <v>62</v>
      </c>
      <c r="B83" s="56" t="s">
        <v>63</v>
      </c>
      <c r="C83" s="84">
        <v>796</v>
      </c>
      <c r="D83" s="84">
        <v>796</v>
      </c>
      <c r="E83" s="84">
        <v>961.56</v>
      </c>
      <c r="F83" s="84"/>
    </row>
    <row r="84" spans="1:6" x14ac:dyDescent="0.2">
      <c r="A84" s="48" t="s">
        <v>184</v>
      </c>
      <c r="B84" s="48" t="s">
        <v>192</v>
      </c>
      <c r="C84" s="78">
        <f t="shared" ref="C84:E86" si="4">C85</f>
        <v>133</v>
      </c>
      <c r="D84" s="78">
        <f t="shared" si="4"/>
        <v>133</v>
      </c>
      <c r="E84" s="78">
        <f t="shared" si="4"/>
        <v>42273.15</v>
      </c>
      <c r="F84" s="79">
        <f>(E84*100)/D84</f>
        <v>31784.323308270676</v>
      </c>
    </row>
    <row r="85" spans="1:6" x14ac:dyDescent="0.2">
      <c r="A85" s="49" t="s">
        <v>72</v>
      </c>
      <c r="B85" s="50" t="s">
        <v>73</v>
      </c>
      <c r="C85" s="80">
        <f t="shared" si="4"/>
        <v>133</v>
      </c>
      <c r="D85" s="80">
        <f t="shared" si="4"/>
        <v>133</v>
      </c>
      <c r="E85" s="80">
        <f t="shared" si="4"/>
        <v>42273.15</v>
      </c>
      <c r="F85" s="81">
        <f>(E85*100)/D85</f>
        <v>31784.323308270676</v>
      </c>
    </row>
    <row r="86" spans="1:6" x14ac:dyDescent="0.2">
      <c r="A86" s="51" t="s">
        <v>89</v>
      </c>
      <c r="B86" s="52" t="s">
        <v>90</v>
      </c>
      <c r="C86" s="82">
        <f t="shared" si="4"/>
        <v>133</v>
      </c>
      <c r="D86" s="82">
        <f t="shared" si="4"/>
        <v>133</v>
      </c>
      <c r="E86" s="82">
        <f t="shared" si="4"/>
        <v>42273.15</v>
      </c>
      <c r="F86" s="81">
        <f>(E86*100)/D86</f>
        <v>31784.323308270676</v>
      </c>
    </row>
    <row r="87" spans="1:6" x14ac:dyDescent="0.2">
      <c r="A87" s="53" t="s">
        <v>113</v>
      </c>
      <c r="B87" s="54" t="s">
        <v>114</v>
      </c>
      <c r="C87" s="83">
        <f>C88+C89</f>
        <v>133</v>
      </c>
      <c r="D87" s="83">
        <f>D88+D89</f>
        <v>133</v>
      </c>
      <c r="E87" s="83">
        <f>E88+E89</f>
        <v>42273.15</v>
      </c>
      <c r="F87" s="83">
        <f>(E87*100)/D87</f>
        <v>31784.323308270676</v>
      </c>
    </row>
    <row r="88" spans="1:6" x14ac:dyDescent="0.2">
      <c r="A88" s="55" t="s">
        <v>115</v>
      </c>
      <c r="B88" s="56" t="s">
        <v>116</v>
      </c>
      <c r="C88" s="84">
        <v>133</v>
      </c>
      <c r="D88" s="84">
        <v>133</v>
      </c>
      <c r="E88" s="84">
        <v>0</v>
      </c>
      <c r="F88" s="84"/>
    </row>
    <row r="89" spans="1:6" x14ac:dyDescent="0.2">
      <c r="A89" s="55" t="s">
        <v>117</v>
      </c>
      <c r="B89" s="56" t="s">
        <v>118</v>
      </c>
      <c r="C89" s="84">
        <v>0</v>
      </c>
      <c r="D89" s="84">
        <v>0</v>
      </c>
      <c r="E89" s="84">
        <v>42273.15</v>
      </c>
      <c r="F89" s="84"/>
    </row>
    <row r="90" spans="1:6" x14ac:dyDescent="0.2">
      <c r="A90" s="49" t="s">
        <v>50</v>
      </c>
      <c r="B90" s="50" t="s">
        <v>51</v>
      </c>
      <c r="C90" s="80">
        <f t="shared" ref="C90:E92" si="5">C91</f>
        <v>133</v>
      </c>
      <c r="D90" s="80">
        <f t="shared" si="5"/>
        <v>133</v>
      </c>
      <c r="E90" s="80">
        <f t="shared" si="5"/>
        <v>1490.81</v>
      </c>
      <c r="F90" s="81">
        <f>(E90*100)/D90</f>
        <v>1120.9097744360902</v>
      </c>
    </row>
    <row r="91" spans="1:6" x14ac:dyDescent="0.2">
      <c r="A91" s="51" t="s">
        <v>52</v>
      </c>
      <c r="B91" s="52" t="s">
        <v>53</v>
      </c>
      <c r="C91" s="82">
        <f t="shared" si="5"/>
        <v>133</v>
      </c>
      <c r="D91" s="82">
        <f t="shared" si="5"/>
        <v>133</v>
      </c>
      <c r="E91" s="82">
        <f t="shared" si="5"/>
        <v>1490.81</v>
      </c>
      <c r="F91" s="81">
        <f>(E91*100)/D91</f>
        <v>1120.9097744360902</v>
      </c>
    </row>
    <row r="92" spans="1:6" x14ac:dyDescent="0.2">
      <c r="A92" s="53" t="s">
        <v>54</v>
      </c>
      <c r="B92" s="54" t="s">
        <v>55</v>
      </c>
      <c r="C92" s="83">
        <f t="shared" si="5"/>
        <v>133</v>
      </c>
      <c r="D92" s="83">
        <f t="shared" si="5"/>
        <v>133</v>
      </c>
      <c r="E92" s="83">
        <f t="shared" si="5"/>
        <v>1490.81</v>
      </c>
      <c r="F92" s="83">
        <f>(E92*100)/D92</f>
        <v>1120.9097744360902</v>
      </c>
    </row>
    <row r="93" spans="1:6" ht="13.5" thickTop="1" x14ac:dyDescent="0.2">
      <c r="A93" s="55" t="s">
        <v>56</v>
      </c>
      <c r="B93" s="56" t="s">
        <v>57</v>
      </c>
      <c r="C93" s="84">
        <v>133</v>
      </c>
      <c r="D93" s="84">
        <v>133</v>
      </c>
      <c r="E93" s="84">
        <v>1490.81</v>
      </c>
      <c r="F93" s="84"/>
    </row>
    <row r="94" spans="1:6" s="57" customFormat="1" ht="13.5" thickBot="1" x14ac:dyDescent="0.25">
      <c r="A94" s="101">
        <v>52</v>
      </c>
      <c r="B94" s="48" t="s">
        <v>198</v>
      </c>
      <c r="C94" s="78">
        <f t="shared" ref="C94:E94" si="6">C95</f>
        <v>0</v>
      </c>
      <c r="D94" s="78">
        <f t="shared" si="6"/>
        <v>0</v>
      </c>
      <c r="E94" s="78">
        <f t="shared" si="6"/>
        <v>40000</v>
      </c>
      <c r="F94" s="79"/>
    </row>
    <row r="95" spans="1:6" s="57" customFormat="1" ht="13.5" thickBot="1" x14ac:dyDescent="0.25">
      <c r="A95" s="49" t="s">
        <v>152</v>
      </c>
      <c r="B95" s="50" t="s">
        <v>153</v>
      </c>
      <c r="C95" s="80">
        <f>C96</f>
        <v>0</v>
      </c>
      <c r="D95" s="80">
        <f>D96</f>
        <v>0</v>
      </c>
      <c r="E95" s="80">
        <f>E96</f>
        <v>40000</v>
      </c>
      <c r="F95" s="81"/>
    </row>
    <row r="96" spans="1:6" s="57" customFormat="1" ht="13.5" thickBot="1" x14ac:dyDescent="0.25">
      <c r="A96" s="51" t="s">
        <v>166</v>
      </c>
      <c r="B96" s="52" t="s">
        <v>167</v>
      </c>
      <c r="C96" s="82">
        <f t="shared" ref="C96:E97" si="7">C97</f>
        <v>0</v>
      </c>
      <c r="D96" s="82">
        <f t="shared" si="7"/>
        <v>0</v>
      </c>
      <c r="E96" s="82">
        <f t="shared" si="7"/>
        <v>40000</v>
      </c>
      <c r="F96" s="81"/>
    </row>
    <row r="97" spans="1:6" s="57" customFormat="1" ht="26.25" thickBot="1" x14ac:dyDescent="0.25">
      <c r="A97" s="53" t="s">
        <v>168</v>
      </c>
      <c r="B97" s="54" t="s">
        <v>169</v>
      </c>
      <c r="C97" s="83">
        <f t="shared" si="7"/>
        <v>0</v>
      </c>
      <c r="D97" s="83">
        <f t="shared" si="7"/>
        <v>0</v>
      </c>
      <c r="E97" s="83">
        <f t="shared" si="7"/>
        <v>40000</v>
      </c>
      <c r="F97" s="83"/>
    </row>
    <row r="98" spans="1:6" s="57" customFormat="1" ht="14.25" thickTop="1" thickBot="1" x14ac:dyDescent="0.25">
      <c r="A98" s="55" t="s">
        <v>170</v>
      </c>
      <c r="B98" s="56" t="s">
        <v>169</v>
      </c>
      <c r="C98" s="84">
        <v>0</v>
      </c>
      <c r="D98" s="84">
        <v>0</v>
      </c>
      <c r="E98" s="84">
        <v>40000</v>
      </c>
      <c r="F98" s="84"/>
    </row>
    <row r="99" spans="1:6" s="57" customFormat="1" ht="13.5" thickBot="1" x14ac:dyDescent="0.25">
      <c r="A99" s="49" t="s">
        <v>50</v>
      </c>
      <c r="B99" s="50" t="s">
        <v>51</v>
      </c>
      <c r="C99" s="80">
        <f t="shared" ref="C99:E100" si="8">C100</f>
        <v>0</v>
      </c>
      <c r="D99" s="80">
        <f t="shared" si="8"/>
        <v>0</v>
      </c>
      <c r="E99" s="80">
        <f t="shared" si="8"/>
        <v>40000</v>
      </c>
      <c r="F99" s="81"/>
    </row>
    <row r="100" spans="1:6" s="57" customFormat="1" ht="26.25" thickBot="1" x14ac:dyDescent="0.25">
      <c r="A100" s="51" t="s">
        <v>199</v>
      </c>
      <c r="B100" s="102" t="s">
        <v>193</v>
      </c>
      <c r="C100" s="82">
        <f t="shared" si="8"/>
        <v>0</v>
      </c>
      <c r="D100" s="82">
        <f t="shared" si="8"/>
        <v>0</v>
      </c>
      <c r="E100" s="82">
        <f t="shared" si="8"/>
        <v>40000</v>
      </c>
      <c r="F100" s="81"/>
    </row>
    <row r="101" spans="1:6" s="57" customFormat="1" ht="26.25" thickBot="1" x14ac:dyDescent="0.25">
      <c r="A101" s="53" t="s">
        <v>200</v>
      </c>
      <c r="B101" s="54" t="s">
        <v>194</v>
      </c>
      <c r="C101" s="83">
        <v>0</v>
      </c>
      <c r="D101" s="83">
        <v>0</v>
      </c>
      <c r="E101" s="83">
        <v>40000</v>
      </c>
      <c r="F101" s="83"/>
    </row>
    <row r="102" spans="1:6" s="57" customFormat="1" ht="26.25" thickTop="1" x14ac:dyDescent="0.2">
      <c r="A102" s="55" t="s">
        <v>202</v>
      </c>
      <c r="B102" s="56" t="s">
        <v>195</v>
      </c>
      <c r="C102" s="84">
        <v>0</v>
      </c>
      <c r="D102" s="84">
        <v>0</v>
      </c>
      <c r="E102" s="84">
        <v>40000</v>
      </c>
      <c r="F102" s="84"/>
    </row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pans="1:3" x14ac:dyDescent="0.2">
      <c r="A1281" s="40"/>
      <c r="B1281" s="40"/>
      <c r="C1281" s="40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pans="1:3" x14ac:dyDescent="0.2">
      <c r="A1329" s="40"/>
      <c r="B1329" s="40"/>
      <c r="C1329" s="40"/>
    </row>
    <row r="1330" spans="1:3" x14ac:dyDescent="0.2">
      <c r="A1330" s="40"/>
      <c r="B1330" s="40"/>
      <c r="C1330" s="40"/>
    </row>
    <row r="1331" spans="1:3" x14ac:dyDescent="0.2">
      <c r="A1331" s="40"/>
      <c r="B1331" s="40"/>
      <c r="C1331" s="40"/>
    </row>
    <row r="1332" spans="1:3" x14ac:dyDescent="0.2">
      <c r="A1332" s="40"/>
      <c r="B1332" s="40"/>
      <c r="C1332" s="40"/>
    </row>
    <row r="1333" spans="1:3" x14ac:dyDescent="0.2">
      <c r="A1333" s="40"/>
      <c r="B1333" s="40"/>
      <c r="C1333" s="40"/>
    </row>
    <row r="1334" spans="1:3" x14ac:dyDescent="0.2">
      <c r="A1334" s="40"/>
      <c r="B1334" s="40"/>
      <c r="C1334" s="40"/>
    </row>
    <row r="1335" spans="1:3" x14ac:dyDescent="0.2">
      <c r="A1335" s="40"/>
      <c r="B1335" s="40"/>
      <c r="C1335" s="40"/>
    </row>
    <row r="1336" spans="1:3" x14ac:dyDescent="0.2">
      <c r="A1336" s="40"/>
      <c r="B1336" s="40"/>
      <c r="C1336" s="40"/>
    </row>
    <row r="1337" spans="1:3" x14ac:dyDescent="0.2">
      <c r="A1337" s="40"/>
      <c r="B1337" s="40"/>
      <c r="C1337" s="40"/>
    </row>
    <row r="1338" spans="1:3" x14ac:dyDescent="0.2">
      <c r="A1338" s="40"/>
      <c r="B1338" s="40"/>
      <c r="C1338" s="40"/>
    </row>
    <row r="1339" spans="1:3" x14ac:dyDescent="0.2">
      <c r="A1339" s="40"/>
      <c r="B1339" s="40"/>
      <c r="C1339" s="40"/>
    </row>
    <row r="1340" spans="1:3" x14ac:dyDescent="0.2">
      <c r="A1340" s="40"/>
      <c r="B1340" s="40"/>
      <c r="C1340" s="40"/>
    </row>
    <row r="1341" spans="1:3" x14ac:dyDescent="0.2">
      <c r="A1341" s="40"/>
      <c r="B1341" s="40"/>
      <c r="C1341" s="40"/>
    </row>
    <row r="1342" spans="1:3" x14ac:dyDescent="0.2">
      <c r="A1342" s="40"/>
      <c r="B1342" s="40"/>
      <c r="C1342" s="40"/>
    </row>
    <row r="1343" spans="1:3" x14ac:dyDescent="0.2">
      <c r="A1343" s="40"/>
      <c r="B1343" s="40"/>
      <c r="C1343" s="40"/>
    </row>
    <row r="1344" spans="1:3" x14ac:dyDescent="0.2">
      <c r="A1344" s="40"/>
      <c r="B1344" s="40"/>
      <c r="C1344" s="40"/>
    </row>
    <row r="1345" spans="1:3" x14ac:dyDescent="0.2">
      <c r="A1345" s="40"/>
      <c r="B1345" s="40"/>
      <c r="C1345" s="40"/>
    </row>
    <row r="1346" spans="1:3" x14ac:dyDescent="0.2">
      <c r="A1346" s="40"/>
      <c r="B1346" s="40"/>
      <c r="C1346" s="40"/>
    </row>
    <row r="1347" spans="1:3" x14ac:dyDescent="0.2">
      <c r="A1347" s="40"/>
      <c r="B1347" s="40"/>
      <c r="C1347" s="40"/>
    </row>
    <row r="1348" spans="1:3" x14ac:dyDescent="0.2">
      <c r="A1348" s="40"/>
      <c r="B1348" s="40"/>
      <c r="C1348" s="40"/>
    </row>
    <row r="1349" spans="1:3" x14ac:dyDescent="0.2">
      <c r="A1349" s="40"/>
      <c r="B1349" s="40"/>
      <c r="C1349" s="40"/>
    </row>
    <row r="1350" spans="1:3" x14ac:dyDescent="0.2">
      <c r="A1350" s="40"/>
      <c r="B1350" s="40"/>
      <c r="C1350" s="40"/>
    </row>
    <row r="1351" spans="1:3" x14ac:dyDescent="0.2">
      <c r="A1351" s="40"/>
      <c r="B1351" s="40"/>
      <c r="C1351" s="40"/>
    </row>
    <row r="1352" spans="1:3" x14ac:dyDescent="0.2">
      <c r="A1352" s="40"/>
      <c r="B1352" s="40"/>
      <c r="C1352" s="40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  <row r="7923" spans="1:3" x14ac:dyDescent="0.2">
      <c r="A7923" s="40"/>
      <c r="B7923" s="40"/>
      <c r="C7923" s="40"/>
    </row>
    <row r="7924" spans="1:3" x14ac:dyDescent="0.2">
      <c r="A7924" s="40"/>
      <c r="B7924" s="40"/>
      <c r="C7924" s="40"/>
    </row>
    <row r="7925" spans="1:3" x14ac:dyDescent="0.2">
      <c r="A7925" s="40"/>
      <c r="B7925" s="40"/>
      <c r="C7925" s="40"/>
    </row>
    <row r="7926" spans="1:3" x14ac:dyDescent="0.2">
      <c r="A7926" s="40"/>
      <c r="B7926" s="40"/>
      <c r="C7926" s="40"/>
    </row>
    <row r="7927" spans="1:3" x14ac:dyDescent="0.2">
      <c r="A7927" s="40"/>
      <c r="B7927" s="40"/>
      <c r="C7927" s="40"/>
    </row>
    <row r="7928" spans="1:3" x14ac:dyDescent="0.2">
      <c r="A7928" s="40"/>
      <c r="B7928" s="40"/>
      <c r="C7928" s="40"/>
    </row>
    <row r="7929" spans="1:3" x14ac:dyDescent="0.2">
      <c r="A7929" s="40"/>
      <c r="B7929" s="40"/>
      <c r="C7929" s="40"/>
    </row>
    <row r="7930" spans="1:3" x14ac:dyDescent="0.2">
      <c r="A7930" s="40"/>
      <c r="B7930" s="40"/>
      <c r="C7930" s="40"/>
    </row>
    <row r="7931" spans="1:3" x14ac:dyDescent="0.2">
      <c r="A7931" s="40"/>
      <c r="B7931" s="40"/>
      <c r="C7931" s="40"/>
    </row>
    <row r="7932" spans="1:3" x14ac:dyDescent="0.2">
      <c r="A7932" s="40"/>
      <c r="B7932" s="40"/>
      <c r="C7932" s="40"/>
    </row>
    <row r="7933" spans="1:3" x14ac:dyDescent="0.2">
      <c r="A7933" s="40"/>
      <c r="B7933" s="40"/>
      <c r="C7933" s="40"/>
    </row>
    <row r="7934" spans="1:3" x14ac:dyDescent="0.2">
      <c r="A7934" s="40"/>
      <c r="B7934" s="40"/>
      <c r="C7934" s="40"/>
    </row>
    <row r="7935" spans="1:3" x14ac:dyDescent="0.2">
      <c r="A7935" s="40"/>
      <c r="B7935" s="40"/>
      <c r="C7935" s="40"/>
    </row>
  </sheetData>
  <protectedRanges>
    <protectedRange sqref="A16" name="Raspon1"/>
  </protectedRanges>
  <pageMargins left="0.98425196850393704" right="0.19685039370078741" top="0.55118110236220474" bottom="0.55118110236220474" header="0.51181102362204722" footer="0.51181102362204722"/>
  <pageSetup paperSize="9" scale="5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Tomaš</cp:lastModifiedBy>
  <cp:lastPrinted>2025-03-31T10:07:55Z</cp:lastPrinted>
  <dcterms:created xsi:type="dcterms:W3CDTF">2022-08-12T12:51:27Z</dcterms:created>
  <dcterms:modified xsi:type="dcterms:W3CDTF">2025-03-31T10:30:40Z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