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zeba\Desktop\ŽS - IZVRŠENJE FP ZA 2024\"/>
    </mc:Choice>
  </mc:AlternateContent>
  <xr:revisionPtr revIDLastSave="0" documentId="13_ncr:1_{EE646E5C-8D50-4E14-A5D3-C7617BF87699}" xr6:coauthVersionLast="47" xr6:coauthVersionMax="47" xr10:uidLastSave="{00000000-0000-0000-0000-000000000000}"/>
  <bookViews>
    <workbookView xWindow="-108" yWindow="-108" windowWidth="23256" windowHeight="1257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dio'!$A$1:$F$90</definedName>
    <definedName name="_xlnm.Print_Area" localSheetId="0">SAŽETAK!$A$1:$L$27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J25" i="1"/>
  <c r="H25" i="1"/>
  <c r="G25" i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L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K26" i="1"/>
  <c r="H27" i="1"/>
  <c r="L23" i="1"/>
  <c r="J27" i="1"/>
  <c r="L27" i="1" s="1"/>
  <c r="G27" i="1"/>
  <c r="K27" i="1" s="1"/>
  <c r="F89" i="15"/>
  <c r="E89" i="15"/>
  <c r="D89" i="15"/>
  <c r="C89" i="15"/>
  <c r="F88" i="15"/>
  <c r="E88" i="15"/>
  <c r="D88" i="15"/>
  <c r="C88" i="15"/>
  <c r="F87" i="15"/>
  <c r="E87" i="15"/>
  <c r="D87" i="15"/>
  <c r="C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0" i="3"/>
  <c r="K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L76" i="3"/>
  <c r="K76" i="3"/>
  <c r="J76" i="3"/>
  <c r="I76" i="3"/>
  <c r="H76" i="3"/>
  <c r="G76" i="3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J49" i="3"/>
  <c r="I49" i="3"/>
  <c r="H49" i="3"/>
  <c r="G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K37" i="3"/>
  <c r="J37" i="3"/>
  <c r="I37" i="3"/>
  <c r="H37" i="3"/>
  <c r="G37" i="3"/>
  <c r="L36" i="3"/>
  <c r="K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<sst xmlns="http://schemas.openxmlformats.org/spreadsheetml/2006/main" count="427" uniqueCount="199">
  <si>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</si>
  <si>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</si>
  <si>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</si>
  <si>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</si>
  <si>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</si>
  <si>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</si>
  <si>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</si>
  <si>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</si>
  <si>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</si>
  <si>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</si>
  <si>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</si>
  <si>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</si>
  <si>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</si>
  <si>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</si>
  <si>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</si>
  <si>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</si>
  <si>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</si>
  <si>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</si>
  <si>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</si>
  <si>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</si>
  <si>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</si>
  <si>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</si>
  <si>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</si>
  <si>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</si>
  <si>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</si>
  <si>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</si>
  <si>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</si>
  <si>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</si>
  <si>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</si>
  <si>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</si>
  <si>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</si>
  <si>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</si>
  <si>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</si>
  <si>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</si>
  <si>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</si>
  <si>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</si>
  <si>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</si>
  <si>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</si>
  <si>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</si>
  <si>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</si>
  <si>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</si>
  <si>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</si>
  <si>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</si>
  <si>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</si>
  <si>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</si>
  <si>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</si>
  <si>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</si>
  <si>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</si>
  <si>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</si>
  <si>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</si>
  <si>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</si>
  <si>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</si>
  <si>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</si>
  <si>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</si>
  <si>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</si>
  <si>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</si>
  <si>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</si>
  <si>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</si>
  <si>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</si>
  <si>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</si>
  <si>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</si>
  <si>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</si>
  <si>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</si>
  <si>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</si>
  <si>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</si>
  <si>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</si>
  <si>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</si>
  <si>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</si>
  <si>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</si>
  <si>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</si>
  <si>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</si>
  <si>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</si>
  <si>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</si>
  <si>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</si>
  <si>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</si>
  <si>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</si>
  <si>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</si>
  <si>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</si>
  <si>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</si>
  <si>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</si>
  <si>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</si>
  <si>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</si>
  <si>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</si>
  <si>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</si>
  <si>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</si>
  <si>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</si>
  <si>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</si>
  <si>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</si>
  <si>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</si>
  <si>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</si>
  <si>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</si>
  <si>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</si>
  <si>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</si>
  <si>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</si>
  <si>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</si>
  <si>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</si>
  <si>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</si>
  <si>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</si>
  <si>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</si>
  <si>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</si>
  <si>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</si>
  <si>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</si>
  <si>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</si>
  <si>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</si>
  <si>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</si>
  <si>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</si>
  <si>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</si>
  <si>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</si>
  <si>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</si>
  <si>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</si>
  <si>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</si>
  <si>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</si>
  <si>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</si>
  <si>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</si>
  <si>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</si>
  <si>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</si>
  <si>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</si>
  <si>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</si>
  <si>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</si>
  <si>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</si>
  <si>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</si>
  <si>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</si>
  <si>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</si>
  <si>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</si>
  <si>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</si>
  <si>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</si>
  <si>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</si>
  <si>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</si>
  <si>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</si>
  <si>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</si>
  <si>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</si>
  <si>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</si>
  <si>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</si>
  <si>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</si>
  <si>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</si>
  <si>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</si>
  <si>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</si>
  <si>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</si>
  <si>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</si>
  <si>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</si>
  <si>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</si>
  <si>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</si>
  <si>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</si>
  <si>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</si>
  <si>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</si>
  <si>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</si>
  <si>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</si>
  <si>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</si>
  <si>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</si>
  <si>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</si>
  <si>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</si>
  <si>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</si>
  <si>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</si>
  <si>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</si>
  <si>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</si>
  <si>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</si>
  <si>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</si>
  <si>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</si>
  <si>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</si>
  <si>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</si>
  <si>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</si>
  <si>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</si>
  <si>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</si>
  <si>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</si>
  <si>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</si>
  <si>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</si>
  <si>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4222</t>
  </si>
  <si>
    <t>KOMUNIKACIJSKA OPREMA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</si>
  <si>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</si>
  <si>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</si>
  <si>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</si>
  <si>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</si>
  <si>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</si>
  <si>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</si>
  <si>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</si>
  <si>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</si>
  <si>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</si>
  <si>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</si>
  <si>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</si>
  <si>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</si>
  <si>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</si>
  <si>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</si>
  <si>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</si>
  <si>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</si>
  <si>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</si>
  <si>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65 Županijski sudovi</t>
  </si>
  <si>
    <t>3429 OSIJEK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</si>
  <si>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</si>
  <si>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</si>
  <si>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</si>
  <si>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</si>
  <si>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</si>
  <si>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</si>
  <si>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</si>
  <si>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</si>
  <si>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</si>
  <si>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</si>
  <si>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</si>
  <si>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109 Ministarstvo pravosuđa, uprave i digitalne transformacije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</si>
</sst>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K4" sqref="K4"/>
    </sheetView>
  </sheetViews>
  <sheetFormatPr defaultRowHeight="14.4" x14ac:dyDescent="0.3"/>
  <cols>
    <col min="6" max="10" width="25.33203125" customWidth="1"/>
    <col min="11" max="11" width="14.33203125" customWidth="1"/>
    <col min="12" max="12" width="15.6640625" customWidth="1"/>
    <col min="13" max="13" width="25.33203125" customWidth="1"/>
  </cols>
  <sheetData>
    <row r="1" spans="2:13" ht="42" customHeight="1" x14ac:dyDescent="0.3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3" ht="26.4" x14ac:dyDescent="0.3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">
      <c r="B10" s="106" t="s">
        <v>8</v>
      </c>
      <c r="C10" s="102"/>
      <c r="D10" s="102"/>
      <c r="E10" s="102"/>
      <c r="F10" s="98"/>
      <c r="G10" s="85">
        <v>3935597.89</v>
      </c>
      <c r="H10" s="86">
        <v>4767063</v>
      </c>
      <c r="I10" s="86">
        <v>5103995</v>
      </c>
      <c r="J10" s="86">
        <v>5070173.62</v>
      </c>
      <c r="K10" s="86"/>
      <c r="L10" s="86"/>
    </row>
    <row r="11" spans="2:13" x14ac:dyDescent="0.3">
      <c r="B11" s="97" t="s">
        <v>7</v>
      </c>
      <c r="C11" s="98"/>
      <c r="D11" s="98"/>
      <c r="E11" s="98"/>
      <c r="F11" s="9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3">
      <c r="B12" s="109" t="s">
        <v>0</v>
      </c>
      <c r="C12" s="100"/>
      <c r="D12" s="100"/>
      <c r="E12" s="100"/>
      <c r="F12" s="110"/>
      <c r="G12" s="87">
        <f>G10+G11</f>
        <v>3935597.89</v>
      </c>
      <c r="H12" s="87">
        <f t="shared" ref="H12:J12" si="0">H10+H11</f>
        <v>4767063</v>
      </c>
      <c r="I12" s="87">
        <f t="shared" si="0"/>
        <v>5103995</v>
      </c>
      <c r="J12" s="87">
        <f t="shared" si="0"/>
        <v>5070173.62</v>
      </c>
      <c r="K12" s="88">
        <f>J12/G12*100</f>
        <v>128.82854808116599</v>
      </c>
      <c r="L12" s="88">
        <f>J12/I12*100</f>
        <v>99.3373547583804</v>
      </c>
    </row>
    <row r="13" spans="2:13" x14ac:dyDescent="0.3">
      <c r="B13" s="101" t="s">
        <v>9</v>
      </c>
      <c r="C13" s="102"/>
      <c r="D13" s="102"/>
      <c r="E13" s="102"/>
      <c r="F13" s="102"/>
      <c r="G13" s="89">
        <v>3786114.55</v>
      </c>
      <c r="H13" s="86">
        <v>4762017</v>
      </c>
      <c r="I13" s="86">
        <v>5097349</v>
      </c>
      <c r="J13" s="86">
        <v>5064789.72</v>
      </c>
      <c r="K13" s="86"/>
      <c r="L13" s="86"/>
    </row>
    <row r="14" spans="2:13" x14ac:dyDescent="0.3">
      <c r="B14" s="97" t="s">
        <v>10</v>
      </c>
      <c r="C14" s="98"/>
      <c r="D14" s="98"/>
      <c r="E14" s="98"/>
      <c r="F14" s="98"/>
      <c r="G14" s="85">
        <v>149483.34</v>
      </c>
      <c r="H14" s="86">
        <v>5046</v>
      </c>
      <c r="I14" s="86">
        <v>6646</v>
      </c>
      <c r="J14" s="86">
        <v>6257.89</v>
      </c>
      <c r="K14" s="86"/>
      <c r="L14" s="86"/>
    </row>
    <row r="15" spans="2:13" x14ac:dyDescent="0.3">
      <c r="B15" s="14" t="s">
        <v>1</v>
      </c>
      <c r="C15" s="15"/>
      <c r="D15" s="15"/>
      <c r="E15" s="15"/>
      <c r="F15" s="15"/>
      <c r="G15" s="87">
        <f>G13+G14</f>
        <v>3935597.8899999997</v>
      </c>
      <c r="H15" s="87">
        <f t="shared" ref="H15:J15" si="1">H13+H14</f>
        <v>4767063</v>
      </c>
      <c r="I15" s="87">
        <f t="shared" si="1"/>
        <v>5103995</v>
      </c>
      <c r="J15" s="87">
        <f t="shared" si="1"/>
        <v>5071047.6099999994</v>
      </c>
      <c r="K15" s="88">
        <f>J15/G15*100</f>
        <v>128.850755380398</v>
      </c>
      <c r="L15" s="88">
        <f>J15/I15*100</f>
        <v>99.354478403681796</v>
      </c>
    </row>
    <row r="16" spans="2:13" x14ac:dyDescent="0.3">
      <c r="B16" s="99" t="s">
        <v>2</v>
      </c>
      <c r="C16" s="100"/>
      <c r="D16" s="100"/>
      <c r="E16" s="100"/>
      <c r="F16" s="100"/>
      <c r="G16" s="90">
        <f>G12-G15</f>
        <v>4.6566128730773926E-10</v>
      </c>
      <c r="H16" s="90">
        <f t="shared" ref="H16:J16" si="2">H12-H15</f>
        <v>0</v>
      </c>
      <c r="I16" s="90">
        <f t="shared" si="2"/>
        <v>0</v>
      </c>
      <c r="J16" s="90">
        <f t="shared" si="2"/>
        <v>-873.98999999929219</v>
      </c>
      <c r="K16" s="88" t="e">
        <f>I16/H16*100</f>
        <v>#DIV/0!</v>
      </c>
      <c r="L16" s="88" t="e">
        <f>J16/I16*100</f>
        <v>#DIV/0!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6.4" x14ac:dyDescent="0.3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3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6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">
      <c r="B22" s="106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6" t="s">
        <v>5</v>
      </c>
      <c r="C24" s="102"/>
      <c r="D24" s="102"/>
      <c r="E24" s="102"/>
      <c r="F24" s="102"/>
      <c r="G24" s="89">
        <v>4414.45</v>
      </c>
      <c r="H24" s="95">
        <v>4837.51</v>
      </c>
      <c r="I24" s="95">
        <v>4837.51</v>
      </c>
      <c r="J24" s="95">
        <v>4837.51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6" t="s">
        <v>27</v>
      </c>
      <c r="C25" s="102"/>
      <c r="D25" s="102"/>
      <c r="E25" s="102"/>
      <c r="F25" s="102"/>
      <c r="G25" s="89">
        <f>-(2217.3+2620.21)</f>
        <v>-4837.51</v>
      </c>
      <c r="H25" s="95">
        <f>-(1343.31+2620.21)</f>
        <v>-3963.52</v>
      </c>
      <c r="I25" s="95">
        <v>-3963.52</v>
      </c>
      <c r="J25" s="95">
        <f>-(1343.31+2620.21)</f>
        <v>-3963.52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03" t="s">
        <v>29</v>
      </c>
      <c r="C26" s="104"/>
      <c r="D26" s="104"/>
      <c r="E26" s="104"/>
      <c r="F26" s="105"/>
      <c r="G26" s="94">
        <f>G24+G25</f>
        <v>-423.0600000000004</v>
      </c>
      <c r="H26" s="94">
        <f t="shared" ref="H26:J26" si="4">H24+H25</f>
        <v>873.99000000000024</v>
      </c>
      <c r="I26" s="94">
        <f t="shared" si="4"/>
        <v>873.99000000000024</v>
      </c>
      <c r="J26" s="94">
        <f t="shared" si="4"/>
        <v>873.99000000000024</v>
      </c>
      <c r="K26" s="93">
        <f>J26/G26*100</f>
        <v>-206.58771805417661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96" t="s">
        <v>30</v>
      </c>
      <c r="C27" s="96"/>
      <c r="D27" s="96"/>
      <c r="E27" s="96"/>
      <c r="F27" s="96"/>
      <c r="G27" s="94">
        <f>G16+G26</f>
        <v>-423.05999999953474</v>
      </c>
      <c r="H27" s="94">
        <f t="shared" ref="H27:J27" si="5">H16+H26</f>
        <v>873.99000000000024</v>
      </c>
      <c r="I27" s="94">
        <f t="shared" si="5"/>
        <v>873.99000000000024</v>
      </c>
      <c r="J27" s="94">
        <f t="shared" si="5"/>
        <v>7.0804162533022463E-10</v>
      </c>
      <c r="K27" s="93">
        <f>J27/G27*100</f>
        <v>-1.6736198773956491E-10</v>
      </c>
      <c r="L27" s="93">
        <f>J27/I27*100</f>
        <v>8.1012554529253706E-11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1"/>
  <sheetViews>
    <sheetView zoomScale="90" zoomScaleNormal="90" workbookViewId="0">
      <selection activeCell="H21" sqref="H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7.399999999999999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38</v>
      </c>
      <c r="G10" s="65">
        <f>G11</f>
        <v>3935597.8899999997</v>
      </c>
      <c r="H10" s="65">
        <f>H11</f>
        <v>4767063</v>
      </c>
      <c r="I10" s="65">
        <f>I11</f>
        <v>5103995</v>
      </c>
      <c r="J10" s="65">
        <f>J11</f>
        <v>5070173.62</v>
      </c>
      <c r="K10" s="69">
        <f t="shared" ref="K10:K21" si="0">(J10*100)/G10</f>
        <v>128.82854808116591</v>
      </c>
      <c r="L10" s="69">
        <f t="shared" ref="L10:L21" si="1">(J10*100)/I10</f>
        <v>99.337354758380442</v>
      </c>
    </row>
    <row r="11" spans="2:12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3935597.8899999997</v>
      </c>
      <c r="H11" s="65">
        <f>H12+H15+H18</f>
        <v>4767063</v>
      </c>
      <c r="I11" s="65">
        <f>I12+I15+I18</f>
        <v>5103995</v>
      </c>
      <c r="J11" s="65">
        <f>J12+J15+J18</f>
        <v>5070173.62</v>
      </c>
      <c r="K11" s="65">
        <f t="shared" si="0"/>
        <v>128.82854808116591</v>
      </c>
      <c r="L11" s="65">
        <f t="shared" si="1"/>
        <v>99.337354758380442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2621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2621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2621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3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1200</v>
      </c>
      <c r="H15" s="65">
        <f t="shared" si="3"/>
        <v>1329</v>
      </c>
      <c r="I15" s="65">
        <f t="shared" si="3"/>
        <v>2264</v>
      </c>
      <c r="J15" s="65">
        <f t="shared" si="3"/>
        <v>467.41</v>
      </c>
      <c r="K15" s="65">
        <f t="shared" si="0"/>
        <v>38.950833333333335</v>
      </c>
      <c r="L15" s="65">
        <f t="shared" si="1"/>
        <v>20.645318021201412</v>
      </c>
    </row>
    <row r="16" spans="2:12" x14ac:dyDescent="0.3">
      <c r="B16" s="65"/>
      <c r="C16" s="65"/>
      <c r="D16" s="65" t="s">
        <v>60</v>
      </c>
      <c r="E16" s="65"/>
      <c r="F16" s="65" t="s">
        <v>61</v>
      </c>
      <c r="G16" s="65">
        <f t="shared" si="3"/>
        <v>1200</v>
      </c>
      <c r="H16" s="65">
        <f t="shared" si="3"/>
        <v>1329</v>
      </c>
      <c r="I16" s="65">
        <f t="shared" si="3"/>
        <v>2264</v>
      </c>
      <c r="J16" s="65">
        <f t="shared" si="3"/>
        <v>467.41</v>
      </c>
      <c r="K16" s="65">
        <f t="shared" si="0"/>
        <v>38.950833333333335</v>
      </c>
      <c r="L16" s="65">
        <f t="shared" si="1"/>
        <v>20.645318021201412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1200</v>
      </c>
      <c r="H17" s="66">
        <v>1329</v>
      </c>
      <c r="I17" s="66">
        <v>2264</v>
      </c>
      <c r="J17" s="66">
        <v>467.41</v>
      </c>
      <c r="K17" s="66">
        <f t="shared" si="0"/>
        <v>38.950833333333335</v>
      </c>
      <c r="L17" s="66">
        <f t="shared" si="1"/>
        <v>20.645318021201412</v>
      </c>
    </row>
    <row r="18" spans="2:12" x14ac:dyDescent="0.3">
      <c r="B18" s="65"/>
      <c r="C18" s="65" t="s">
        <v>64</v>
      </c>
      <c r="D18" s="65"/>
      <c r="E18" s="65"/>
      <c r="F18" s="65" t="s">
        <v>65</v>
      </c>
      <c r="G18" s="65">
        <f>G19</f>
        <v>3934397.8899999997</v>
      </c>
      <c r="H18" s="65">
        <f>H19</f>
        <v>4765734</v>
      </c>
      <c r="I18" s="65">
        <f>I19</f>
        <v>5099110</v>
      </c>
      <c r="J18" s="65">
        <f>J19</f>
        <v>5069706.21</v>
      </c>
      <c r="K18" s="65">
        <f t="shared" si="0"/>
        <v>128.85596098161795</v>
      </c>
      <c r="L18" s="65">
        <f t="shared" si="1"/>
        <v>99.423354467740452</v>
      </c>
    </row>
    <row r="19" spans="2:12" x14ac:dyDescent="0.3">
      <c r="B19" s="65"/>
      <c r="C19" s="65"/>
      <c r="D19" s="65" t="s">
        <v>66</v>
      </c>
      <c r="E19" s="65"/>
      <c r="F19" s="65" t="s">
        <v>67</v>
      </c>
      <c r="G19" s="65">
        <f>G20+G21</f>
        <v>3934397.8899999997</v>
      </c>
      <c r="H19" s="65">
        <f>H20+H21</f>
        <v>4765734</v>
      </c>
      <c r="I19" s="65">
        <f>I20+I21</f>
        <v>5099110</v>
      </c>
      <c r="J19" s="65">
        <f>J20+J21</f>
        <v>5069706.21</v>
      </c>
      <c r="K19" s="65">
        <f t="shared" si="0"/>
        <v>128.85596098161795</v>
      </c>
      <c r="L19" s="65">
        <f t="shared" si="1"/>
        <v>99.423354467740452</v>
      </c>
    </row>
    <row r="20" spans="2:12" x14ac:dyDescent="0.3">
      <c r="B20" s="66"/>
      <c r="C20" s="66"/>
      <c r="D20" s="66"/>
      <c r="E20" s="66" t="s">
        <v>68</v>
      </c>
      <c r="F20" s="66" t="s">
        <v>69</v>
      </c>
      <c r="G20" s="66">
        <v>3784914.55</v>
      </c>
      <c r="H20" s="66">
        <v>4760688</v>
      </c>
      <c r="I20" s="66">
        <v>5094064</v>
      </c>
      <c r="J20" s="66">
        <v>5064789.72</v>
      </c>
      <c r="K20" s="66">
        <f t="shared" si="0"/>
        <v>133.81516684438756</v>
      </c>
      <c r="L20" s="66">
        <f t="shared" si="1"/>
        <v>99.425325633914298</v>
      </c>
    </row>
    <row r="21" spans="2:12" x14ac:dyDescent="0.3">
      <c r="B21" s="66"/>
      <c r="C21" s="66"/>
      <c r="D21" s="66"/>
      <c r="E21" s="66" t="s">
        <v>70</v>
      </c>
      <c r="F21" s="66" t="s">
        <v>71</v>
      </c>
      <c r="G21" s="66">
        <v>149483.34</v>
      </c>
      <c r="H21" s="66">
        <v>5046</v>
      </c>
      <c r="I21" s="66">
        <v>5046</v>
      </c>
      <c r="J21" s="66">
        <v>4916.49</v>
      </c>
      <c r="K21" s="66">
        <f t="shared" si="0"/>
        <v>3.2889885923073434</v>
      </c>
      <c r="L21" s="66">
        <f t="shared" si="1"/>
        <v>97.4334126040428</v>
      </c>
    </row>
    <row r="22" spans="2:12" x14ac:dyDescent="0.3">
      <c r="F22" s="35"/>
    </row>
    <row r="23" spans="2:12" x14ac:dyDescent="0.3">
      <c r="F23" s="35"/>
    </row>
    <row r="24" spans="2:12" ht="36.75" customHeight="1" x14ac:dyDescent="0.3">
      <c r="B24" s="118" t="s">
        <v>3</v>
      </c>
      <c r="C24" s="119"/>
      <c r="D24" s="119"/>
      <c r="E24" s="119"/>
      <c r="F24" s="120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3">
      <c r="B25" s="121">
        <v>1</v>
      </c>
      <c r="C25" s="122"/>
      <c r="D25" s="122"/>
      <c r="E25" s="122"/>
      <c r="F25" s="123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3">
      <c r="B26" s="65"/>
      <c r="C26" s="66"/>
      <c r="D26" s="67"/>
      <c r="E26" s="68"/>
      <c r="F26" s="8" t="s">
        <v>21</v>
      </c>
      <c r="G26" s="65">
        <f>G27+G72</f>
        <v>3935597.8899999997</v>
      </c>
      <c r="H26" s="65">
        <f>H27+H72</f>
        <v>4767063</v>
      </c>
      <c r="I26" s="65">
        <f>I27+I72</f>
        <v>5103995</v>
      </c>
      <c r="J26" s="65">
        <f>J27+J72</f>
        <v>5071047.6099999994</v>
      </c>
      <c r="K26" s="70">
        <f t="shared" ref="K26:K57" si="4">(J26*100)/G26</f>
        <v>128.85075538039789</v>
      </c>
      <c r="L26" s="70">
        <f t="shared" ref="L26:L57" si="5">(J26*100)/I26</f>
        <v>99.354478403681824</v>
      </c>
    </row>
    <row r="27" spans="2:12" x14ac:dyDescent="0.3">
      <c r="B27" s="65" t="s">
        <v>72</v>
      </c>
      <c r="C27" s="65"/>
      <c r="D27" s="65"/>
      <c r="E27" s="65"/>
      <c r="F27" s="65" t="s">
        <v>73</v>
      </c>
      <c r="G27" s="65">
        <f>G28+G37+G66</f>
        <v>3786114.55</v>
      </c>
      <c r="H27" s="65">
        <f>H28+H37+H66</f>
        <v>4762017</v>
      </c>
      <c r="I27" s="65">
        <f>I28+I37+I66</f>
        <v>5097349</v>
      </c>
      <c r="J27" s="65">
        <f>J28+J37+J66</f>
        <v>5064789.72</v>
      </c>
      <c r="K27" s="65">
        <f t="shared" si="4"/>
        <v>133.77275444558327</v>
      </c>
      <c r="L27" s="65">
        <f t="shared" si="5"/>
        <v>99.361250720717763</v>
      </c>
    </row>
    <row r="28" spans="2:12" x14ac:dyDescent="0.3">
      <c r="B28" s="65"/>
      <c r="C28" s="65" t="s">
        <v>74</v>
      </c>
      <c r="D28" s="65"/>
      <c r="E28" s="65"/>
      <c r="F28" s="65" t="s">
        <v>75</v>
      </c>
      <c r="G28" s="65">
        <f>G29+G32+G34</f>
        <v>2994034.84</v>
      </c>
      <c r="H28" s="65">
        <f>H29+H32+H34</f>
        <v>3562564</v>
      </c>
      <c r="I28" s="65">
        <f>I29+I32+I34</f>
        <v>3985120</v>
      </c>
      <c r="J28" s="65">
        <f>J29+J32+J34</f>
        <v>3985119.13</v>
      </c>
      <c r="K28" s="65">
        <f t="shared" si="4"/>
        <v>133.10196250087725</v>
      </c>
      <c r="L28" s="65">
        <f t="shared" si="5"/>
        <v>99.999978168787891</v>
      </c>
    </row>
    <row r="29" spans="2:12" x14ac:dyDescent="0.3">
      <c r="B29" s="65"/>
      <c r="C29" s="65"/>
      <c r="D29" s="65" t="s">
        <v>76</v>
      </c>
      <c r="E29" s="65"/>
      <c r="F29" s="65" t="s">
        <v>77</v>
      </c>
      <c r="G29" s="65">
        <f>G30+G31</f>
        <v>2471965.9099999997</v>
      </c>
      <c r="H29" s="65">
        <f>H30+H31</f>
        <v>2928538</v>
      </c>
      <c r="I29" s="65">
        <f>I30+I31</f>
        <v>3257000</v>
      </c>
      <c r="J29" s="65">
        <f>J30+J31</f>
        <v>3256999.27</v>
      </c>
      <c r="K29" s="65">
        <f t="shared" si="4"/>
        <v>131.75745089462015</v>
      </c>
      <c r="L29" s="65">
        <f t="shared" si="5"/>
        <v>99.999977586736264</v>
      </c>
    </row>
    <row r="30" spans="2:12" x14ac:dyDescent="0.3">
      <c r="B30" s="66"/>
      <c r="C30" s="66"/>
      <c r="D30" s="66"/>
      <c r="E30" s="66" t="s">
        <v>78</v>
      </c>
      <c r="F30" s="66" t="s">
        <v>79</v>
      </c>
      <c r="G30" s="66">
        <v>2462930.0499999998</v>
      </c>
      <c r="H30" s="66">
        <v>2919538</v>
      </c>
      <c r="I30" s="66">
        <v>3247636</v>
      </c>
      <c r="J30" s="66">
        <v>3247635.7</v>
      </c>
      <c r="K30" s="66">
        <f t="shared" si="4"/>
        <v>131.86065515746174</v>
      </c>
      <c r="L30" s="66">
        <f t="shared" si="5"/>
        <v>99.999990762511558</v>
      </c>
    </row>
    <row r="31" spans="2:12" x14ac:dyDescent="0.3">
      <c r="B31" s="66"/>
      <c r="C31" s="66"/>
      <c r="D31" s="66"/>
      <c r="E31" s="66" t="s">
        <v>80</v>
      </c>
      <c r="F31" s="66" t="s">
        <v>81</v>
      </c>
      <c r="G31" s="66">
        <v>9035.86</v>
      </c>
      <c r="H31" s="66">
        <v>9000</v>
      </c>
      <c r="I31" s="66">
        <v>9364</v>
      </c>
      <c r="J31" s="66">
        <v>9363.57</v>
      </c>
      <c r="K31" s="66">
        <f t="shared" si="4"/>
        <v>103.62677155245875</v>
      </c>
      <c r="L31" s="66">
        <f t="shared" si="5"/>
        <v>99.995407945322512</v>
      </c>
    </row>
    <row r="32" spans="2:12" x14ac:dyDescent="0.3">
      <c r="B32" s="65"/>
      <c r="C32" s="65"/>
      <c r="D32" s="65" t="s">
        <v>82</v>
      </c>
      <c r="E32" s="65"/>
      <c r="F32" s="65" t="s">
        <v>83</v>
      </c>
      <c r="G32" s="65">
        <f>G33</f>
        <v>49806.12</v>
      </c>
      <c r="H32" s="65">
        <f>H33</f>
        <v>66200</v>
      </c>
      <c r="I32" s="65">
        <f>I33</f>
        <v>90727</v>
      </c>
      <c r="J32" s="65">
        <f>J33</f>
        <v>90726.92</v>
      </c>
      <c r="K32" s="65">
        <f t="shared" si="4"/>
        <v>182.16018433076096</v>
      </c>
      <c r="L32" s="65">
        <f t="shared" si="5"/>
        <v>99.999911823382234</v>
      </c>
    </row>
    <row r="33" spans="2:12" x14ac:dyDescent="0.3">
      <c r="B33" s="66"/>
      <c r="C33" s="66"/>
      <c r="D33" s="66"/>
      <c r="E33" s="66" t="s">
        <v>84</v>
      </c>
      <c r="F33" s="66" t="s">
        <v>83</v>
      </c>
      <c r="G33" s="66">
        <v>49806.12</v>
      </c>
      <c r="H33" s="66">
        <v>66200</v>
      </c>
      <c r="I33" s="66">
        <v>90727</v>
      </c>
      <c r="J33" s="66">
        <v>90726.92</v>
      </c>
      <c r="K33" s="66">
        <f t="shared" si="4"/>
        <v>182.16018433076096</v>
      </c>
      <c r="L33" s="66">
        <f t="shared" si="5"/>
        <v>99.999911823382234</v>
      </c>
    </row>
    <row r="34" spans="2:12" x14ac:dyDescent="0.3">
      <c r="B34" s="65"/>
      <c r="C34" s="65"/>
      <c r="D34" s="65" t="s">
        <v>85</v>
      </c>
      <c r="E34" s="65"/>
      <c r="F34" s="65" t="s">
        <v>86</v>
      </c>
      <c r="G34" s="65">
        <f>G35+G36</f>
        <v>472262.81</v>
      </c>
      <c r="H34" s="65">
        <f>H35+H36</f>
        <v>567826</v>
      </c>
      <c r="I34" s="65">
        <f>I35+I36</f>
        <v>637393</v>
      </c>
      <c r="J34" s="65">
        <f>J35+J36</f>
        <v>637392.93999999994</v>
      </c>
      <c r="K34" s="65">
        <f t="shared" si="4"/>
        <v>134.96572808686756</v>
      </c>
      <c r="L34" s="65">
        <f t="shared" si="5"/>
        <v>99.999990586655329</v>
      </c>
    </row>
    <row r="35" spans="2:12" x14ac:dyDescent="0.3">
      <c r="B35" s="66"/>
      <c r="C35" s="66"/>
      <c r="D35" s="66"/>
      <c r="E35" s="66" t="s">
        <v>87</v>
      </c>
      <c r="F35" s="66" t="s">
        <v>88</v>
      </c>
      <c r="G35" s="66">
        <v>74475.55</v>
      </c>
      <c r="H35" s="66">
        <v>92000</v>
      </c>
      <c r="I35" s="66">
        <v>114227</v>
      </c>
      <c r="J35" s="66">
        <v>114227</v>
      </c>
      <c r="K35" s="66">
        <f t="shared" si="4"/>
        <v>153.37516809207852</v>
      </c>
      <c r="L35" s="66">
        <f t="shared" si="5"/>
        <v>100</v>
      </c>
    </row>
    <row r="36" spans="2:12" x14ac:dyDescent="0.3">
      <c r="B36" s="66"/>
      <c r="C36" s="66"/>
      <c r="D36" s="66"/>
      <c r="E36" s="66" t="s">
        <v>89</v>
      </c>
      <c r="F36" s="66" t="s">
        <v>90</v>
      </c>
      <c r="G36" s="66">
        <v>397787.26</v>
      </c>
      <c r="H36" s="66">
        <v>475826</v>
      </c>
      <c r="I36" s="66">
        <v>523166</v>
      </c>
      <c r="J36" s="66">
        <v>523165.94</v>
      </c>
      <c r="K36" s="66">
        <f t="shared" si="4"/>
        <v>131.51902853801803</v>
      </c>
      <c r="L36" s="66">
        <f t="shared" si="5"/>
        <v>99.999988531364806</v>
      </c>
    </row>
    <row r="37" spans="2:12" x14ac:dyDescent="0.3">
      <c r="B37" s="65"/>
      <c r="C37" s="65" t="s">
        <v>91</v>
      </c>
      <c r="D37" s="65"/>
      <c r="E37" s="65"/>
      <c r="F37" s="65" t="s">
        <v>92</v>
      </c>
      <c r="G37" s="65">
        <f>G38+G43+G49+G59+G61</f>
        <v>791098.88000000012</v>
      </c>
      <c r="H37" s="65">
        <f>H38+H43+H49+H59+H61</f>
        <v>1197329</v>
      </c>
      <c r="I37" s="65">
        <f>I38+I43+I49+I59+I61</f>
        <v>1109570</v>
      </c>
      <c r="J37" s="65">
        <f>J38+J43+J49+J59+J61</f>
        <v>1078311.78</v>
      </c>
      <c r="K37" s="65">
        <f t="shared" si="4"/>
        <v>136.30556271296956</v>
      </c>
      <c r="L37" s="65">
        <f t="shared" si="5"/>
        <v>97.182852816856979</v>
      </c>
    </row>
    <row r="38" spans="2:12" x14ac:dyDescent="0.3">
      <c r="B38" s="65"/>
      <c r="C38" s="65"/>
      <c r="D38" s="65" t="s">
        <v>93</v>
      </c>
      <c r="E38" s="65"/>
      <c r="F38" s="65" t="s">
        <v>94</v>
      </c>
      <c r="G38" s="65">
        <f>G39+G40+G41+G42</f>
        <v>47682.429999999993</v>
      </c>
      <c r="H38" s="65">
        <f>H39+H40+H41+H42</f>
        <v>60200</v>
      </c>
      <c r="I38" s="65">
        <f>I39+I40+I41+I42</f>
        <v>66000</v>
      </c>
      <c r="J38" s="65">
        <f>J39+J40+J41+J42</f>
        <v>64665.49</v>
      </c>
      <c r="K38" s="65">
        <f t="shared" si="4"/>
        <v>135.61701867962688</v>
      </c>
      <c r="L38" s="65">
        <f t="shared" si="5"/>
        <v>97.978015151515152</v>
      </c>
    </row>
    <row r="39" spans="2:12" x14ac:dyDescent="0.3">
      <c r="B39" s="66"/>
      <c r="C39" s="66"/>
      <c r="D39" s="66"/>
      <c r="E39" s="66" t="s">
        <v>95</v>
      </c>
      <c r="F39" s="66" t="s">
        <v>96</v>
      </c>
      <c r="G39" s="66">
        <v>4423.21</v>
      </c>
      <c r="H39" s="66">
        <v>6000</v>
      </c>
      <c r="I39" s="66">
        <v>6000</v>
      </c>
      <c r="J39" s="66">
        <v>3234.45</v>
      </c>
      <c r="K39" s="66">
        <f t="shared" si="4"/>
        <v>73.124495558655369</v>
      </c>
      <c r="L39" s="66">
        <f t="shared" si="5"/>
        <v>53.907499999999999</v>
      </c>
    </row>
    <row r="40" spans="2:12" x14ac:dyDescent="0.3">
      <c r="B40" s="66"/>
      <c r="C40" s="66"/>
      <c r="D40" s="66"/>
      <c r="E40" s="66" t="s">
        <v>97</v>
      </c>
      <c r="F40" s="66" t="s">
        <v>98</v>
      </c>
      <c r="G40" s="66">
        <v>42372.88</v>
      </c>
      <c r="H40" s="66">
        <v>52000</v>
      </c>
      <c r="I40" s="66">
        <v>58300</v>
      </c>
      <c r="J40" s="66">
        <v>60789.04</v>
      </c>
      <c r="K40" s="66">
        <f t="shared" si="4"/>
        <v>143.46213899078845</v>
      </c>
      <c r="L40" s="66">
        <f t="shared" si="5"/>
        <v>104.2693653516295</v>
      </c>
    </row>
    <row r="41" spans="2:12" x14ac:dyDescent="0.3">
      <c r="B41" s="66"/>
      <c r="C41" s="66"/>
      <c r="D41" s="66"/>
      <c r="E41" s="66" t="s">
        <v>99</v>
      </c>
      <c r="F41" s="66" t="s">
        <v>100</v>
      </c>
      <c r="G41" s="66">
        <v>796.34</v>
      </c>
      <c r="H41" s="66">
        <v>2000</v>
      </c>
      <c r="I41" s="66">
        <v>1500</v>
      </c>
      <c r="J41" s="66">
        <v>642</v>
      </c>
      <c r="K41" s="66">
        <f t="shared" si="4"/>
        <v>80.618831152522787</v>
      </c>
      <c r="L41" s="66">
        <f t="shared" si="5"/>
        <v>42.8</v>
      </c>
    </row>
    <row r="42" spans="2:12" x14ac:dyDescent="0.3">
      <c r="B42" s="66"/>
      <c r="C42" s="66"/>
      <c r="D42" s="66"/>
      <c r="E42" s="66" t="s">
        <v>101</v>
      </c>
      <c r="F42" s="66" t="s">
        <v>102</v>
      </c>
      <c r="G42" s="66">
        <v>90</v>
      </c>
      <c r="H42" s="66">
        <v>200</v>
      </c>
      <c r="I42" s="66">
        <v>200</v>
      </c>
      <c r="J42" s="66">
        <v>0</v>
      </c>
      <c r="K42" s="66">
        <f t="shared" si="4"/>
        <v>0</v>
      </c>
      <c r="L42" s="66">
        <f t="shared" si="5"/>
        <v>0</v>
      </c>
    </row>
    <row r="43" spans="2:12" x14ac:dyDescent="0.3">
      <c r="B43" s="65"/>
      <c r="C43" s="65"/>
      <c r="D43" s="65" t="s">
        <v>103</v>
      </c>
      <c r="E43" s="65"/>
      <c r="F43" s="65" t="s">
        <v>104</v>
      </c>
      <c r="G43" s="65">
        <f>G44+G45+G46+G47+G48</f>
        <v>113955.39</v>
      </c>
      <c r="H43" s="65">
        <f>H44+H45+H46+H47+H48</f>
        <v>161358</v>
      </c>
      <c r="I43" s="65">
        <f>I44+I45+I46+I47+I48</f>
        <v>120797</v>
      </c>
      <c r="J43" s="65">
        <f>J44+J45+J46+J47+J48</f>
        <v>122080.63</v>
      </c>
      <c r="K43" s="65">
        <f t="shared" si="4"/>
        <v>107.1301936661355</v>
      </c>
      <c r="L43" s="65">
        <f t="shared" si="5"/>
        <v>101.0626340058114</v>
      </c>
    </row>
    <row r="44" spans="2:12" x14ac:dyDescent="0.3">
      <c r="B44" s="66"/>
      <c r="C44" s="66"/>
      <c r="D44" s="66"/>
      <c r="E44" s="66" t="s">
        <v>105</v>
      </c>
      <c r="F44" s="66" t="s">
        <v>106</v>
      </c>
      <c r="G44" s="66">
        <v>31256.15</v>
      </c>
      <c r="H44" s="66">
        <v>38500</v>
      </c>
      <c r="I44" s="66">
        <v>38500</v>
      </c>
      <c r="J44" s="66">
        <v>40166.21</v>
      </c>
      <c r="K44" s="66">
        <f t="shared" si="4"/>
        <v>128.50658190468116</v>
      </c>
      <c r="L44" s="66">
        <f t="shared" si="5"/>
        <v>104.32781818181819</v>
      </c>
    </row>
    <row r="45" spans="2:12" x14ac:dyDescent="0.3">
      <c r="B45" s="66"/>
      <c r="C45" s="66"/>
      <c r="D45" s="66"/>
      <c r="E45" s="66" t="s">
        <v>107</v>
      </c>
      <c r="F45" s="66" t="s">
        <v>108</v>
      </c>
      <c r="G45" s="66">
        <v>79833.19</v>
      </c>
      <c r="H45" s="66">
        <v>119500</v>
      </c>
      <c r="I45" s="66">
        <v>78539</v>
      </c>
      <c r="J45" s="66">
        <v>78538.3</v>
      </c>
      <c r="K45" s="66">
        <f t="shared" si="4"/>
        <v>98.378005438590137</v>
      </c>
      <c r="L45" s="66">
        <f t="shared" si="5"/>
        <v>99.999108723054789</v>
      </c>
    </row>
    <row r="46" spans="2:12" x14ac:dyDescent="0.3">
      <c r="B46" s="66"/>
      <c r="C46" s="66"/>
      <c r="D46" s="66"/>
      <c r="E46" s="66" t="s">
        <v>109</v>
      </c>
      <c r="F46" s="66" t="s">
        <v>110</v>
      </c>
      <c r="G46" s="66">
        <v>1064.74</v>
      </c>
      <c r="H46" s="66">
        <v>1500</v>
      </c>
      <c r="I46" s="66">
        <v>1900</v>
      </c>
      <c r="J46" s="66">
        <v>1618.94</v>
      </c>
      <c r="K46" s="66">
        <f t="shared" si="4"/>
        <v>152.05026579258785</v>
      </c>
      <c r="L46" s="66">
        <f t="shared" si="5"/>
        <v>85.207368421052635</v>
      </c>
    </row>
    <row r="47" spans="2:12" x14ac:dyDescent="0.3">
      <c r="B47" s="66"/>
      <c r="C47" s="66"/>
      <c r="D47" s="66"/>
      <c r="E47" s="66" t="s">
        <v>111</v>
      </c>
      <c r="F47" s="66" t="s">
        <v>112</v>
      </c>
      <c r="G47" s="66">
        <v>1271.31</v>
      </c>
      <c r="H47" s="66">
        <v>1327</v>
      </c>
      <c r="I47" s="66">
        <v>1327</v>
      </c>
      <c r="J47" s="66">
        <v>1273.0899999999999</v>
      </c>
      <c r="K47" s="66">
        <f t="shared" si="4"/>
        <v>100.1400130573975</v>
      </c>
      <c r="L47" s="66">
        <f t="shared" si="5"/>
        <v>95.937452901281091</v>
      </c>
    </row>
    <row r="48" spans="2:12" x14ac:dyDescent="0.3">
      <c r="B48" s="66"/>
      <c r="C48" s="66"/>
      <c r="D48" s="66"/>
      <c r="E48" s="66" t="s">
        <v>113</v>
      </c>
      <c r="F48" s="66" t="s">
        <v>114</v>
      </c>
      <c r="G48" s="66">
        <v>530</v>
      </c>
      <c r="H48" s="66">
        <v>531</v>
      </c>
      <c r="I48" s="66">
        <v>531</v>
      </c>
      <c r="J48" s="66">
        <v>484.09</v>
      </c>
      <c r="K48" s="66">
        <f t="shared" si="4"/>
        <v>91.3377358490566</v>
      </c>
      <c r="L48" s="66">
        <f t="shared" si="5"/>
        <v>91.165725047080983</v>
      </c>
    </row>
    <row r="49" spans="2:12" x14ac:dyDescent="0.3">
      <c r="B49" s="65"/>
      <c r="C49" s="65"/>
      <c r="D49" s="65" t="s">
        <v>115</v>
      </c>
      <c r="E49" s="65"/>
      <c r="F49" s="65" t="s">
        <v>116</v>
      </c>
      <c r="G49" s="65">
        <f>G50+G51+G52+G53+G54+G55+G56+G57+G58</f>
        <v>616987.05000000005</v>
      </c>
      <c r="H49" s="65">
        <f>H50+H51+H52+H53+H54+H55+H56+H57+H58</f>
        <v>963829</v>
      </c>
      <c r="I49" s="65">
        <f>I50+I51+I52+I53+I54+I55+I56+I57+I58</f>
        <v>906836</v>
      </c>
      <c r="J49" s="65">
        <f>J50+J51+J52+J53+J54+J55+J56+J57+J58</f>
        <v>879083.45000000007</v>
      </c>
      <c r="K49" s="65">
        <f t="shared" si="4"/>
        <v>142.48004881139724</v>
      </c>
      <c r="L49" s="65">
        <f t="shared" si="5"/>
        <v>96.939628554666996</v>
      </c>
    </row>
    <row r="50" spans="2:12" x14ac:dyDescent="0.3">
      <c r="B50" s="66"/>
      <c r="C50" s="66"/>
      <c r="D50" s="66"/>
      <c r="E50" s="66" t="s">
        <v>117</v>
      </c>
      <c r="F50" s="66" t="s">
        <v>118</v>
      </c>
      <c r="G50" s="66">
        <v>53985.79</v>
      </c>
      <c r="H50" s="66">
        <v>68000</v>
      </c>
      <c r="I50" s="66">
        <v>68000</v>
      </c>
      <c r="J50" s="66">
        <v>56406.54</v>
      </c>
      <c r="K50" s="66">
        <f t="shared" si="4"/>
        <v>104.48405033991352</v>
      </c>
      <c r="L50" s="66">
        <f t="shared" si="5"/>
        <v>82.950794117647064</v>
      </c>
    </row>
    <row r="51" spans="2:12" x14ac:dyDescent="0.3">
      <c r="B51" s="66"/>
      <c r="C51" s="66"/>
      <c r="D51" s="66"/>
      <c r="E51" s="66" t="s">
        <v>119</v>
      </c>
      <c r="F51" s="66" t="s">
        <v>120</v>
      </c>
      <c r="G51" s="66">
        <v>14977.54</v>
      </c>
      <c r="H51" s="66">
        <v>20664</v>
      </c>
      <c r="I51" s="66">
        <v>13852</v>
      </c>
      <c r="J51" s="66">
        <v>6766.33</v>
      </c>
      <c r="K51" s="66">
        <f t="shared" si="4"/>
        <v>45.176510962414383</v>
      </c>
      <c r="L51" s="66">
        <f t="shared" si="5"/>
        <v>48.847314467224948</v>
      </c>
    </row>
    <row r="52" spans="2:12" x14ac:dyDescent="0.3">
      <c r="B52" s="66"/>
      <c r="C52" s="66"/>
      <c r="D52" s="66"/>
      <c r="E52" s="66" t="s">
        <v>121</v>
      </c>
      <c r="F52" s="66" t="s">
        <v>122</v>
      </c>
      <c r="G52" s="66">
        <v>2869.63</v>
      </c>
      <c r="H52" s="66">
        <v>3200</v>
      </c>
      <c r="I52" s="66">
        <v>2705</v>
      </c>
      <c r="J52" s="66">
        <v>1303.72</v>
      </c>
      <c r="K52" s="66">
        <f t="shared" si="4"/>
        <v>45.431641012952888</v>
      </c>
      <c r="L52" s="66">
        <f t="shared" si="5"/>
        <v>48.196672828096119</v>
      </c>
    </row>
    <row r="53" spans="2:12" x14ac:dyDescent="0.3">
      <c r="B53" s="66"/>
      <c r="C53" s="66"/>
      <c r="D53" s="66"/>
      <c r="E53" s="66" t="s">
        <v>123</v>
      </c>
      <c r="F53" s="66" t="s">
        <v>124</v>
      </c>
      <c r="G53" s="66">
        <v>11229.24</v>
      </c>
      <c r="H53" s="66">
        <v>14500</v>
      </c>
      <c r="I53" s="66">
        <v>14500</v>
      </c>
      <c r="J53" s="66">
        <v>11555.81</v>
      </c>
      <c r="K53" s="66">
        <f t="shared" si="4"/>
        <v>102.90821106325986</v>
      </c>
      <c r="L53" s="66">
        <f t="shared" si="5"/>
        <v>79.695241379310346</v>
      </c>
    </row>
    <row r="54" spans="2:12" x14ac:dyDescent="0.3">
      <c r="B54" s="66"/>
      <c r="C54" s="66"/>
      <c r="D54" s="66"/>
      <c r="E54" s="66" t="s">
        <v>125</v>
      </c>
      <c r="F54" s="66" t="s">
        <v>126</v>
      </c>
      <c r="G54" s="66">
        <v>6525.5</v>
      </c>
      <c r="H54" s="66">
        <v>8962</v>
      </c>
      <c r="I54" s="66">
        <v>11462</v>
      </c>
      <c r="J54" s="66">
        <v>11998.05</v>
      </c>
      <c r="K54" s="66">
        <f t="shared" si="4"/>
        <v>183.86407171864224</v>
      </c>
      <c r="L54" s="66">
        <f t="shared" si="5"/>
        <v>104.67675798290001</v>
      </c>
    </row>
    <row r="55" spans="2:12" x14ac:dyDescent="0.3">
      <c r="B55" s="66"/>
      <c r="C55" s="66"/>
      <c r="D55" s="66"/>
      <c r="E55" s="66" t="s">
        <v>127</v>
      </c>
      <c r="F55" s="66" t="s">
        <v>128</v>
      </c>
      <c r="G55" s="66">
        <v>7275</v>
      </c>
      <c r="H55" s="66">
        <v>3318</v>
      </c>
      <c r="I55" s="66">
        <v>9318</v>
      </c>
      <c r="J55" s="66">
        <v>4929.34</v>
      </c>
      <c r="K55" s="66">
        <f t="shared" si="4"/>
        <v>67.757250859106534</v>
      </c>
      <c r="L55" s="66">
        <f t="shared" si="5"/>
        <v>52.901266366172997</v>
      </c>
    </row>
    <row r="56" spans="2:12" x14ac:dyDescent="0.3">
      <c r="B56" s="66"/>
      <c r="C56" s="66"/>
      <c r="D56" s="66"/>
      <c r="E56" s="66" t="s">
        <v>129</v>
      </c>
      <c r="F56" s="66" t="s">
        <v>130</v>
      </c>
      <c r="G56" s="66">
        <v>514192.89</v>
      </c>
      <c r="H56" s="66">
        <v>838121</v>
      </c>
      <c r="I56" s="66">
        <v>779935</v>
      </c>
      <c r="J56" s="66">
        <v>780163.89</v>
      </c>
      <c r="K56" s="66">
        <f t="shared" si="4"/>
        <v>151.72591943074124</v>
      </c>
      <c r="L56" s="66">
        <f t="shared" si="5"/>
        <v>100.02934731740466</v>
      </c>
    </row>
    <row r="57" spans="2:12" x14ac:dyDescent="0.3">
      <c r="B57" s="66"/>
      <c r="C57" s="66"/>
      <c r="D57" s="66"/>
      <c r="E57" s="66" t="s">
        <v>131</v>
      </c>
      <c r="F57" s="66" t="s">
        <v>132</v>
      </c>
      <c r="G57" s="66">
        <v>18.260000000000002</v>
      </c>
      <c r="H57" s="66">
        <v>64</v>
      </c>
      <c r="I57" s="66">
        <v>64</v>
      </c>
      <c r="J57" s="66">
        <v>18.260000000000002</v>
      </c>
      <c r="K57" s="66">
        <f t="shared" si="4"/>
        <v>99.999999999999986</v>
      </c>
      <c r="L57" s="66">
        <f t="shared" si="5"/>
        <v>28.53125</v>
      </c>
    </row>
    <row r="58" spans="2:12" x14ac:dyDescent="0.3">
      <c r="B58" s="66"/>
      <c r="C58" s="66"/>
      <c r="D58" s="66"/>
      <c r="E58" s="66" t="s">
        <v>133</v>
      </c>
      <c r="F58" s="66" t="s">
        <v>134</v>
      </c>
      <c r="G58" s="66">
        <v>5913.2</v>
      </c>
      <c r="H58" s="66">
        <v>7000</v>
      </c>
      <c r="I58" s="66">
        <v>7000</v>
      </c>
      <c r="J58" s="66">
        <v>5941.51</v>
      </c>
      <c r="K58" s="66">
        <f t="shared" ref="K58:K80" si="6">(J58*100)/G58</f>
        <v>100.47875938578096</v>
      </c>
      <c r="L58" s="66">
        <f t="shared" ref="L58:L80" si="7">(J58*100)/I58</f>
        <v>84.878714285714281</v>
      </c>
    </row>
    <row r="59" spans="2:12" x14ac:dyDescent="0.3">
      <c r="B59" s="65"/>
      <c r="C59" s="65"/>
      <c r="D59" s="65" t="s">
        <v>135</v>
      </c>
      <c r="E59" s="65"/>
      <c r="F59" s="65" t="s">
        <v>136</v>
      </c>
      <c r="G59" s="65">
        <f>G60</f>
        <v>8860</v>
      </c>
      <c r="H59" s="65">
        <f>H60</f>
        <v>6500</v>
      </c>
      <c r="I59" s="65">
        <f>I60</f>
        <v>12160</v>
      </c>
      <c r="J59" s="65">
        <f>J60</f>
        <v>10882.96</v>
      </c>
      <c r="K59" s="65">
        <f t="shared" si="6"/>
        <v>122.83250564334085</v>
      </c>
      <c r="L59" s="65">
        <f t="shared" si="7"/>
        <v>89.498026315789474</v>
      </c>
    </row>
    <row r="60" spans="2:12" x14ac:dyDescent="0.3">
      <c r="B60" s="66"/>
      <c r="C60" s="66"/>
      <c r="D60" s="66"/>
      <c r="E60" s="66" t="s">
        <v>137</v>
      </c>
      <c r="F60" s="66" t="s">
        <v>138</v>
      </c>
      <c r="G60" s="66">
        <v>8860</v>
      </c>
      <c r="H60" s="66">
        <v>6500</v>
      </c>
      <c r="I60" s="66">
        <v>12160</v>
      </c>
      <c r="J60" s="66">
        <v>10882.96</v>
      </c>
      <c r="K60" s="66">
        <f t="shared" si="6"/>
        <v>122.83250564334085</v>
      </c>
      <c r="L60" s="66">
        <f t="shared" si="7"/>
        <v>89.498026315789474</v>
      </c>
    </row>
    <row r="61" spans="2:12" x14ac:dyDescent="0.3">
      <c r="B61" s="65"/>
      <c r="C61" s="65"/>
      <c r="D61" s="65" t="s">
        <v>139</v>
      </c>
      <c r="E61" s="65"/>
      <c r="F61" s="65" t="s">
        <v>140</v>
      </c>
      <c r="G61" s="65">
        <f>G62+G63+G64+G65</f>
        <v>3614.0099999999998</v>
      </c>
      <c r="H61" s="65">
        <f>H62+H63+H64+H65</f>
        <v>5442</v>
      </c>
      <c r="I61" s="65">
        <f>I62+I63+I64+I65</f>
        <v>3777</v>
      </c>
      <c r="J61" s="65">
        <f>J62+J63+J64+J65</f>
        <v>1599.25</v>
      </c>
      <c r="K61" s="65">
        <f t="shared" si="6"/>
        <v>44.251399415054195</v>
      </c>
      <c r="L61" s="65">
        <f t="shared" si="7"/>
        <v>42.341805665872386</v>
      </c>
    </row>
    <row r="62" spans="2:12" x14ac:dyDescent="0.3">
      <c r="B62" s="66"/>
      <c r="C62" s="66"/>
      <c r="D62" s="66"/>
      <c r="E62" s="66" t="s">
        <v>141</v>
      </c>
      <c r="F62" s="66" t="s">
        <v>142</v>
      </c>
      <c r="G62" s="66">
        <v>964.6</v>
      </c>
      <c r="H62" s="66">
        <v>1061</v>
      </c>
      <c r="I62" s="66">
        <v>1061</v>
      </c>
      <c r="J62" s="66">
        <v>867.96</v>
      </c>
      <c r="K62" s="66">
        <f t="shared" si="6"/>
        <v>89.981339415301676</v>
      </c>
      <c r="L62" s="66">
        <f t="shared" si="7"/>
        <v>81.805843543826583</v>
      </c>
    </row>
    <row r="63" spans="2:12" x14ac:dyDescent="0.3">
      <c r="B63" s="66"/>
      <c r="C63" s="66"/>
      <c r="D63" s="66"/>
      <c r="E63" s="66" t="s">
        <v>143</v>
      </c>
      <c r="F63" s="66" t="s">
        <v>144</v>
      </c>
      <c r="G63" s="66">
        <v>1996</v>
      </c>
      <c r="H63" s="66">
        <v>1462</v>
      </c>
      <c r="I63" s="66">
        <v>797</v>
      </c>
      <c r="J63" s="66">
        <v>266.55</v>
      </c>
      <c r="K63" s="66">
        <f t="shared" si="6"/>
        <v>13.354208416833668</v>
      </c>
      <c r="L63" s="66">
        <f t="shared" si="7"/>
        <v>33.444165621079044</v>
      </c>
    </row>
    <row r="64" spans="2:12" x14ac:dyDescent="0.3">
      <c r="B64" s="66"/>
      <c r="C64" s="66"/>
      <c r="D64" s="66"/>
      <c r="E64" s="66" t="s">
        <v>145</v>
      </c>
      <c r="F64" s="66" t="s">
        <v>146</v>
      </c>
      <c r="G64" s="66">
        <v>350</v>
      </c>
      <c r="H64" s="66">
        <v>2123</v>
      </c>
      <c r="I64" s="66">
        <v>1123</v>
      </c>
      <c r="J64" s="66">
        <v>41.72</v>
      </c>
      <c r="K64" s="66">
        <f t="shared" si="6"/>
        <v>11.92</v>
      </c>
      <c r="L64" s="66">
        <f t="shared" si="7"/>
        <v>3.7150489759572571</v>
      </c>
    </row>
    <row r="65" spans="2:12" x14ac:dyDescent="0.3">
      <c r="B65" s="66"/>
      <c r="C65" s="66"/>
      <c r="D65" s="66"/>
      <c r="E65" s="66" t="s">
        <v>147</v>
      </c>
      <c r="F65" s="66" t="s">
        <v>140</v>
      </c>
      <c r="G65" s="66">
        <v>303.41000000000003</v>
      </c>
      <c r="H65" s="66">
        <v>796</v>
      </c>
      <c r="I65" s="66">
        <v>796</v>
      </c>
      <c r="J65" s="66">
        <v>423.02</v>
      </c>
      <c r="K65" s="66">
        <f t="shared" si="6"/>
        <v>139.42190435384461</v>
      </c>
      <c r="L65" s="66">
        <f t="shared" si="7"/>
        <v>53.143216080402013</v>
      </c>
    </row>
    <row r="66" spans="2:12" x14ac:dyDescent="0.3">
      <c r="B66" s="65"/>
      <c r="C66" s="65" t="s">
        <v>148</v>
      </c>
      <c r="D66" s="65"/>
      <c r="E66" s="65"/>
      <c r="F66" s="65" t="s">
        <v>149</v>
      </c>
      <c r="G66" s="65">
        <f>G67+G69</f>
        <v>980.82999999999993</v>
      </c>
      <c r="H66" s="65">
        <f>H67+H69</f>
        <v>2124</v>
      </c>
      <c r="I66" s="65">
        <f>I67+I69</f>
        <v>2659</v>
      </c>
      <c r="J66" s="65">
        <f>J67+J69</f>
        <v>1358.81</v>
      </c>
      <c r="K66" s="65">
        <f t="shared" si="6"/>
        <v>138.5367494876788</v>
      </c>
      <c r="L66" s="65">
        <f t="shared" si="7"/>
        <v>51.102294095524634</v>
      </c>
    </row>
    <row r="67" spans="2:12" x14ac:dyDescent="0.3">
      <c r="B67" s="65"/>
      <c r="C67" s="65"/>
      <c r="D67" s="65" t="s">
        <v>150</v>
      </c>
      <c r="E67" s="65"/>
      <c r="F67" s="65" t="s">
        <v>151</v>
      </c>
      <c r="G67" s="65">
        <f>G68</f>
        <v>490.33</v>
      </c>
      <c r="H67" s="65">
        <f>H68</f>
        <v>1128</v>
      </c>
      <c r="I67" s="65">
        <f>I68</f>
        <v>1128</v>
      </c>
      <c r="J67" s="65">
        <f>J68</f>
        <v>338.55</v>
      </c>
      <c r="K67" s="65">
        <f t="shared" si="6"/>
        <v>69.045336813982416</v>
      </c>
      <c r="L67" s="65">
        <f t="shared" si="7"/>
        <v>30.013297872340427</v>
      </c>
    </row>
    <row r="68" spans="2:12" x14ac:dyDescent="0.3">
      <c r="B68" s="66"/>
      <c r="C68" s="66"/>
      <c r="D68" s="66"/>
      <c r="E68" s="66" t="s">
        <v>152</v>
      </c>
      <c r="F68" s="66" t="s">
        <v>153</v>
      </c>
      <c r="G68" s="66">
        <v>490.33</v>
      </c>
      <c r="H68" s="66">
        <v>1128</v>
      </c>
      <c r="I68" s="66">
        <v>1128</v>
      </c>
      <c r="J68" s="66">
        <v>338.55</v>
      </c>
      <c r="K68" s="66">
        <f t="shared" si="6"/>
        <v>69.045336813982416</v>
      </c>
      <c r="L68" s="66">
        <f t="shared" si="7"/>
        <v>30.013297872340427</v>
      </c>
    </row>
    <row r="69" spans="2:12" x14ac:dyDescent="0.3">
      <c r="B69" s="65"/>
      <c r="C69" s="65"/>
      <c r="D69" s="65" t="s">
        <v>154</v>
      </c>
      <c r="E69" s="65"/>
      <c r="F69" s="65" t="s">
        <v>155</v>
      </c>
      <c r="G69" s="65">
        <f>G70+G71</f>
        <v>490.5</v>
      </c>
      <c r="H69" s="65">
        <f>H70+H71</f>
        <v>996</v>
      </c>
      <c r="I69" s="65">
        <f>I70+I71</f>
        <v>1531</v>
      </c>
      <c r="J69" s="65">
        <f>J70+J71</f>
        <v>1020.26</v>
      </c>
      <c r="K69" s="65">
        <f t="shared" si="6"/>
        <v>208.00407747196738</v>
      </c>
      <c r="L69" s="65">
        <f t="shared" si="7"/>
        <v>66.640104506858265</v>
      </c>
    </row>
    <row r="70" spans="2:12" x14ac:dyDescent="0.3">
      <c r="B70" s="66"/>
      <c r="C70" s="66"/>
      <c r="D70" s="66"/>
      <c r="E70" s="66" t="s">
        <v>156</v>
      </c>
      <c r="F70" s="66" t="s">
        <v>157</v>
      </c>
      <c r="G70" s="66">
        <v>423.69</v>
      </c>
      <c r="H70" s="66">
        <v>664</v>
      </c>
      <c r="I70" s="66">
        <v>1199</v>
      </c>
      <c r="J70" s="66">
        <v>977.36</v>
      </c>
      <c r="K70" s="66">
        <f t="shared" si="6"/>
        <v>230.67809011305437</v>
      </c>
      <c r="L70" s="66">
        <f t="shared" si="7"/>
        <v>81.514595496246869</v>
      </c>
    </row>
    <row r="71" spans="2:12" x14ac:dyDescent="0.3">
      <c r="B71" s="66"/>
      <c r="C71" s="66"/>
      <c r="D71" s="66"/>
      <c r="E71" s="66" t="s">
        <v>158</v>
      </c>
      <c r="F71" s="66" t="s">
        <v>159</v>
      </c>
      <c r="G71" s="66">
        <v>66.81</v>
      </c>
      <c r="H71" s="66">
        <v>332</v>
      </c>
      <c r="I71" s="66">
        <v>332</v>
      </c>
      <c r="J71" s="66">
        <v>42.9</v>
      </c>
      <c r="K71" s="66">
        <f t="shared" si="6"/>
        <v>64.211944319712615</v>
      </c>
      <c r="L71" s="66">
        <f t="shared" si="7"/>
        <v>12.921686746987952</v>
      </c>
    </row>
    <row r="72" spans="2:12" x14ac:dyDescent="0.3">
      <c r="B72" s="65" t="s">
        <v>160</v>
      </c>
      <c r="C72" s="65"/>
      <c r="D72" s="65"/>
      <c r="E72" s="65"/>
      <c r="F72" s="65" t="s">
        <v>161</v>
      </c>
      <c r="G72" s="65">
        <f>G73+G78</f>
        <v>149483.34</v>
      </c>
      <c r="H72" s="65">
        <f>H73+H78</f>
        <v>5046</v>
      </c>
      <c r="I72" s="65">
        <f>I73+I78</f>
        <v>6646</v>
      </c>
      <c r="J72" s="65">
        <f>J73+J78</f>
        <v>6257.8899999999994</v>
      </c>
      <c r="K72" s="65">
        <f t="shared" si="6"/>
        <v>4.1863461172328638</v>
      </c>
      <c r="L72" s="65">
        <f t="shared" si="7"/>
        <v>94.160246764971404</v>
      </c>
    </row>
    <row r="73" spans="2:12" x14ac:dyDescent="0.3">
      <c r="B73" s="65"/>
      <c r="C73" s="65" t="s">
        <v>162</v>
      </c>
      <c r="D73" s="65"/>
      <c r="E73" s="65"/>
      <c r="F73" s="65" t="s">
        <v>163</v>
      </c>
      <c r="G73" s="65">
        <f>G74+G76</f>
        <v>4764.71</v>
      </c>
      <c r="H73" s="65">
        <f>H74+H76</f>
        <v>5046</v>
      </c>
      <c r="I73" s="65">
        <f>I74+I76</f>
        <v>6646</v>
      </c>
      <c r="J73" s="65">
        <f>J74+J76</f>
        <v>6257.8899999999994</v>
      </c>
      <c r="K73" s="65">
        <f t="shared" si="6"/>
        <v>131.3383185965148</v>
      </c>
      <c r="L73" s="65">
        <f t="shared" si="7"/>
        <v>94.160246764971404</v>
      </c>
    </row>
    <row r="74" spans="2:12" x14ac:dyDescent="0.3">
      <c r="B74" s="65"/>
      <c r="C74" s="65"/>
      <c r="D74" s="65" t="s">
        <v>164</v>
      </c>
      <c r="E74" s="65"/>
      <c r="F74" s="65" t="s">
        <v>165</v>
      </c>
      <c r="G74" s="65">
        <f>G75</f>
        <v>0</v>
      </c>
      <c r="H74" s="65">
        <f>H75</f>
        <v>0</v>
      </c>
      <c r="I74" s="65">
        <f>I75</f>
        <v>1600</v>
      </c>
      <c r="J74" s="65">
        <f>J75</f>
        <v>1341.4</v>
      </c>
      <c r="K74" s="65" t="e">
        <f t="shared" si="6"/>
        <v>#DIV/0!</v>
      </c>
      <c r="L74" s="65">
        <f t="shared" si="7"/>
        <v>83.837500000000006</v>
      </c>
    </row>
    <row r="75" spans="2:12" x14ac:dyDescent="0.3">
      <c r="B75" s="66"/>
      <c r="C75" s="66"/>
      <c r="D75" s="66"/>
      <c r="E75" s="66" t="s">
        <v>166</v>
      </c>
      <c r="F75" s="66" t="s">
        <v>167</v>
      </c>
      <c r="G75" s="66">
        <v>0</v>
      </c>
      <c r="H75" s="66">
        <v>0</v>
      </c>
      <c r="I75" s="66">
        <v>1600</v>
      </c>
      <c r="J75" s="66">
        <v>1341.4</v>
      </c>
      <c r="K75" s="66" t="e">
        <f t="shared" si="6"/>
        <v>#DIV/0!</v>
      </c>
      <c r="L75" s="66">
        <f t="shared" si="7"/>
        <v>83.837500000000006</v>
      </c>
    </row>
    <row r="76" spans="2:12" x14ac:dyDescent="0.3">
      <c r="B76" s="65"/>
      <c r="C76" s="65"/>
      <c r="D76" s="65" t="s">
        <v>168</v>
      </c>
      <c r="E76" s="65"/>
      <c r="F76" s="65" t="s">
        <v>169</v>
      </c>
      <c r="G76" s="65">
        <f>G77</f>
        <v>4764.71</v>
      </c>
      <c r="H76" s="65">
        <f>H77</f>
        <v>5046</v>
      </c>
      <c r="I76" s="65">
        <f>I77</f>
        <v>5046</v>
      </c>
      <c r="J76" s="65">
        <f>J77</f>
        <v>4916.49</v>
      </c>
      <c r="K76" s="65">
        <f t="shared" si="6"/>
        <v>103.18550341993532</v>
      </c>
      <c r="L76" s="65">
        <f t="shared" si="7"/>
        <v>97.4334126040428</v>
      </c>
    </row>
    <row r="77" spans="2:12" x14ac:dyDescent="0.3">
      <c r="B77" s="66"/>
      <c r="C77" s="66"/>
      <c r="D77" s="66"/>
      <c r="E77" s="66" t="s">
        <v>170</v>
      </c>
      <c r="F77" s="66" t="s">
        <v>171</v>
      </c>
      <c r="G77" s="66">
        <v>4764.71</v>
      </c>
      <c r="H77" s="66">
        <v>5046</v>
      </c>
      <c r="I77" s="66">
        <v>5046</v>
      </c>
      <c r="J77" s="66">
        <v>4916.49</v>
      </c>
      <c r="K77" s="66">
        <f t="shared" si="6"/>
        <v>103.18550341993532</v>
      </c>
      <c r="L77" s="66">
        <f t="shared" si="7"/>
        <v>97.4334126040428</v>
      </c>
    </row>
    <row r="78" spans="2:12" x14ac:dyDescent="0.3">
      <c r="B78" s="65"/>
      <c r="C78" s="65" t="s">
        <v>172</v>
      </c>
      <c r="D78" s="65"/>
      <c r="E78" s="65"/>
      <c r="F78" s="65" t="s">
        <v>173</v>
      </c>
      <c r="G78" s="65">
        <f t="shared" ref="G78:J79" si="8">G79</f>
        <v>144718.63</v>
      </c>
      <c r="H78" s="65">
        <f t="shared" si="8"/>
        <v>0</v>
      </c>
      <c r="I78" s="65">
        <f t="shared" si="8"/>
        <v>0</v>
      </c>
      <c r="J78" s="65">
        <f t="shared" si="8"/>
        <v>0</v>
      </c>
      <c r="K78" s="65">
        <f t="shared" si="6"/>
        <v>0</v>
      </c>
      <c r="L78" s="65" t="e">
        <f t="shared" si="7"/>
        <v>#DIV/0!</v>
      </c>
    </row>
    <row r="79" spans="2:12" x14ac:dyDescent="0.3">
      <c r="B79" s="65"/>
      <c r="C79" s="65"/>
      <c r="D79" s="65" t="s">
        <v>174</v>
      </c>
      <c r="E79" s="65"/>
      <c r="F79" s="65" t="s">
        <v>175</v>
      </c>
      <c r="G79" s="65">
        <f t="shared" si="8"/>
        <v>144718.63</v>
      </c>
      <c r="H79" s="65">
        <f t="shared" si="8"/>
        <v>0</v>
      </c>
      <c r="I79" s="65">
        <f t="shared" si="8"/>
        <v>0</v>
      </c>
      <c r="J79" s="65">
        <f t="shared" si="8"/>
        <v>0</v>
      </c>
      <c r="K79" s="65">
        <f t="shared" si="6"/>
        <v>0</v>
      </c>
      <c r="L79" s="65" t="e">
        <f t="shared" si="7"/>
        <v>#DIV/0!</v>
      </c>
    </row>
    <row r="80" spans="2:12" x14ac:dyDescent="0.3">
      <c r="B80" s="66"/>
      <c r="C80" s="66"/>
      <c r="D80" s="66"/>
      <c r="E80" s="66" t="s">
        <v>176</v>
      </c>
      <c r="F80" s="66" t="s">
        <v>175</v>
      </c>
      <c r="G80" s="66">
        <v>144718.63</v>
      </c>
      <c r="H80" s="66">
        <v>0</v>
      </c>
      <c r="I80" s="66">
        <v>0</v>
      </c>
      <c r="J80" s="66">
        <v>0</v>
      </c>
      <c r="K80" s="66">
        <f t="shared" si="6"/>
        <v>0</v>
      </c>
      <c r="L80" s="66" t="e">
        <f t="shared" si="7"/>
        <v>#DIV/0!</v>
      </c>
    </row>
    <row r="81" spans="2:12" x14ac:dyDescent="0.3">
      <c r="B81" s="65"/>
      <c r="C81" s="66"/>
      <c r="D81" s="67"/>
      <c r="E81" s="68"/>
      <c r="F81" s="8"/>
      <c r="G81" s="65"/>
      <c r="H81" s="65"/>
      <c r="I81" s="65"/>
      <c r="J81" s="65"/>
      <c r="K81" s="70"/>
      <c r="L81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107" t="s">
        <v>16</v>
      </c>
      <c r="C2" s="107"/>
      <c r="D2" s="107"/>
      <c r="E2" s="107"/>
      <c r="F2" s="107"/>
      <c r="G2" s="107"/>
      <c r="H2" s="107"/>
    </row>
    <row r="3" spans="1:8" ht="17.399999999999999" x14ac:dyDescent="0.3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39</v>
      </c>
      <c r="C6" s="71">
        <f>C7+C9+C11</f>
        <v>3935597.89</v>
      </c>
      <c r="D6" s="71">
        <f>D7+D9+D11</f>
        <v>4767063</v>
      </c>
      <c r="E6" s="71">
        <f>E7+E9+E11</f>
        <v>5103995</v>
      </c>
      <c r="F6" s="71">
        <f>F7+F9+F11</f>
        <v>5070173.62</v>
      </c>
      <c r="G6" s="72">
        <f t="shared" ref="G6:G19" si="0">(F6*100)/C6</f>
        <v>128.82854808116588</v>
      </c>
      <c r="H6" s="72">
        <f t="shared" ref="H6:H19" si="1">(F6*100)/E6</f>
        <v>99.337354758380442</v>
      </c>
    </row>
    <row r="7" spans="1:8" x14ac:dyDescent="0.3">
      <c r="A7"/>
      <c r="B7" s="8" t="s">
        <v>177</v>
      </c>
      <c r="C7" s="71">
        <f>C8</f>
        <v>3934397.89</v>
      </c>
      <c r="D7" s="71">
        <f>D8</f>
        <v>4765734</v>
      </c>
      <c r="E7" s="71">
        <f>E8</f>
        <v>5099110</v>
      </c>
      <c r="F7" s="71">
        <f>F8</f>
        <v>5069706.21</v>
      </c>
      <c r="G7" s="72">
        <f t="shared" si="0"/>
        <v>128.85596098161795</v>
      </c>
      <c r="H7" s="72">
        <f t="shared" si="1"/>
        <v>99.423354467740452</v>
      </c>
    </row>
    <row r="8" spans="1:8" x14ac:dyDescent="0.3">
      <c r="A8"/>
      <c r="B8" s="16" t="s">
        <v>178</v>
      </c>
      <c r="C8" s="73">
        <v>3934397.89</v>
      </c>
      <c r="D8" s="73">
        <v>4765734</v>
      </c>
      <c r="E8" s="73">
        <v>5099110</v>
      </c>
      <c r="F8" s="74">
        <v>5069706.21</v>
      </c>
      <c r="G8" s="70">
        <f t="shared" si="0"/>
        <v>128.85596098161795</v>
      </c>
      <c r="H8" s="70">
        <f t="shared" si="1"/>
        <v>99.423354467740452</v>
      </c>
    </row>
    <row r="9" spans="1:8" x14ac:dyDescent="0.3">
      <c r="A9"/>
      <c r="B9" s="8" t="s">
        <v>179</v>
      </c>
      <c r="C9" s="71">
        <f>C10</f>
        <v>1200</v>
      </c>
      <c r="D9" s="71">
        <f>D10</f>
        <v>1329</v>
      </c>
      <c r="E9" s="71">
        <f>E10</f>
        <v>2264</v>
      </c>
      <c r="F9" s="71">
        <f>F10</f>
        <v>467.41</v>
      </c>
      <c r="G9" s="72">
        <f t="shared" si="0"/>
        <v>38.950833333333335</v>
      </c>
      <c r="H9" s="72">
        <f t="shared" si="1"/>
        <v>20.645318021201412</v>
      </c>
    </row>
    <row r="10" spans="1:8" x14ac:dyDescent="0.3">
      <c r="A10"/>
      <c r="B10" s="16" t="s">
        <v>180</v>
      </c>
      <c r="C10" s="73">
        <v>1200</v>
      </c>
      <c r="D10" s="73">
        <v>1329</v>
      </c>
      <c r="E10" s="73">
        <v>2264</v>
      </c>
      <c r="F10" s="74">
        <v>467.41</v>
      </c>
      <c r="G10" s="70">
        <f t="shared" si="0"/>
        <v>38.950833333333335</v>
      </c>
      <c r="H10" s="70">
        <f t="shared" si="1"/>
        <v>20.645318021201412</v>
      </c>
    </row>
    <row r="11" spans="1:8" x14ac:dyDescent="0.3">
      <c r="A11"/>
      <c r="B11" s="8" t="s">
        <v>181</v>
      </c>
      <c r="C11" s="71">
        <f>C12</f>
        <v>0</v>
      </c>
      <c r="D11" s="71">
        <f>D12</f>
        <v>0</v>
      </c>
      <c r="E11" s="71">
        <f>E12</f>
        <v>2621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3">
      <c r="A12"/>
      <c r="B12" s="16" t="s">
        <v>182</v>
      </c>
      <c r="C12" s="73">
        <v>0</v>
      </c>
      <c r="D12" s="73">
        <v>0</v>
      </c>
      <c r="E12" s="73">
        <v>2621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3">
      <c r="B13" s="8" t="s">
        <v>32</v>
      </c>
      <c r="C13" s="75">
        <f>C14+C16+C18</f>
        <v>3935597.89</v>
      </c>
      <c r="D13" s="75">
        <f>D14+D16+D18</f>
        <v>4769684</v>
      </c>
      <c r="E13" s="75">
        <f>E14+E16+E18</f>
        <v>5103995</v>
      </c>
      <c r="F13" s="75">
        <f>F14+F16+F18</f>
        <v>5071047.6100000003</v>
      </c>
      <c r="G13" s="72">
        <f t="shared" si="0"/>
        <v>128.85075538039786</v>
      </c>
      <c r="H13" s="72">
        <f t="shared" si="1"/>
        <v>99.354478403681824</v>
      </c>
    </row>
    <row r="14" spans="1:8" x14ac:dyDescent="0.3">
      <c r="A14"/>
      <c r="B14" s="8" t="s">
        <v>177</v>
      </c>
      <c r="C14" s="75">
        <f>C15</f>
        <v>3934397.89</v>
      </c>
      <c r="D14" s="75">
        <f>D15</f>
        <v>4765734</v>
      </c>
      <c r="E14" s="75">
        <f>E15</f>
        <v>5099110</v>
      </c>
      <c r="F14" s="75">
        <f>F15</f>
        <v>5069706.21</v>
      </c>
      <c r="G14" s="72">
        <f t="shared" si="0"/>
        <v>128.85596098161795</v>
      </c>
      <c r="H14" s="72">
        <f t="shared" si="1"/>
        <v>99.423354467740452</v>
      </c>
    </row>
    <row r="15" spans="1:8" x14ac:dyDescent="0.3">
      <c r="A15"/>
      <c r="B15" s="16" t="s">
        <v>178</v>
      </c>
      <c r="C15" s="73">
        <v>3934397.89</v>
      </c>
      <c r="D15" s="73">
        <v>4765734</v>
      </c>
      <c r="E15" s="76">
        <v>5099110</v>
      </c>
      <c r="F15" s="74">
        <v>5069706.21</v>
      </c>
      <c r="G15" s="70">
        <f t="shared" si="0"/>
        <v>128.85596098161795</v>
      </c>
      <c r="H15" s="70">
        <f t="shared" si="1"/>
        <v>99.423354467740452</v>
      </c>
    </row>
    <row r="16" spans="1:8" x14ac:dyDescent="0.3">
      <c r="A16"/>
      <c r="B16" s="8" t="s">
        <v>179</v>
      </c>
      <c r="C16" s="75">
        <f>C17</f>
        <v>1200</v>
      </c>
      <c r="D16" s="75">
        <f>D17</f>
        <v>1329</v>
      </c>
      <c r="E16" s="75">
        <f>E17</f>
        <v>2264</v>
      </c>
      <c r="F16" s="75">
        <f>F17</f>
        <v>1341.4</v>
      </c>
      <c r="G16" s="72">
        <f t="shared" si="0"/>
        <v>111.78333333333333</v>
      </c>
      <c r="H16" s="72">
        <f t="shared" si="1"/>
        <v>59.24911660777385</v>
      </c>
    </row>
    <row r="17" spans="1:8" x14ac:dyDescent="0.3">
      <c r="A17"/>
      <c r="B17" s="16" t="s">
        <v>180</v>
      </c>
      <c r="C17" s="73">
        <v>1200</v>
      </c>
      <c r="D17" s="73">
        <v>1329</v>
      </c>
      <c r="E17" s="76">
        <v>2264</v>
      </c>
      <c r="F17" s="74">
        <v>1341.4</v>
      </c>
      <c r="G17" s="70">
        <f t="shared" si="0"/>
        <v>111.78333333333333</v>
      </c>
      <c r="H17" s="70">
        <f t="shared" si="1"/>
        <v>59.24911660777385</v>
      </c>
    </row>
    <row r="18" spans="1:8" x14ac:dyDescent="0.3">
      <c r="A18"/>
      <c r="B18" s="8" t="s">
        <v>181</v>
      </c>
      <c r="C18" s="75">
        <f>C19</f>
        <v>0</v>
      </c>
      <c r="D18" s="75">
        <f>D19</f>
        <v>2621</v>
      </c>
      <c r="E18" s="75">
        <f>E19</f>
        <v>2621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3">
      <c r="A19"/>
      <c r="B19" s="16" t="s">
        <v>182</v>
      </c>
      <c r="C19" s="73">
        <v>0</v>
      </c>
      <c r="D19" s="73">
        <v>2621</v>
      </c>
      <c r="E19" s="76">
        <v>2621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7" t="s">
        <v>17</v>
      </c>
      <c r="C2" s="107"/>
      <c r="D2" s="107"/>
      <c r="E2" s="107"/>
      <c r="F2" s="107"/>
      <c r="G2" s="107"/>
      <c r="H2" s="107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3935597.89</v>
      </c>
      <c r="D6" s="75">
        <f t="shared" si="0"/>
        <v>4767063</v>
      </c>
      <c r="E6" s="75">
        <f t="shared" si="0"/>
        <v>5103995</v>
      </c>
      <c r="F6" s="75">
        <f t="shared" si="0"/>
        <v>5071047.6100000003</v>
      </c>
      <c r="G6" s="70">
        <f>(F6*100)/C6</f>
        <v>128.85075538039786</v>
      </c>
      <c r="H6" s="70">
        <f>(F6*100)/E6</f>
        <v>99.354478403681824</v>
      </c>
    </row>
    <row r="7" spans="2:8" x14ac:dyDescent="0.3">
      <c r="B7" s="8" t="s">
        <v>183</v>
      </c>
      <c r="C7" s="75">
        <f t="shared" si="0"/>
        <v>3935597.89</v>
      </c>
      <c r="D7" s="75">
        <f t="shared" si="0"/>
        <v>4767063</v>
      </c>
      <c r="E7" s="75">
        <f t="shared" si="0"/>
        <v>5103995</v>
      </c>
      <c r="F7" s="75">
        <f t="shared" si="0"/>
        <v>5071047.6100000003</v>
      </c>
      <c r="G7" s="70">
        <f>(F7*100)/C7</f>
        <v>128.85075538039786</v>
      </c>
      <c r="H7" s="70">
        <f>(F7*100)/E7</f>
        <v>99.354478403681824</v>
      </c>
    </row>
    <row r="8" spans="2:8" x14ac:dyDescent="0.3">
      <c r="B8" s="11" t="s">
        <v>184</v>
      </c>
      <c r="C8" s="73">
        <v>3935597.89</v>
      </c>
      <c r="D8" s="73">
        <v>4767063</v>
      </c>
      <c r="E8" s="73">
        <v>5103995</v>
      </c>
      <c r="F8" s="74">
        <v>5071047.6100000003</v>
      </c>
      <c r="G8" s="70">
        <f>(F8*100)/C8</f>
        <v>128.85075538039786</v>
      </c>
      <c r="H8" s="70">
        <f>(F8*100)/E8</f>
        <v>99.354478403681824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3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7" t="s">
        <v>19</v>
      </c>
      <c r="C2" s="107"/>
      <c r="D2" s="107"/>
      <c r="E2" s="107"/>
      <c r="F2" s="107"/>
      <c r="G2" s="107"/>
      <c r="H2" s="107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40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6"/>
  <sheetViews>
    <sheetView zoomScaleNormal="100" workbookViewId="0">
      <selection activeCell="H5" sqref="H5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198</v>
      </c>
      <c r="C1" s="39"/>
    </row>
    <row r="2" spans="1:6" ht="15" customHeight="1" x14ac:dyDescent="0.25">
      <c r="A2" s="41" t="s">
        <v>34</v>
      </c>
      <c r="B2" s="42" t="s">
        <v>185</v>
      </c>
      <c r="C2" s="39"/>
    </row>
    <row r="3" spans="1:6" s="39" customFormat="1" ht="43.5" customHeight="1" x14ac:dyDescent="0.25">
      <c r="A3" s="43" t="s">
        <v>35</v>
      </c>
      <c r="B3" s="37" t="s">
        <v>186</v>
      </c>
    </row>
    <row r="4" spans="1:6" s="39" customFormat="1" x14ac:dyDescent="0.25">
      <c r="A4" s="43" t="s">
        <v>36</v>
      </c>
      <c r="B4" s="44" t="s">
        <v>187</v>
      </c>
    </row>
    <row r="5" spans="1:6" s="39" customFormat="1" x14ac:dyDescent="0.25">
      <c r="A5" s="45"/>
      <c r="B5" s="46"/>
    </row>
    <row r="6" spans="1:6" s="39" customFormat="1" x14ac:dyDescent="0.25">
      <c r="A6" s="45" t="s">
        <v>37</v>
      </c>
      <c r="B6" s="46"/>
    </row>
    <row r="7" spans="1:6" x14ac:dyDescent="0.25">
      <c r="A7" s="47" t="s">
        <v>188</v>
      </c>
      <c r="B7" s="46"/>
      <c r="C7" s="77">
        <f>C12</f>
        <v>4765734</v>
      </c>
      <c r="D7" s="77">
        <f>D12</f>
        <v>5099110</v>
      </c>
      <c r="E7" s="77">
        <f>E12</f>
        <v>5069706.21</v>
      </c>
      <c r="F7" s="77">
        <f>(E7*100)/D7</f>
        <v>99.423354467740452</v>
      </c>
    </row>
    <row r="8" spans="1:6" x14ac:dyDescent="0.25">
      <c r="A8" s="47" t="s">
        <v>74</v>
      </c>
      <c r="B8" s="46"/>
      <c r="C8" s="77">
        <f>C67</f>
        <v>1329</v>
      </c>
      <c r="D8" s="77">
        <f>D67</f>
        <v>2264</v>
      </c>
      <c r="E8" s="77">
        <f>E67</f>
        <v>1341.4</v>
      </c>
      <c r="F8" s="77">
        <f>(E8*100)/D8</f>
        <v>59.24911660777385</v>
      </c>
    </row>
    <row r="9" spans="1:6" x14ac:dyDescent="0.25">
      <c r="A9" s="47" t="s">
        <v>189</v>
      </c>
      <c r="B9" s="46"/>
      <c r="C9" s="77">
        <f>C82</f>
        <v>2621</v>
      </c>
      <c r="D9" s="77">
        <f>D82</f>
        <v>2621</v>
      </c>
      <c r="E9" s="77">
        <f>E82</f>
        <v>0</v>
      </c>
      <c r="F9" s="77">
        <f>(E9*100)/D9</f>
        <v>0</v>
      </c>
    </row>
    <row r="10" spans="1:6" s="57" customFormat="1" x14ac:dyDescent="0.25"/>
    <row r="11" spans="1:6" ht="39.6" x14ac:dyDescent="0.25">
      <c r="A11" s="47" t="s">
        <v>190</v>
      </c>
      <c r="B11" s="47" t="s">
        <v>191</v>
      </c>
      <c r="C11" s="47" t="s">
        <v>43</v>
      </c>
      <c r="D11" s="47" t="s">
        <v>192</v>
      </c>
      <c r="E11" s="47" t="s">
        <v>193</v>
      </c>
      <c r="F11" s="47" t="s">
        <v>194</v>
      </c>
    </row>
    <row r="12" spans="1:6" x14ac:dyDescent="0.25">
      <c r="A12" s="48" t="s">
        <v>188</v>
      </c>
      <c r="B12" s="48" t="s">
        <v>195</v>
      </c>
      <c r="C12" s="78">
        <f>C13+C58</f>
        <v>4765734</v>
      </c>
      <c r="D12" s="78">
        <f>D13+D58</f>
        <v>5099110</v>
      </c>
      <c r="E12" s="78">
        <f>E13+E58</f>
        <v>5069706.21</v>
      </c>
      <c r="F12" s="79">
        <f>(E12*100)/D12</f>
        <v>99.423354467740452</v>
      </c>
    </row>
    <row r="13" spans="1:6" x14ac:dyDescent="0.25">
      <c r="A13" s="49" t="s">
        <v>72</v>
      </c>
      <c r="B13" s="50" t="s">
        <v>73</v>
      </c>
      <c r="C13" s="80">
        <f>C14+C23+C52</f>
        <v>4760688</v>
      </c>
      <c r="D13" s="80">
        <f>D14+D23+D52</f>
        <v>5094064</v>
      </c>
      <c r="E13" s="80">
        <f>E14+E23+E52</f>
        <v>5064789.72</v>
      </c>
      <c r="F13" s="81">
        <f>(E13*100)/D13</f>
        <v>99.425325633914298</v>
      </c>
    </row>
    <row r="14" spans="1:6" x14ac:dyDescent="0.25">
      <c r="A14" s="51" t="s">
        <v>74</v>
      </c>
      <c r="B14" s="52" t="s">
        <v>75</v>
      </c>
      <c r="C14" s="82">
        <f>C15+C18+C20</f>
        <v>3562564</v>
      </c>
      <c r="D14" s="82">
        <f>D15+D18+D20</f>
        <v>3985120</v>
      </c>
      <c r="E14" s="82">
        <f>E15+E18+E20</f>
        <v>3985119.13</v>
      </c>
      <c r="F14" s="81">
        <f>(E14*100)/D14</f>
        <v>99.999978168787891</v>
      </c>
    </row>
    <row r="15" spans="1:6" x14ac:dyDescent="0.25">
      <c r="A15" s="53" t="s">
        <v>76</v>
      </c>
      <c r="B15" s="54" t="s">
        <v>77</v>
      </c>
      <c r="C15" s="83">
        <f>C16+C17</f>
        <v>2928538</v>
      </c>
      <c r="D15" s="83">
        <f>D16+D17</f>
        <v>3257000</v>
      </c>
      <c r="E15" s="83">
        <f>E16+E17</f>
        <v>3256999.27</v>
      </c>
      <c r="F15" s="83">
        <f>(E15*100)/D15</f>
        <v>99.999977586736264</v>
      </c>
    </row>
    <row r="16" spans="1:6" x14ac:dyDescent="0.25">
      <c r="A16" s="55" t="s">
        <v>78</v>
      </c>
      <c r="B16" s="56" t="s">
        <v>79</v>
      </c>
      <c r="C16" s="84">
        <v>2919538</v>
      </c>
      <c r="D16" s="84">
        <v>3247636</v>
      </c>
      <c r="E16" s="84">
        <v>3247635.7</v>
      </c>
      <c r="F16" s="84"/>
    </row>
    <row r="17" spans="1:6" x14ac:dyDescent="0.25">
      <c r="A17" s="55" t="s">
        <v>80</v>
      </c>
      <c r="B17" s="56" t="s">
        <v>81</v>
      </c>
      <c r="C17" s="84">
        <v>9000</v>
      </c>
      <c r="D17" s="84">
        <v>9364</v>
      </c>
      <c r="E17" s="84">
        <v>9363.57</v>
      </c>
      <c r="F17" s="84"/>
    </row>
    <row r="18" spans="1:6" x14ac:dyDescent="0.25">
      <c r="A18" s="53" t="s">
        <v>82</v>
      </c>
      <c r="B18" s="54" t="s">
        <v>83</v>
      </c>
      <c r="C18" s="83">
        <f>C19</f>
        <v>66200</v>
      </c>
      <c r="D18" s="83">
        <f>D19</f>
        <v>90727</v>
      </c>
      <c r="E18" s="83">
        <f>E19</f>
        <v>90726.92</v>
      </c>
      <c r="F18" s="83">
        <f>(E18*100)/D18</f>
        <v>99.999911823382234</v>
      </c>
    </row>
    <row r="19" spans="1:6" x14ac:dyDescent="0.25">
      <c r="A19" s="55" t="s">
        <v>84</v>
      </c>
      <c r="B19" s="56" t="s">
        <v>83</v>
      </c>
      <c r="C19" s="84">
        <v>66200</v>
      </c>
      <c r="D19" s="84">
        <v>90727</v>
      </c>
      <c r="E19" s="84">
        <v>90726.92</v>
      </c>
      <c r="F19" s="84"/>
    </row>
    <row r="20" spans="1:6" x14ac:dyDescent="0.25">
      <c r="A20" s="53" t="s">
        <v>85</v>
      </c>
      <c r="B20" s="54" t="s">
        <v>86</v>
      </c>
      <c r="C20" s="83">
        <f>C21+C22</f>
        <v>567826</v>
      </c>
      <c r="D20" s="83">
        <f>D21+D22</f>
        <v>637393</v>
      </c>
      <c r="E20" s="83">
        <f>E21+E22</f>
        <v>637392.93999999994</v>
      </c>
      <c r="F20" s="83">
        <f>(E20*100)/D20</f>
        <v>99.999990586655329</v>
      </c>
    </row>
    <row r="21" spans="1:6" x14ac:dyDescent="0.25">
      <c r="A21" s="55" t="s">
        <v>87</v>
      </c>
      <c r="B21" s="56" t="s">
        <v>88</v>
      </c>
      <c r="C21" s="84">
        <v>92000</v>
      </c>
      <c r="D21" s="84">
        <v>114227</v>
      </c>
      <c r="E21" s="84">
        <v>114227</v>
      </c>
      <c r="F21" s="84"/>
    </row>
    <row r="22" spans="1:6" x14ac:dyDescent="0.25">
      <c r="A22" s="55" t="s">
        <v>89</v>
      </c>
      <c r="B22" s="56" t="s">
        <v>90</v>
      </c>
      <c r="C22" s="84">
        <v>475826</v>
      </c>
      <c r="D22" s="84">
        <v>523166</v>
      </c>
      <c r="E22" s="84">
        <v>523165.94</v>
      </c>
      <c r="F22" s="84"/>
    </row>
    <row r="23" spans="1:6" x14ac:dyDescent="0.25">
      <c r="A23" s="51" t="s">
        <v>91</v>
      </c>
      <c r="B23" s="52" t="s">
        <v>92</v>
      </c>
      <c r="C23" s="82">
        <f>C24+C29+C35+C45+C47</f>
        <v>1196000</v>
      </c>
      <c r="D23" s="82">
        <f>D24+D29+D35+D45+D47</f>
        <v>1106285</v>
      </c>
      <c r="E23" s="82">
        <f>E24+E29+E35+E45+E47</f>
        <v>1078311.78</v>
      </c>
      <c r="F23" s="81">
        <f>(E23*100)/D23</f>
        <v>97.471427344671582</v>
      </c>
    </row>
    <row r="24" spans="1:6" x14ac:dyDescent="0.25">
      <c r="A24" s="53" t="s">
        <v>93</v>
      </c>
      <c r="B24" s="54" t="s">
        <v>94</v>
      </c>
      <c r="C24" s="83">
        <f>C25+C26+C27+C28</f>
        <v>60200</v>
      </c>
      <c r="D24" s="83">
        <f>D25+D26+D27+D28</f>
        <v>66000</v>
      </c>
      <c r="E24" s="83">
        <f>E25+E26+E27+E28</f>
        <v>64665.49</v>
      </c>
      <c r="F24" s="83">
        <f>(E24*100)/D24</f>
        <v>97.978015151515152</v>
      </c>
    </row>
    <row r="25" spans="1:6" x14ac:dyDescent="0.25">
      <c r="A25" s="55" t="s">
        <v>95</v>
      </c>
      <c r="B25" s="56" t="s">
        <v>96</v>
      </c>
      <c r="C25" s="84">
        <v>6000</v>
      </c>
      <c r="D25" s="84">
        <v>6000</v>
      </c>
      <c r="E25" s="84">
        <v>3234.45</v>
      </c>
      <c r="F25" s="84"/>
    </row>
    <row r="26" spans="1:6" ht="26.4" x14ac:dyDescent="0.25">
      <c r="A26" s="55" t="s">
        <v>97</v>
      </c>
      <c r="B26" s="56" t="s">
        <v>98</v>
      </c>
      <c r="C26" s="84">
        <v>52000</v>
      </c>
      <c r="D26" s="84">
        <v>58300</v>
      </c>
      <c r="E26" s="84">
        <v>60789.04</v>
      </c>
      <c r="F26" s="84"/>
    </row>
    <row r="27" spans="1:6" x14ac:dyDescent="0.25">
      <c r="A27" s="55" t="s">
        <v>99</v>
      </c>
      <c r="B27" s="56" t="s">
        <v>100</v>
      </c>
      <c r="C27" s="84">
        <v>2000</v>
      </c>
      <c r="D27" s="84">
        <v>1500</v>
      </c>
      <c r="E27" s="84">
        <v>642</v>
      </c>
      <c r="F27" s="84"/>
    </row>
    <row r="28" spans="1:6" x14ac:dyDescent="0.25">
      <c r="A28" s="55" t="s">
        <v>101</v>
      </c>
      <c r="B28" s="56" t="s">
        <v>102</v>
      </c>
      <c r="C28" s="84">
        <v>200</v>
      </c>
      <c r="D28" s="84">
        <v>200</v>
      </c>
      <c r="E28" s="84">
        <v>0</v>
      </c>
      <c r="F28" s="84"/>
    </row>
    <row r="29" spans="1:6" x14ac:dyDescent="0.25">
      <c r="A29" s="53" t="s">
        <v>103</v>
      </c>
      <c r="B29" s="54" t="s">
        <v>104</v>
      </c>
      <c r="C29" s="83">
        <f>C30+C31+C32+C33+C34</f>
        <v>161358</v>
      </c>
      <c r="D29" s="83">
        <f>D30+D31+D32+D33+D34</f>
        <v>120797</v>
      </c>
      <c r="E29" s="83">
        <f>E30+E31+E32+E33+E34</f>
        <v>122080.63</v>
      </c>
      <c r="F29" s="83">
        <f>(E29*100)/D29</f>
        <v>101.0626340058114</v>
      </c>
    </row>
    <row r="30" spans="1:6" x14ac:dyDescent="0.25">
      <c r="A30" s="55" t="s">
        <v>105</v>
      </c>
      <c r="B30" s="56" t="s">
        <v>106</v>
      </c>
      <c r="C30" s="84">
        <v>38500</v>
      </c>
      <c r="D30" s="84">
        <v>38500</v>
      </c>
      <c r="E30" s="84">
        <v>40166.21</v>
      </c>
      <c r="F30" s="84"/>
    </row>
    <row r="31" spans="1:6" x14ac:dyDescent="0.25">
      <c r="A31" s="55" t="s">
        <v>107</v>
      </c>
      <c r="B31" s="56" t="s">
        <v>108</v>
      </c>
      <c r="C31" s="84">
        <v>119500</v>
      </c>
      <c r="D31" s="84">
        <v>78539</v>
      </c>
      <c r="E31" s="84">
        <v>78538.3</v>
      </c>
      <c r="F31" s="84"/>
    </row>
    <row r="32" spans="1:6" x14ac:dyDescent="0.25">
      <c r="A32" s="55" t="s">
        <v>109</v>
      </c>
      <c r="B32" s="56" t="s">
        <v>110</v>
      </c>
      <c r="C32" s="84">
        <v>1500</v>
      </c>
      <c r="D32" s="84">
        <v>1900</v>
      </c>
      <c r="E32" s="84">
        <v>1618.94</v>
      </c>
      <c r="F32" s="84"/>
    </row>
    <row r="33" spans="1:6" x14ac:dyDescent="0.25">
      <c r="A33" s="55" t="s">
        <v>111</v>
      </c>
      <c r="B33" s="56" t="s">
        <v>112</v>
      </c>
      <c r="C33" s="84">
        <v>1327</v>
      </c>
      <c r="D33" s="84">
        <v>1327</v>
      </c>
      <c r="E33" s="84">
        <v>1273.0899999999999</v>
      </c>
      <c r="F33" s="84"/>
    </row>
    <row r="34" spans="1:6" x14ac:dyDescent="0.25">
      <c r="A34" s="55" t="s">
        <v>113</v>
      </c>
      <c r="B34" s="56" t="s">
        <v>114</v>
      </c>
      <c r="C34" s="84">
        <v>531</v>
      </c>
      <c r="D34" s="84">
        <v>531</v>
      </c>
      <c r="E34" s="84">
        <v>484.09</v>
      </c>
      <c r="F34" s="84"/>
    </row>
    <row r="35" spans="1:6" x14ac:dyDescent="0.25">
      <c r="A35" s="53" t="s">
        <v>115</v>
      </c>
      <c r="B35" s="54" t="s">
        <v>116</v>
      </c>
      <c r="C35" s="83">
        <f>C36+C37+C38+C39+C40+C41+C42+C43+C44</f>
        <v>963165</v>
      </c>
      <c r="D35" s="83">
        <f>D36+D37+D38+D39+D40+D41+D42+D43+D44</f>
        <v>903551</v>
      </c>
      <c r="E35" s="83">
        <f>E36+E37+E38+E39+E40+E41+E42+E43+E44</f>
        <v>879083.45000000007</v>
      </c>
      <c r="F35" s="83">
        <f>(E35*100)/D35</f>
        <v>97.29206763093616</v>
      </c>
    </row>
    <row r="36" spans="1:6" x14ac:dyDescent="0.25">
      <c r="A36" s="55" t="s">
        <v>117</v>
      </c>
      <c r="B36" s="56" t="s">
        <v>118</v>
      </c>
      <c r="C36" s="84">
        <v>68000</v>
      </c>
      <c r="D36" s="84">
        <v>68000</v>
      </c>
      <c r="E36" s="84">
        <v>56406.54</v>
      </c>
      <c r="F36" s="84"/>
    </row>
    <row r="37" spans="1:6" x14ac:dyDescent="0.25">
      <c r="A37" s="55" t="s">
        <v>119</v>
      </c>
      <c r="B37" s="56" t="s">
        <v>120</v>
      </c>
      <c r="C37" s="84">
        <v>20000</v>
      </c>
      <c r="D37" s="84">
        <v>13188</v>
      </c>
      <c r="E37" s="84">
        <v>6766.33</v>
      </c>
      <c r="F37" s="84"/>
    </row>
    <row r="38" spans="1:6" x14ac:dyDescent="0.25">
      <c r="A38" s="55" t="s">
        <v>121</v>
      </c>
      <c r="B38" s="56" t="s">
        <v>122</v>
      </c>
      <c r="C38" s="84">
        <v>3200</v>
      </c>
      <c r="D38" s="84">
        <v>2705</v>
      </c>
      <c r="E38" s="84">
        <v>1303.72</v>
      </c>
      <c r="F38" s="84"/>
    </row>
    <row r="39" spans="1:6" x14ac:dyDescent="0.25">
      <c r="A39" s="55" t="s">
        <v>123</v>
      </c>
      <c r="B39" s="56" t="s">
        <v>124</v>
      </c>
      <c r="C39" s="84">
        <v>14500</v>
      </c>
      <c r="D39" s="84">
        <v>14500</v>
      </c>
      <c r="E39" s="84">
        <v>11555.81</v>
      </c>
      <c r="F39" s="84"/>
    </row>
    <row r="40" spans="1:6" x14ac:dyDescent="0.25">
      <c r="A40" s="55" t="s">
        <v>125</v>
      </c>
      <c r="B40" s="56" t="s">
        <v>126</v>
      </c>
      <c r="C40" s="84">
        <v>8962</v>
      </c>
      <c r="D40" s="84">
        <v>11462</v>
      </c>
      <c r="E40" s="84">
        <v>11998.05</v>
      </c>
      <c r="F40" s="84"/>
    </row>
    <row r="41" spans="1:6" x14ac:dyDescent="0.25">
      <c r="A41" s="55" t="s">
        <v>127</v>
      </c>
      <c r="B41" s="56" t="s">
        <v>128</v>
      </c>
      <c r="C41" s="84">
        <v>3318</v>
      </c>
      <c r="D41" s="84">
        <v>9318</v>
      </c>
      <c r="E41" s="84">
        <v>4929.34</v>
      </c>
      <c r="F41" s="84"/>
    </row>
    <row r="42" spans="1:6" x14ac:dyDescent="0.25">
      <c r="A42" s="55" t="s">
        <v>129</v>
      </c>
      <c r="B42" s="56" t="s">
        <v>130</v>
      </c>
      <c r="C42" s="84">
        <v>838121</v>
      </c>
      <c r="D42" s="84">
        <v>777314</v>
      </c>
      <c r="E42" s="84">
        <v>780163.89</v>
      </c>
      <c r="F42" s="84"/>
    </row>
    <row r="43" spans="1:6" x14ac:dyDescent="0.25">
      <c r="A43" s="55" t="s">
        <v>131</v>
      </c>
      <c r="B43" s="56" t="s">
        <v>132</v>
      </c>
      <c r="C43" s="84">
        <v>64</v>
      </c>
      <c r="D43" s="84">
        <v>64</v>
      </c>
      <c r="E43" s="84">
        <v>18.260000000000002</v>
      </c>
      <c r="F43" s="84"/>
    </row>
    <row r="44" spans="1:6" x14ac:dyDescent="0.25">
      <c r="A44" s="55" t="s">
        <v>133</v>
      </c>
      <c r="B44" s="56" t="s">
        <v>134</v>
      </c>
      <c r="C44" s="84">
        <v>7000</v>
      </c>
      <c r="D44" s="84">
        <v>7000</v>
      </c>
      <c r="E44" s="84">
        <v>5941.51</v>
      </c>
      <c r="F44" s="84"/>
    </row>
    <row r="45" spans="1:6" x14ac:dyDescent="0.25">
      <c r="A45" s="53" t="s">
        <v>135</v>
      </c>
      <c r="B45" s="54" t="s">
        <v>136</v>
      </c>
      <c r="C45" s="83">
        <f>C46</f>
        <v>6500</v>
      </c>
      <c r="D45" s="83">
        <f>D46</f>
        <v>12160</v>
      </c>
      <c r="E45" s="83">
        <f>E46</f>
        <v>10882.96</v>
      </c>
      <c r="F45" s="83">
        <f>(E45*100)/D45</f>
        <v>89.498026315789474</v>
      </c>
    </row>
    <row r="46" spans="1:6" ht="26.4" x14ac:dyDescent="0.25">
      <c r="A46" s="55" t="s">
        <v>137</v>
      </c>
      <c r="B46" s="56" t="s">
        <v>138</v>
      </c>
      <c r="C46" s="84">
        <v>6500</v>
      </c>
      <c r="D46" s="84">
        <v>12160</v>
      </c>
      <c r="E46" s="84">
        <v>10882.96</v>
      </c>
      <c r="F46" s="84"/>
    </row>
    <row r="47" spans="1:6" x14ac:dyDescent="0.25">
      <c r="A47" s="53" t="s">
        <v>139</v>
      </c>
      <c r="B47" s="54" t="s">
        <v>140</v>
      </c>
      <c r="C47" s="83">
        <f>C48+C49+C50+C51</f>
        <v>4777</v>
      </c>
      <c r="D47" s="83">
        <f>D48+D49+D50+D51</f>
        <v>3777</v>
      </c>
      <c r="E47" s="83">
        <f>E48+E49+E50+E51</f>
        <v>1599.25</v>
      </c>
      <c r="F47" s="83">
        <f>(E47*100)/D47</f>
        <v>42.341805665872386</v>
      </c>
    </row>
    <row r="48" spans="1:6" x14ac:dyDescent="0.25">
      <c r="A48" s="55" t="s">
        <v>141</v>
      </c>
      <c r="B48" s="56" t="s">
        <v>142</v>
      </c>
      <c r="C48" s="84">
        <v>1061</v>
      </c>
      <c r="D48" s="84">
        <v>1061</v>
      </c>
      <c r="E48" s="84">
        <v>867.96</v>
      </c>
      <c r="F48" s="84"/>
    </row>
    <row r="49" spans="1:6" x14ac:dyDescent="0.25">
      <c r="A49" s="55" t="s">
        <v>143</v>
      </c>
      <c r="B49" s="56" t="s">
        <v>144</v>
      </c>
      <c r="C49" s="84">
        <v>797</v>
      </c>
      <c r="D49" s="84">
        <v>797</v>
      </c>
      <c r="E49" s="84">
        <v>266.55</v>
      </c>
      <c r="F49" s="84"/>
    </row>
    <row r="50" spans="1:6" x14ac:dyDescent="0.25">
      <c r="A50" s="55" t="s">
        <v>145</v>
      </c>
      <c r="B50" s="56" t="s">
        <v>146</v>
      </c>
      <c r="C50" s="84">
        <v>2123</v>
      </c>
      <c r="D50" s="84">
        <v>1123</v>
      </c>
      <c r="E50" s="84">
        <v>41.72</v>
      </c>
      <c r="F50" s="84"/>
    </row>
    <row r="51" spans="1:6" x14ac:dyDescent="0.25">
      <c r="A51" s="55" t="s">
        <v>147</v>
      </c>
      <c r="B51" s="56" t="s">
        <v>140</v>
      </c>
      <c r="C51" s="84">
        <v>796</v>
      </c>
      <c r="D51" s="84">
        <v>796</v>
      </c>
      <c r="E51" s="84">
        <v>423.02</v>
      </c>
      <c r="F51" s="84"/>
    </row>
    <row r="52" spans="1:6" x14ac:dyDescent="0.25">
      <c r="A52" s="51" t="s">
        <v>148</v>
      </c>
      <c r="B52" s="52" t="s">
        <v>149</v>
      </c>
      <c r="C52" s="82">
        <f>C53+C55</f>
        <v>2124</v>
      </c>
      <c r="D52" s="82">
        <f>D53+D55</f>
        <v>2659</v>
      </c>
      <c r="E52" s="82">
        <f>E53+E55</f>
        <v>1358.81</v>
      </c>
      <c r="F52" s="81">
        <f>(E52*100)/D52</f>
        <v>51.102294095524634</v>
      </c>
    </row>
    <row r="53" spans="1:6" x14ac:dyDescent="0.25">
      <c r="A53" s="53" t="s">
        <v>150</v>
      </c>
      <c r="B53" s="54" t="s">
        <v>151</v>
      </c>
      <c r="C53" s="83">
        <f>C54</f>
        <v>1128</v>
      </c>
      <c r="D53" s="83">
        <f>D54</f>
        <v>1128</v>
      </c>
      <c r="E53" s="83">
        <f>E54</f>
        <v>338.55</v>
      </c>
      <c r="F53" s="83">
        <f>(E53*100)/D53</f>
        <v>30.013297872340427</v>
      </c>
    </row>
    <row r="54" spans="1:6" ht="26.4" x14ac:dyDescent="0.25">
      <c r="A54" s="55" t="s">
        <v>152</v>
      </c>
      <c r="B54" s="56" t="s">
        <v>153</v>
      </c>
      <c r="C54" s="84">
        <v>1128</v>
      </c>
      <c r="D54" s="84">
        <v>1128</v>
      </c>
      <c r="E54" s="84">
        <v>338.55</v>
      </c>
      <c r="F54" s="84"/>
    </row>
    <row r="55" spans="1:6" x14ac:dyDescent="0.25">
      <c r="A55" s="53" t="s">
        <v>154</v>
      </c>
      <c r="B55" s="54" t="s">
        <v>155</v>
      </c>
      <c r="C55" s="83">
        <f>C56+C57</f>
        <v>996</v>
      </c>
      <c r="D55" s="83">
        <f>D56+D57</f>
        <v>1531</v>
      </c>
      <c r="E55" s="83">
        <f>E56+E57</f>
        <v>1020.26</v>
      </c>
      <c r="F55" s="83">
        <f>(E55*100)/D55</f>
        <v>66.640104506858265</v>
      </c>
    </row>
    <row r="56" spans="1:6" x14ac:dyDescent="0.25">
      <c r="A56" s="55" t="s">
        <v>156</v>
      </c>
      <c r="B56" s="56" t="s">
        <v>157</v>
      </c>
      <c r="C56" s="84">
        <v>664</v>
      </c>
      <c r="D56" s="84">
        <v>1199</v>
      </c>
      <c r="E56" s="84">
        <v>977.36</v>
      </c>
      <c r="F56" s="84"/>
    </row>
    <row r="57" spans="1:6" x14ac:dyDescent="0.25">
      <c r="A57" s="55" t="s">
        <v>158</v>
      </c>
      <c r="B57" s="56" t="s">
        <v>159</v>
      </c>
      <c r="C57" s="84">
        <v>332</v>
      </c>
      <c r="D57" s="84">
        <v>332</v>
      </c>
      <c r="E57" s="84">
        <v>42.9</v>
      </c>
      <c r="F57" s="84"/>
    </row>
    <row r="58" spans="1:6" x14ac:dyDescent="0.25">
      <c r="A58" s="49" t="s">
        <v>160</v>
      </c>
      <c r="B58" s="50" t="s">
        <v>161</v>
      </c>
      <c r="C58" s="80">
        <f t="shared" ref="C58:E60" si="0">C59</f>
        <v>5046</v>
      </c>
      <c r="D58" s="80">
        <f t="shared" si="0"/>
        <v>5046</v>
      </c>
      <c r="E58" s="80">
        <f t="shared" si="0"/>
        <v>4916.49</v>
      </c>
      <c r="F58" s="81">
        <f>(E58*100)/D58</f>
        <v>97.4334126040428</v>
      </c>
    </row>
    <row r="59" spans="1:6" x14ac:dyDescent="0.25">
      <c r="A59" s="51" t="s">
        <v>162</v>
      </c>
      <c r="B59" s="52" t="s">
        <v>163</v>
      </c>
      <c r="C59" s="82">
        <f t="shared" si="0"/>
        <v>5046</v>
      </c>
      <c r="D59" s="82">
        <f t="shared" si="0"/>
        <v>5046</v>
      </c>
      <c r="E59" s="82">
        <f t="shared" si="0"/>
        <v>4916.49</v>
      </c>
      <c r="F59" s="81">
        <f>(E59*100)/D59</f>
        <v>97.4334126040428</v>
      </c>
    </row>
    <row r="60" spans="1:6" x14ac:dyDescent="0.25">
      <c r="A60" s="53" t="s">
        <v>168</v>
      </c>
      <c r="B60" s="54" t="s">
        <v>169</v>
      </c>
      <c r="C60" s="83">
        <f t="shared" si="0"/>
        <v>5046</v>
      </c>
      <c r="D60" s="83">
        <f t="shared" si="0"/>
        <v>5046</v>
      </c>
      <c r="E60" s="83">
        <f t="shared" si="0"/>
        <v>4916.49</v>
      </c>
      <c r="F60" s="83">
        <f>(E60*100)/D60</f>
        <v>97.4334126040428</v>
      </c>
    </row>
    <row r="61" spans="1:6" x14ac:dyDescent="0.25">
      <c r="A61" s="55" t="s">
        <v>170</v>
      </c>
      <c r="B61" s="56" t="s">
        <v>171</v>
      </c>
      <c r="C61" s="84">
        <v>5046</v>
      </c>
      <c r="D61" s="84">
        <v>5046</v>
      </c>
      <c r="E61" s="84">
        <v>4916.49</v>
      </c>
      <c r="F61" s="84"/>
    </row>
    <row r="62" spans="1:6" x14ac:dyDescent="0.25">
      <c r="A62" s="49" t="s">
        <v>50</v>
      </c>
      <c r="B62" s="50" t="s">
        <v>51</v>
      </c>
      <c r="C62" s="80">
        <f t="shared" ref="C62:E63" si="1">C63</f>
        <v>4765734</v>
      </c>
      <c r="D62" s="80">
        <f t="shared" si="1"/>
        <v>5099110</v>
      </c>
      <c r="E62" s="80">
        <f t="shared" si="1"/>
        <v>5069706.21</v>
      </c>
      <c r="F62" s="81">
        <f>(E62*100)/D62</f>
        <v>99.423354467740452</v>
      </c>
    </row>
    <row r="63" spans="1:6" x14ac:dyDescent="0.25">
      <c r="A63" s="51" t="s">
        <v>64</v>
      </c>
      <c r="B63" s="52" t="s">
        <v>65</v>
      </c>
      <c r="C63" s="82">
        <f t="shared" si="1"/>
        <v>4765734</v>
      </c>
      <c r="D63" s="82">
        <f t="shared" si="1"/>
        <v>5099110</v>
      </c>
      <c r="E63" s="82">
        <f t="shared" si="1"/>
        <v>5069706.21</v>
      </c>
      <c r="F63" s="81">
        <f>(E63*100)/D63</f>
        <v>99.423354467740452</v>
      </c>
    </row>
    <row r="64" spans="1:6" ht="26.4" x14ac:dyDescent="0.25">
      <c r="A64" s="53" t="s">
        <v>66</v>
      </c>
      <c r="B64" s="54" t="s">
        <v>67</v>
      </c>
      <c r="C64" s="83">
        <f>C65+C66</f>
        <v>4765734</v>
      </c>
      <c r="D64" s="83">
        <f>D65+D66</f>
        <v>5099110</v>
      </c>
      <c r="E64" s="83">
        <f>E65+E66</f>
        <v>5069706.21</v>
      </c>
      <c r="F64" s="83">
        <f>(E64*100)/D64</f>
        <v>99.423354467740452</v>
      </c>
    </row>
    <row r="65" spans="1:6" x14ac:dyDescent="0.25">
      <c r="A65" s="55" t="s">
        <v>68</v>
      </c>
      <c r="B65" s="56" t="s">
        <v>69</v>
      </c>
      <c r="C65" s="84">
        <v>4760688</v>
      </c>
      <c r="D65" s="84">
        <v>5094064</v>
      </c>
      <c r="E65" s="84">
        <v>5064789.72</v>
      </c>
      <c r="F65" s="84"/>
    </row>
    <row r="66" spans="1:6" ht="26.4" x14ac:dyDescent="0.25">
      <c r="A66" s="55" t="s">
        <v>70</v>
      </c>
      <c r="B66" s="56" t="s">
        <v>71</v>
      </c>
      <c r="C66" s="84">
        <v>5046</v>
      </c>
      <c r="D66" s="84">
        <v>5046</v>
      </c>
      <c r="E66" s="84">
        <v>4916.49</v>
      </c>
      <c r="F66" s="84"/>
    </row>
    <row r="67" spans="1:6" x14ac:dyDescent="0.25">
      <c r="A67" s="48" t="s">
        <v>74</v>
      </c>
      <c r="B67" s="48" t="s">
        <v>196</v>
      </c>
      <c r="C67" s="78">
        <f>C68+C74</f>
        <v>1329</v>
      </c>
      <c r="D67" s="78">
        <f>D68+D74</f>
        <v>2264</v>
      </c>
      <c r="E67" s="78">
        <f>E68+E74</f>
        <v>1341.4</v>
      </c>
      <c r="F67" s="79">
        <f>(E67*100)/D67</f>
        <v>59.24911660777385</v>
      </c>
    </row>
    <row r="68" spans="1:6" x14ac:dyDescent="0.25">
      <c r="A68" s="49" t="s">
        <v>72</v>
      </c>
      <c r="B68" s="50" t="s">
        <v>73</v>
      </c>
      <c r="C68" s="80">
        <f>C69</f>
        <v>1329</v>
      </c>
      <c r="D68" s="80">
        <f>D69</f>
        <v>664</v>
      </c>
      <c r="E68" s="80">
        <f>E69</f>
        <v>0</v>
      </c>
      <c r="F68" s="81">
        <f>(E68*100)/D68</f>
        <v>0</v>
      </c>
    </row>
    <row r="69" spans="1:6" x14ac:dyDescent="0.25">
      <c r="A69" s="51" t="s">
        <v>91</v>
      </c>
      <c r="B69" s="52" t="s">
        <v>92</v>
      </c>
      <c r="C69" s="82">
        <f>C70+C72</f>
        <v>1329</v>
      </c>
      <c r="D69" s="82">
        <f>D70+D72</f>
        <v>664</v>
      </c>
      <c r="E69" s="82">
        <f>E70+E72</f>
        <v>0</v>
      </c>
      <c r="F69" s="81">
        <f>(E69*100)/D69</f>
        <v>0</v>
      </c>
    </row>
    <row r="70" spans="1:6" x14ac:dyDescent="0.25">
      <c r="A70" s="53" t="s">
        <v>115</v>
      </c>
      <c r="B70" s="54" t="s">
        <v>116</v>
      </c>
      <c r="C70" s="83">
        <f>C71</f>
        <v>664</v>
      </c>
      <c r="D70" s="83">
        <f>D71</f>
        <v>664</v>
      </c>
      <c r="E70" s="83">
        <f>E71</f>
        <v>0</v>
      </c>
      <c r="F70" s="83">
        <f>(E70*100)/D70</f>
        <v>0</v>
      </c>
    </row>
    <row r="71" spans="1:6" x14ac:dyDescent="0.25">
      <c r="A71" s="55" t="s">
        <v>119</v>
      </c>
      <c r="B71" s="56" t="s">
        <v>120</v>
      </c>
      <c r="C71" s="84">
        <v>664</v>
      </c>
      <c r="D71" s="84">
        <v>664</v>
      </c>
      <c r="E71" s="84">
        <v>0</v>
      </c>
      <c r="F71" s="84"/>
    </row>
    <row r="72" spans="1:6" x14ac:dyDescent="0.25">
      <c r="A72" s="53" t="s">
        <v>139</v>
      </c>
      <c r="B72" s="54" t="s">
        <v>140</v>
      </c>
      <c r="C72" s="83">
        <f>C73</f>
        <v>665</v>
      </c>
      <c r="D72" s="83">
        <f>D73</f>
        <v>0</v>
      </c>
      <c r="E72" s="83">
        <f>E73</f>
        <v>0</v>
      </c>
      <c r="F72" s="83" t="e">
        <f>(E72*100)/D72</f>
        <v>#DIV/0!</v>
      </c>
    </row>
    <row r="73" spans="1:6" x14ac:dyDescent="0.25">
      <c r="A73" s="55" t="s">
        <v>143</v>
      </c>
      <c r="B73" s="56" t="s">
        <v>144</v>
      </c>
      <c r="C73" s="84">
        <v>665</v>
      </c>
      <c r="D73" s="84">
        <v>0</v>
      </c>
      <c r="E73" s="84">
        <v>0</v>
      </c>
      <c r="F73" s="84"/>
    </row>
    <row r="74" spans="1:6" x14ac:dyDescent="0.25">
      <c r="A74" s="49" t="s">
        <v>160</v>
      </c>
      <c r="B74" s="50" t="s">
        <v>161</v>
      </c>
      <c r="C74" s="80">
        <f t="shared" ref="C74:E76" si="2">C75</f>
        <v>0</v>
      </c>
      <c r="D74" s="80">
        <f t="shared" si="2"/>
        <v>1600</v>
      </c>
      <c r="E74" s="80">
        <f t="shared" si="2"/>
        <v>1341.4</v>
      </c>
      <c r="F74" s="81">
        <f>(E74*100)/D74</f>
        <v>83.837500000000006</v>
      </c>
    </row>
    <row r="75" spans="1:6" x14ac:dyDescent="0.25">
      <c r="A75" s="51" t="s">
        <v>162</v>
      </c>
      <c r="B75" s="52" t="s">
        <v>163</v>
      </c>
      <c r="C75" s="82">
        <f t="shared" si="2"/>
        <v>0</v>
      </c>
      <c r="D75" s="82">
        <f t="shared" si="2"/>
        <v>1600</v>
      </c>
      <c r="E75" s="82">
        <f t="shared" si="2"/>
        <v>1341.4</v>
      </c>
      <c r="F75" s="81">
        <f>(E75*100)/D75</f>
        <v>83.837500000000006</v>
      </c>
    </row>
    <row r="76" spans="1:6" x14ac:dyDescent="0.25">
      <c r="A76" s="53" t="s">
        <v>164</v>
      </c>
      <c r="B76" s="54" t="s">
        <v>165</v>
      </c>
      <c r="C76" s="83">
        <f t="shared" si="2"/>
        <v>0</v>
      </c>
      <c r="D76" s="83">
        <f t="shared" si="2"/>
        <v>1600</v>
      </c>
      <c r="E76" s="83">
        <f t="shared" si="2"/>
        <v>1341.4</v>
      </c>
      <c r="F76" s="83">
        <f>(E76*100)/D76</f>
        <v>83.837500000000006</v>
      </c>
    </row>
    <row r="77" spans="1:6" x14ac:dyDescent="0.25">
      <c r="A77" s="55" t="s">
        <v>166</v>
      </c>
      <c r="B77" s="56" t="s">
        <v>167</v>
      </c>
      <c r="C77" s="84">
        <v>0</v>
      </c>
      <c r="D77" s="84">
        <v>1600</v>
      </c>
      <c r="E77" s="84">
        <v>1341.4</v>
      </c>
      <c r="F77" s="84"/>
    </row>
    <row r="78" spans="1:6" x14ac:dyDescent="0.25">
      <c r="A78" s="49" t="s">
        <v>50</v>
      </c>
      <c r="B78" s="50" t="s">
        <v>51</v>
      </c>
      <c r="C78" s="80">
        <f t="shared" ref="C78:E80" si="3">C79</f>
        <v>1329</v>
      </c>
      <c r="D78" s="80">
        <f t="shared" si="3"/>
        <v>2264</v>
      </c>
      <c r="E78" s="80">
        <f t="shared" si="3"/>
        <v>467.41</v>
      </c>
      <c r="F78" s="81">
        <f>(E78*100)/D78</f>
        <v>20.645318021201412</v>
      </c>
    </row>
    <row r="79" spans="1:6" x14ac:dyDescent="0.25">
      <c r="A79" s="51" t="s">
        <v>58</v>
      </c>
      <c r="B79" s="52" t="s">
        <v>59</v>
      </c>
      <c r="C79" s="82">
        <f t="shared" si="3"/>
        <v>1329</v>
      </c>
      <c r="D79" s="82">
        <f t="shared" si="3"/>
        <v>2264</v>
      </c>
      <c r="E79" s="82">
        <f t="shared" si="3"/>
        <v>467.41</v>
      </c>
      <c r="F79" s="81">
        <f>(E79*100)/D79</f>
        <v>20.645318021201412</v>
      </c>
    </row>
    <row r="80" spans="1:6" x14ac:dyDescent="0.25">
      <c r="A80" s="53" t="s">
        <v>60</v>
      </c>
      <c r="B80" s="54" t="s">
        <v>61</v>
      </c>
      <c r="C80" s="83">
        <f t="shared" si="3"/>
        <v>1329</v>
      </c>
      <c r="D80" s="83">
        <f t="shared" si="3"/>
        <v>2264</v>
      </c>
      <c r="E80" s="83">
        <f t="shared" si="3"/>
        <v>467.41</v>
      </c>
      <c r="F80" s="83">
        <f>(E80*100)/D80</f>
        <v>20.645318021201412</v>
      </c>
    </row>
    <row r="81" spans="1:6" x14ac:dyDescent="0.25">
      <c r="A81" s="55" t="s">
        <v>62</v>
      </c>
      <c r="B81" s="56" t="s">
        <v>63</v>
      </c>
      <c r="C81" s="84">
        <v>1329</v>
      </c>
      <c r="D81" s="84">
        <v>2264</v>
      </c>
      <c r="E81" s="84">
        <v>467.41</v>
      </c>
      <c r="F81" s="84"/>
    </row>
    <row r="82" spans="1:6" x14ac:dyDescent="0.25">
      <c r="A82" s="48" t="s">
        <v>189</v>
      </c>
      <c r="B82" s="48" t="s">
        <v>197</v>
      </c>
      <c r="C82" s="78">
        <f t="shared" ref="C82:E85" si="4">C83</f>
        <v>2621</v>
      </c>
      <c r="D82" s="78">
        <f t="shared" si="4"/>
        <v>2621</v>
      </c>
      <c r="E82" s="78">
        <f t="shared" si="4"/>
        <v>0</v>
      </c>
      <c r="F82" s="79">
        <f>(E82*100)/D82</f>
        <v>0</v>
      </c>
    </row>
    <row r="83" spans="1:6" x14ac:dyDescent="0.25">
      <c r="A83" s="49" t="s">
        <v>72</v>
      </c>
      <c r="B83" s="50" t="s">
        <v>73</v>
      </c>
      <c r="C83" s="80">
        <f t="shared" si="4"/>
        <v>2621</v>
      </c>
      <c r="D83" s="80">
        <f t="shared" si="4"/>
        <v>2621</v>
      </c>
      <c r="E83" s="80">
        <f t="shared" si="4"/>
        <v>0</v>
      </c>
      <c r="F83" s="81">
        <f>(E83*100)/D83</f>
        <v>0</v>
      </c>
    </row>
    <row r="84" spans="1:6" x14ac:dyDescent="0.25">
      <c r="A84" s="51" t="s">
        <v>91</v>
      </c>
      <c r="B84" s="52" t="s">
        <v>92</v>
      </c>
      <c r="C84" s="82">
        <f t="shared" si="4"/>
        <v>2621</v>
      </c>
      <c r="D84" s="82">
        <f t="shared" si="4"/>
        <v>2621</v>
      </c>
      <c r="E84" s="82">
        <f t="shared" si="4"/>
        <v>0</v>
      </c>
      <c r="F84" s="81">
        <f>(E84*100)/D84</f>
        <v>0</v>
      </c>
    </row>
    <row r="85" spans="1:6" x14ac:dyDescent="0.25">
      <c r="A85" s="53" t="s">
        <v>115</v>
      </c>
      <c r="B85" s="54" t="s">
        <v>116</v>
      </c>
      <c r="C85" s="83">
        <f t="shared" si="4"/>
        <v>2621</v>
      </c>
      <c r="D85" s="83">
        <f t="shared" si="4"/>
        <v>2621</v>
      </c>
      <c r="E85" s="83">
        <f t="shared" si="4"/>
        <v>0</v>
      </c>
      <c r="F85" s="83">
        <f>(E85*100)/D85</f>
        <v>0</v>
      </c>
    </row>
    <row r="86" spans="1:6" x14ac:dyDescent="0.25">
      <c r="A86" s="55" t="s">
        <v>129</v>
      </c>
      <c r="B86" s="56" t="s">
        <v>130</v>
      </c>
      <c r="C86" s="84">
        <v>2621</v>
      </c>
      <c r="D86" s="84">
        <v>2621</v>
      </c>
      <c r="E86" s="84">
        <v>0</v>
      </c>
      <c r="F86" s="84"/>
    </row>
    <row r="87" spans="1:6" x14ac:dyDescent="0.25">
      <c r="A87" s="49" t="s">
        <v>50</v>
      </c>
      <c r="B87" s="50" t="s">
        <v>51</v>
      </c>
      <c r="C87" s="80">
        <f t="shared" ref="C87:E89" si="5">C88</f>
        <v>0</v>
      </c>
      <c r="D87" s="80">
        <f t="shared" si="5"/>
        <v>2621</v>
      </c>
      <c r="E87" s="80">
        <f t="shared" si="5"/>
        <v>0</v>
      </c>
      <c r="F87" s="81">
        <f>(E87*100)/D87</f>
        <v>0</v>
      </c>
    </row>
    <row r="88" spans="1:6" x14ac:dyDescent="0.25">
      <c r="A88" s="51" t="s">
        <v>52</v>
      </c>
      <c r="B88" s="52" t="s">
        <v>53</v>
      </c>
      <c r="C88" s="82">
        <f t="shared" si="5"/>
        <v>0</v>
      </c>
      <c r="D88" s="82">
        <f t="shared" si="5"/>
        <v>2621</v>
      </c>
      <c r="E88" s="82">
        <f t="shared" si="5"/>
        <v>0</v>
      </c>
      <c r="F88" s="81">
        <f>(E88*100)/D88</f>
        <v>0</v>
      </c>
    </row>
    <row r="89" spans="1:6" x14ac:dyDescent="0.25">
      <c r="A89" s="53" t="s">
        <v>54</v>
      </c>
      <c r="B89" s="54" t="s">
        <v>55</v>
      </c>
      <c r="C89" s="83">
        <f t="shared" si="5"/>
        <v>0</v>
      </c>
      <c r="D89" s="83">
        <f t="shared" si="5"/>
        <v>2621</v>
      </c>
      <c r="E89" s="83">
        <f t="shared" si="5"/>
        <v>0</v>
      </c>
      <c r="F89" s="83">
        <f>(E89*100)/D89</f>
        <v>0</v>
      </c>
    </row>
    <row r="90" spans="1:6" x14ac:dyDescent="0.25">
      <c r="A90" s="55" t="s">
        <v>56</v>
      </c>
      <c r="B90" s="56" t="s">
        <v>57</v>
      </c>
      <c r="C90" s="84">
        <v>0</v>
      </c>
      <c r="D90" s="84">
        <v>2621</v>
      </c>
      <c r="E90" s="84">
        <v>0</v>
      </c>
      <c r="F90" s="84"/>
    </row>
    <row r="91" spans="1:6" s="57" customFormat="1" x14ac:dyDescent="0.25"/>
    <row r="92" spans="1:6" s="57" customFormat="1" x14ac:dyDescent="0.25"/>
    <row r="93" spans="1:6" s="57" customFormat="1" x14ac:dyDescent="0.25"/>
    <row r="94" spans="1:6" s="57" customFormat="1" x14ac:dyDescent="0.25"/>
    <row r="95" spans="1:6" s="57" customFormat="1" x14ac:dyDescent="0.25"/>
    <row r="96" spans="1: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pans="1:3" s="57" customFormat="1" x14ac:dyDescent="0.25"/>
    <row r="1218" spans="1:3" s="57" customFormat="1" x14ac:dyDescent="0.25"/>
    <row r="1219" spans="1:3" s="57" customFormat="1" x14ac:dyDescent="0.25"/>
    <row r="1220" spans="1:3" s="57" customFormat="1" x14ac:dyDescent="0.25"/>
    <row r="1221" spans="1:3" s="57" customFormat="1" x14ac:dyDescent="0.25"/>
    <row r="1222" spans="1:3" s="57" customFormat="1" x14ac:dyDescent="0.25"/>
    <row r="1223" spans="1:3" s="57" customFormat="1" x14ac:dyDescent="0.25"/>
    <row r="1224" spans="1:3" s="57" customFormat="1" x14ac:dyDescent="0.25"/>
    <row r="1225" spans="1:3" s="57" customFormat="1" x14ac:dyDescent="0.25"/>
    <row r="1226" spans="1:3" s="57" customFormat="1" x14ac:dyDescent="0.25"/>
    <row r="1227" spans="1:3" s="57" customFormat="1" x14ac:dyDescent="0.25"/>
    <row r="1228" spans="1:3" s="57" customFormat="1" x14ac:dyDescent="0.25"/>
    <row r="1229" spans="1:3" s="57" customFormat="1" x14ac:dyDescent="0.25"/>
    <row r="1230" spans="1:3" s="57" customFormat="1" x14ac:dyDescent="0.25"/>
    <row r="1231" spans="1:3" x14ac:dyDescent="0.25">
      <c r="A1231" s="57"/>
      <c r="B1231" s="57"/>
      <c r="C1231" s="57"/>
    </row>
    <row r="1232" spans="1:3" x14ac:dyDescent="0.25">
      <c r="A1232" s="57"/>
      <c r="B1232" s="57"/>
      <c r="C1232" s="57"/>
    </row>
    <row r="1233" spans="1:3" x14ac:dyDescent="0.25">
      <c r="A1233" s="57"/>
      <c r="B1233" s="57"/>
      <c r="C1233" s="57"/>
    </row>
    <row r="1234" spans="1:3" x14ac:dyDescent="0.25">
      <c r="A1234" s="57"/>
      <c r="B1234" s="57"/>
      <c r="C1234" s="57"/>
    </row>
    <row r="1235" spans="1:3" x14ac:dyDescent="0.25">
      <c r="A1235" s="57"/>
      <c r="B1235" s="57"/>
      <c r="C1235" s="57"/>
    </row>
    <row r="1236" spans="1:3" x14ac:dyDescent="0.25">
      <c r="A1236" s="57"/>
      <c r="B1236" s="57"/>
      <c r="C1236" s="57"/>
    </row>
    <row r="1237" spans="1:3" x14ac:dyDescent="0.25">
      <c r="A1237" s="57"/>
      <c r="B1237" s="57"/>
      <c r="C1237" s="57"/>
    </row>
    <row r="1238" spans="1:3" x14ac:dyDescent="0.25">
      <c r="A1238" s="57"/>
      <c r="B1238" s="57"/>
      <c r="C1238" s="57"/>
    </row>
    <row r="1239" spans="1:3" x14ac:dyDescent="0.25">
      <c r="A1239" s="57"/>
      <c r="B1239" s="57"/>
      <c r="C1239" s="57"/>
    </row>
    <row r="1240" spans="1:3" x14ac:dyDescent="0.25">
      <c r="A1240" s="57"/>
      <c r="B1240" s="57"/>
      <c r="C1240" s="57"/>
    </row>
    <row r="1241" spans="1:3" x14ac:dyDescent="0.25">
      <c r="A1241" s="57"/>
      <c r="B1241" s="57"/>
      <c r="C1241" s="57"/>
    </row>
    <row r="1242" spans="1:3" x14ac:dyDescent="0.25">
      <c r="A1242" s="57"/>
      <c r="B1242" s="57"/>
      <c r="C1242" s="57"/>
    </row>
    <row r="1243" spans="1:3" x14ac:dyDescent="0.25">
      <c r="A1243" s="57"/>
      <c r="B1243" s="57"/>
      <c r="C1243" s="57"/>
    </row>
    <row r="1244" spans="1:3" x14ac:dyDescent="0.25">
      <c r="A1244" s="57"/>
      <c r="B1244" s="57"/>
      <c r="C1244" s="57"/>
    </row>
    <row r="1245" spans="1:3" x14ac:dyDescent="0.25">
      <c r="A1245" s="57"/>
      <c r="B1245" s="57"/>
      <c r="C1245" s="57"/>
    </row>
    <row r="1246" spans="1:3" x14ac:dyDescent="0.25">
      <c r="A1246" s="57"/>
      <c r="B1246" s="57"/>
      <c r="C1246" s="57"/>
    </row>
    <row r="1247" spans="1:3" x14ac:dyDescent="0.25">
      <c r="A1247" s="57"/>
      <c r="B1247" s="57"/>
      <c r="C1247" s="57"/>
    </row>
    <row r="1248" spans="1:3" x14ac:dyDescent="0.25">
      <c r="A1248" s="57"/>
      <c r="B1248" s="57"/>
      <c r="C1248" s="57"/>
    </row>
    <row r="1249" spans="1:3" x14ac:dyDescent="0.25">
      <c r="A1249" s="57"/>
      <c r="B1249" s="57"/>
      <c r="C1249" s="57"/>
    </row>
    <row r="1250" spans="1:3" x14ac:dyDescent="0.25">
      <c r="A1250" s="57"/>
      <c r="B1250" s="57"/>
      <c r="C1250" s="57"/>
    </row>
    <row r="1251" spans="1:3" x14ac:dyDescent="0.25">
      <c r="A1251" s="57"/>
      <c r="B1251" s="57"/>
      <c r="C1251" s="57"/>
    </row>
    <row r="1252" spans="1:3" x14ac:dyDescent="0.25">
      <c r="A1252" s="57"/>
      <c r="B1252" s="57"/>
      <c r="C1252" s="57"/>
    </row>
    <row r="1253" spans="1:3" x14ac:dyDescent="0.25">
      <c r="A1253" s="57"/>
      <c r="B1253" s="57"/>
      <c r="C1253" s="57"/>
    </row>
    <row r="1254" spans="1:3" x14ac:dyDescent="0.25">
      <c r="A1254" s="57"/>
      <c r="B1254" s="57"/>
      <c r="C1254" s="57"/>
    </row>
    <row r="1255" spans="1:3" x14ac:dyDescent="0.25">
      <c r="A1255" s="57"/>
      <c r="B1255" s="57"/>
      <c r="C1255" s="57"/>
    </row>
    <row r="1256" spans="1:3" x14ac:dyDescent="0.25">
      <c r="A1256" s="57"/>
      <c r="B1256" s="57"/>
      <c r="C1256" s="57"/>
    </row>
    <row r="1257" spans="1:3" x14ac:dyDescent="0.25">
      <c r="A1257" s="57"/>
      <c r="B1257" s="57"/>
      <c r="C1257" s="57"/>
    </row>
    <row r="1258" spans="1:3" x14ac:dyDescent="0.25">
      <c r="A1258" s="57"/>
      <c r="B1258" s="57"/>
      <c r="C1258" s="57"/>
    </row>
    <row r="1259" spans="1:3" x14ac:dyDescent="0.25">
      <c r="A1259" s="57"/>
      <c r="B1259" s="57"/>
      <c r="C1259" s="57"/>
    </row>
    <row r="1260" spans="1:3" x14ac:dyDescent="0.25">
      <c r="A1260" s="57"/>
      <c r="B1260" s="57"/>
      <c r="C1260" s="57"/>
    </row>
    <row r="1261" spans="1:3" x14ac:dyDescent="0.25">
      <c r="A1261" s="57"/>
      <c r="B1261" s="57"/>
      <c r="C1261" s="57"/>
    </row>
    <row r="1262" spans="1:3" x14ac:dyDescent="0.25">
      <c r="A1262" s="57"/>
      <c r="B1262" s="57"/>
      <c r="C1262" s="57"/>
    </row>
    <row r="1263" spans="1:3" x14ac:dyDescent="0.25">
      <c r="A1263" s="57"/>
      <c r="B1263" s="57"/>
      <c r="C1263" s="57"/>
    </row>
    <row r="1264" spans="1:3" x14ac:dyDescent="0.25">
      <c r="A1264" s="57"/>
      <c r="B1264" s="57"/>
      <c r="C1264" s="57"/>
    </row>
    <row r="1265" spans="1:3" x14ac:dyDescent="0.25">
      <c r="A1265" s="57"/>
      <c r="B1265" s="57"/>
      <c r="C1265" s="57"/>
    </row>
    <row r="1266" spans="1:3" x14ac:dyDescent="0.25">
      <c r="A1266" s="57"/>
      <c r="B1266" s="57"/>
      <c r="C1266" s="57"/>
    </row>
    <row r="1267" spans="1:3" x14ac:dyDescent="0.25">
      <c r="A1267" s="57"/>
      <c r="B1267" s="57"/>
      <c r="C1267" s="57"/>
    </row>
    <row r="1268" spans="1:3" x14ac:dyDescent="0.25">
      <c r="A1268" s="40"/>
      <c r="B1268" s="40"/>
      <c r="C1268" s="40"/>
    </row>
    <row r="1269" spans="1:3" x14ac:dyDescent="0.25">
      <c r="A1269" s="40"/>
      <c r="B1269" s="40"/>
      <c r="C1269" s="40"/>
    </row>
    <row r="1270" spans="1:3" x14ac:dyDescent="0.25">
      <c r="A1270" s="40"/>
      <c r="B1270" s="40"/>
      <c r="C1270" s="40"/>
    </row>
    <row r="1271" spans="1:3" x14ac:dyDescent="0.25">
      <c r="A1271" s="40"/>
      <c r="B1271" s="40"/>
      <c r="C1271" s="40"/>
    </row>
    <row r="1272" spans="1:3" x14ac:dyDescent="0.25">
      <c r="A1272" s="40"/>
      <c r="B1272" s="40"/>
      <c r="C1272" s="40"/>
    </row>
    <row r="1273" spans="1:3" x14ac:dyDescent="0.25">
      <c r="A1273" s="40"/>
      <c r="B1273" s="40"/>
      <c r="C1273" s="40"/>
    </row>
    <row r="1274" spans="1:3" x14ac:dyDescent="0.25">
      <c r="A1274" s="40"/>
      <c r="B1274" s="40"/>
      <c r="C1274" s="40"/>
    </row>
    <row r="1275" spans="1:3" x14ac:dyDescent="0.25">
      <c r="A1275" s="40"/>
      <c r="B1275" s="40"/>
      <c r="C1275" s="40"/>
    </row>
    <row r="1276" spans="1:3" x14ac:dyDescent="0.25">
      <c r="A1276" s="40"/>
      <c r="B1276" s="40"/>
      <c r="C1276" s="40"/>
    </row>
    <row r="1277" spans="1:3" x14ac:dyDescent="0.25">
      <c r="A1277" s="40"/>
      <c r="B1277" s="40"/>
      <c r="C1277" s="40"/>
    </row>
    <row r="1278" spans="1:3" x14ac:dyDescent="0.25">
      <c r="A1278" s="40"/>
      <c r="B1278" s="40"/>
      <c r="C1278" s="40"/>
    </row>
    <row r="1279" spans="1:3" x14ac:dyDescent="0.25">
      <c r="A1279" s="40"/>
      <c r="B1279" s="40"/>
      <c r="C1279" s="40"/>
    </row>
    <row r="1280" spans="1:3" x14ac:dyDescent="0.25">
      <c r="A1280" s="40"/>
      <c r="B1280" s="40"/>
      <c r="C1280" s="40"/>
    </row>
    <row r="1281" s="40" customFormat="1" x14ac:dyDescent="0.25"/>
    <row r="1282" s="40" customFormat="1" x14ac:dyDescent="0.25"/>
    <row r="1283" s="40" customFormat="1" x14ac:dyDescent="0.25"/>
    <row r="1284" s="40" customFormat="1" x14ac:dyDescent="0.25"/>
    <row r="1285" s="40" customFormat="1" x14ac:dyDescent="0.25"/>
    <row r="1286" s="40" customFormat="1" x14ac:dyDescent="0.25"/>
    <row r="1287" s="40" customFormat="1" x14ac:dyDescent="0.25"/>
    <row r="1288" s="40" customFormat="1" x14ac:dyDescent="0.25"/>
    <row r="1289" s="40" customFormat="1" x14ac:dyDescent="0.25"/>
    <row r="1290" s="40" customFormat="1" x14ac:dyDescent="0.25"/>
    <row r="1291" s="40" customFormat="1" x14ac:dyDescent="0.25"/>
    <row r="1292" s="40" customFormat="1" x14ac:dyDescent="0.25"/>
    <row r="1293" s="40" customFormat="1" x14ac:dyDescent="0.25"/>
    <row r="1294" s="40" customFormat="1" x14ac:dyDescent="0.25"/>
    <row r="1295" s="40" customFormat="1" x14ac:dyDescent="0.25"/>
    <row r="1296" s="40" customFormat="1" x14ac:dyDescent="0.25"/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  <row r="7934" s="40" customFormat="1" x14ac:dyDescent="0.25"/>
    <row r="7935" s="40" customFormat="1" x14ac:dyDescent="0.25"/>
    <row r="7936" s="40" customFormat="1" x14ac:dyDescent="0.25"/>
    <row r="7937" s="40" customFormat="1" x14ac:dyDescent="0.25"/>
    <row r="7938" s="40" customFormat="1" x14ac:dyDescent="0.25"/>
    <row r="7939" s="40" customFormat="1" x14ac:dyDescent="0.25"/>
    <row r="7940" s="40" customFormat="1" x14ac:dyDescent="0.25"/>
    <row r="7941" s="40" customFormat="1" x14ac:dyDescent="0.25"/>
    <row r="7942" s="40" customFormat="1" x14ac:dyDescent="0.25"/>
    <row r="7943" s="40" customFormat="1" x14ac:dyDescent="0.25"/>
    <row r="7944" s="40" customFormat="1" x14ac:dyDescent="0.25"/>
    <row r="7945" s="40" customFormat="1" x14ac:dyDescent="0.25"/>
    <row r="7946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5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Zeba</cp:lastModifiedBy>
  <cp:lastPrinted>2025-03-05T11:38:11Z</cp:lastPrinted>
  <dcterms:created xsi:type="dcterms:W3CDTF">2022-08-12T12:51:27Z</dcterms:created>
  <dcterms:modified xsi:type="dcterms:W3CDTF">2025-03-05T13:02:55Z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