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dio'!$A$1:$F$91</definedName>
    <definedName name="_xlnm.Print_Area" localSheetId="0">SAŽETAK!$A$2:$L$27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<sst xmlns="http://schemas.openxmlformats.org/spreadsheetml/2006/main" count="421" uniqueCount="192">
  <si>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</si>
  <si>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</si>
  <si>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</si>
  <si>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</si>
  <si>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</si>
  <si>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</si>
  <si>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</si>
  <si>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</si>
  <si>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</si>
  <si>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</si>
  <si>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</si>
  <si>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</si>
  <si>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</si>
  <si>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</si>
  <si>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</si>
  <si>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</si>
  <si>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</si>
  <si>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</si>
  <si>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</si>
  <si>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</si>
  <si>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</si>
  <si>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</si>
  <si>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</si>
  <si>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</si>
  <si>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</si>
  <si>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</si>
  <si>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</si>
  <si>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</si>
  <si>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</si>
  <si>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</si>
  <si>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</si>
  <si>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</si>
  <si>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</si>
  <si>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</si>
  <si>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</si>
  <si>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</si>
  <si>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</si>
  <si>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</si>
  <si>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</si>
  <si>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</si>
  <si>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</si>
  <si>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</si>
  <si>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</si>
  <si>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</si>
  <si>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</si>
  <si>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</si>
  <si>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</si>
  <si>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</si>
  <si>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</si>
  <si>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</si>
  <si>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</si>
  <si>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</si>
  <si>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</si>
  <si>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</si>
  <si>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</si>
  <si>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</si>
  <si>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</si>
  <si>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</si>
  <si>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</si>
  <si>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</si>
  <si>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</si>
  <si>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</si>
  <si>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</si>
  <si>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</si>
  <si>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</si>
  <si>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</si>
  <si>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</si>
  <si>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</si>
  <si>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</si>
  <si>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</si>
  <si>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</si>
  <si>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</si>
  <si>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</si>
  <si>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</si>
  <si>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</si>
  <si>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</si>
  <si>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</si>
  <si>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</si>
  <si>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</si>
  <si>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</si>
  <si>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</si>
  <si>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</si>
  <si>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</si>
  <si>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</si>
  <si>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</si>
  <si>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</si>
  <si>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</si>
  <si>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</si>
  <si>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</si>
  <si>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</si>
  <si>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</si>
  <si>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</si>
  <si>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</si>
  <si>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</si>
  <si>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</si>
  <si>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</si>
  <si>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</si>
  <si>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</si>
  <si>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</si>
  <si>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</si>
  <si>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</si>
  <si>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</si>
  <si>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</si>
  <si>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</si>
  <si>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</si>
  <si>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</si>
  <si>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</si>
  <si>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</si>
  <si>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</si>
  <si>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</si>
  <si>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</si>
  <si>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</si>
  <si>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</si>
  <si>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</si>
  <si>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</si>
  <si>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</si>
  <si>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</si>
  <si>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</si>
  <si>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</si>
  <si>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</si>
  <si>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</si>
  <si>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</si>
  <si>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</si>
  <si>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</si>
  <si>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</si>
  <si>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</si>
  <si>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</si>
  <si>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</si>
  <si>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</si>
  <si>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</si>
  <si>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</si>
  <si>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</si>
  <si>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</si>
  <si>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</si>
  <si>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</si>
  <si>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</si>
  <si>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</si>
  <si>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</si>
  <si>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</si>
  <si>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</si>
  <si>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</si>
  <si>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</si>
  <si>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</si>
  <si>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</si>
  <si>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</si>
  <si>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</si>
  <si>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</si>
  <si>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</si>
  <si>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</si>
  <si>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</si>
  <si>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</si>
  <si>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</si>
  <si>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</si>
  <si>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</si>
  <si>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</si>
  <si>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</si>
  <si>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</si>
  <si>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</si>
  <si>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</si>
  <si>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</si>
  <si>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</si>
  <si>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</si>
  <si>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</si>
  <si>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</si>
  <si>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</si>
  <si>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</si>
  <si>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</si>
  <si>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</si>
  <si>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</si>
  <si>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</si>
  <si>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</si>
  <si>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</si>
  <si>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</si>
  <si>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</si>
  <si>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</si>
  <si>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</si>
  <si>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</si>
  <si>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</si>
  <si>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</si>
  <si>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3461 SISAK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</si>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</sst>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8" t="s">
        <v>31</v>
      </c>
      <c r="C7" s="108"/>
      <c r="D7" s="108"/>
      <c r="E7" s="108"/>
      <c r="F7" s="108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1" t="s">
        <v>8</v>
      </c>
      <c r="C10" s="102"/>
      <c r="D10" s="102"/>
      <c r="E10" s="102"/>
      <c r="F10" s="103"/>
      <c r="G10" s="85">
        <v>1730502.65</v>
      </c>
      <c r="H10" s="86">
        <v>2052254</v>
      </c>
      <c r="I10" s="86">
        <v>2393129</v>
      </c>
      <c r="J10" s="86">
        <v>2365765.2799999998</v>
      </c>
      <c r="K10" s="86"/>
      <c r="L10" s="86"/>
    </row>
    <row r="11" spans="2:13" x14ac:dyDescent="0.25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8" t="s">
        <v>0</v>
      </c>
      <c r="C12" s="99"/>
      <c r="D12" s="99"/>
      <c r="E12" s="99"/>
      <c r="F12" s="100"/>
      <c r="G12" s="87">
        <f>G10+G11</f>
        <v>1730502.65</v>
      </c>
      <c r="H12" s="87">
        <f t="shared" ref="H12:J12" si="0">H10+H11</f>
        <v>2052254</v>
      </c>
      <c r="I12" s="87">
        <f t="shared" si="0"/>
        <v>2393129</v>
      </c>
      <c r="J12" s="87">
        <f t="shared" si="0"/>
        <v>2365765.2799999998</v>
      </c>
      <c r="K12" s="88">
        <f>J12/G12*100</f>
        <v>136.70971726047301</v>
      </c>
      <c r="L12" s="88">
        <f>J12/I12*100</f>
        <v>98.85657145937391</v>
      </c>
    </row>
    <row r="13" spans="2:13" x14ac:dyDescent="0.25">
      <c r="B13" s="114" t="s">
        <v>9</v>
      </c>
      <c r="C13" s="102"/>
      <c r="D13" s="102"/>
      <c r="E13" s="102"/>
      <c r="F13" s="102"/>
      <c r="G13" s="89">
        <v>1722016.98</v>
      </c>
      <c r="H13" s="86">
        <v>2041858</v>
      </c>
      <c r="I13" s="86">
        <v>2382735</v>
      </c>
      <c r="J13" s="86">
        <v>2356184.11</v>
      </c>
      <c r="K13" s="86"/>
      <c r="L13" s="86"/>
    </row>
    <row r="14" spans="2:13" x14ac:dyDescent="0.25">
      <c r="B14" s="104" t="s">
        <v>10</v>
      </c>
      <c r="C14" s="103"/>
      <c r="D14" s="103"/>
      <c r="E14" s="103"/>
      <c r="F14" s="103"/>
      <c r="G14" s="85">
        <v>8485.67</v>
      </c>
      <c r="H14" s="86">
        <v>10396</v>
      </c>
      <c r="I14" s="86">
        <v>10394</v>
      </c>
      <c r="J14" s="86">
        <v>9558.69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1730502.65</v>
      </c>
      <c r="H15" s="87">
        <f t="shared" ref="H15:J15" si="1">H13+H14</f>
        <v>2052254</v>
      </c>
      <c r="I15" s="87">
        <f t="shared" si="1"/>
        <v>2393129</v>
      </c>
      <c r="J15" s="87">
        <f t="shared" si="1"/>
        <v>2365742.7999999998</v>
      </c>
      <c r="K15" s="88">
        <f>J15/G15*100</f>
        <v>136.70841821594399</v>
      </c>
      <c r="L15" s="88">
        <f>J15/I15*100</f>
        <v>98.855632103409405</v>
      </c>
    </row>
    <row r="16" spans="2:13" x14ac:dyDescent="0.25">
      <c r="B16" s="113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22.479999999981374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9">
        <v>1</v>
      </c>
      <c r="C20" s="110"/>
      <c r="D20" s="110"/>
      <c r="E20" s="110"/>
      <c r="F20" s="11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v>126.21</v>
      </c>
      <c r="H24" s="95">
        <v>114.67</v>
      </c>
      <c r="I24" s="95">
        <v>114.67</v>
      </c>
      <c r="J24" s="95">
        <v>114.67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27</v>
      </c>
      <c r="C25" s="102"/>
      <c r="D25" s="102"/>
      <c r="E25" s="102"/>
      <c r="F25" s="102"/>
      <c r="G25" s="89">
        <v>-114.67</v>
      </c>
      <c r="H25" s="95">
        <f>-(137+0.15)</f>
        <v>-137.15</v>
      </c>
      <c r="I25" s="95">
        <v>-137.15</v>
      </c>
      <c r="J25" s="95">
        <v>-137.15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5" t="s">
        <v>29</v>
      </c>
      <c r="C26" s="116"/>
      <c r="D26" s="116"/>
      <c r="E26" s="116"/>
      <c r="F26" s="117"/>
      <c r="G26" s="94">
        <f>G24+G25</f>
        <v>11.539999999999992</v>
      </c>
      <c r="H26" s="94">
        <f t="shared" ref="H26:J26" si="4">H24+H25</f>
        <v>-22.480000000000004</v>
      </c>
      <c r="I26" s="94">
        <f t="shared" si="4"/>
        <v>-22.480000000000004</v>
      </c>
      <c r="J26" s="94">
        <f t="shared" si="4"/>
        <v>-22.480000000000004</v>
      </c>
      <c r="K26" s="93">
        <f>J26/G26*100</f>
        <v>-194.80069324090138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30</v>
      </c>
      <c r="C27" s="112"/>
      <c r="D27" s="112"/>
      <c r="E27" s="112"/>
      <c r="F27" s="112"/>
      <c r="G27" s="94">
        <f>G16+G26</f>
        <v>11.539999999999992</v>
      </c>
      <c r="H27" s="94">
        <f t="shared" ref="H27:J27" si="5">H16+H26</f>
        <v>-22.480000000000004</v>
      </c>
      <c r="I27" s="94">
        <f t="shared" si="5"/>
        <v>-22.480000000000004</v>
      </c>
      <c r="J27" s="94">
        <f t="shared" si="5"/>
        <v>-1.8630430531629827E-11</v>
      </c>
      <c r="K27" s="93">
        <f>J27/G27*100</f>
        <v>-1.6144220564670571E-10</v>
      </c>
      <c r="L27" s="93">
        <f>J27/I27*100</f>
        <v>8.2875580656716302E-11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1730502.65</v>
      </c>
      <c r="H10" s="65">
        <f>H11</f>
        <v>2052254</v>
      </c>
      <c r="I10" s="65">
        <f>I11</f>
        <v>2393129</v>
      </c>
      <c r="J10" s="65">
        <f>J11</f>
        <v>2365765.2799999998</v>
      </c>
      <c r="K10" s="69">
        <f t="shared" ref="K10:K21" si="0">(J10*100)/G10</f>
        <v>136.70971726047344</v>
      </c>
      <c r="L10" s="69">
        <f t="shared" ref="L10:L21" si="1">(J10*100)/I10</f>
        <v>98.856571459373896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1730502.65</v>
      </c>
      <c r="H11" s="65">
        <f>H12+H15+H18</f>
        <v>2052254</v>
      </c>
      <c r="I11" s="65">
        <f>I12+I15+I18</f>
        <v>2393129</v>
      </c>
      <c r="J11" s="65">
        <f>J12+J15+J18</f>
        <v>2365765.2799999998</v>
      </c>
      <c r="K11" s="65">
        <f t="shared" si="0"/>
        <v>136.70971726047344</v>
      </c>
      <c r="L11" s="65">
        <f t="shared" si="1"/>
        <v>98.856571459373896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115</v>
      </c>
      <c r="J12" s="65">
        <f t="shared" si="2"/>
        <v>0.15</v>
      </c>
      <c r="K12" s="65" t="e">
        <f t="shared" si="0"/>
        <v>#DIV/0!</v>
      </c>
      <c r="L12" s="65">
        <f t="shared" si="1"/>
        <v>0.13043478260869565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115</v>
      </c>
      <c r="J13" s="65">
        <f t="shared" si="2"/>
        <v>0.15</v>
      </c>
      <c r="K13" s="65" t="e">
        <f t="shared" si="0"/>
        <v>#DIV/0!</v>
      </c>
      <c r="L13" s="65">
        <f t="shared" si="1"/>
        <v>0.13043478260869565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115</v>
      </c>
      <c r="J14" s="66">
        <v>0.15</v>
      </c>
      <c r="K14" s="66" t="e">
        <f t="shared" si="0"/>
        <v>#DIV/0!</v>
      </c>
      <c r="L14" s="66">
        <f t="shared" si="1"/>
        <v>0.13043478260869565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107.77</v>
      </c>
      <c r="H15" s="65">
        <f t="shared" si="3"/>
        <v>1593</v>
      </c>
      <c r="I15" s="65">
        <f t="shared" si="3"/>
        <v>848</v>
      </c>
      <c r="J15" s="65">
        <f t="shared" si="3"/>
        <v>705.65</v>
      </c>
      <c r="K15" s="65">
        <f t="shared" si="0"/>
        <v>654.77405585970121</v>
      </c>
      <c r="L15" s="65">
        <f t="shared" si="1"/>
        <v>83.21344339622641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107.77</v>
      </c>
      <c r="H16" s="65">
        <f t="shared" si="3"/>
        <v>1593</v>
      </c>
      <c r="I16" s="65">
        <f t="shared" si="3"/>
        <v>848</v>
      </c>
      <c r="J16" s="65">
        <f t="shared" si="3"/>
        <v>705.65</v>
      </c>
      <c r="K16" s="65">
        <f t="shared" si="0"/>
        <v>654.77405585970121</v>
      </c>
      <c r="L16" s="65">
        <f t="shared" si="1"/>
        <v>83.21344339622641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107.77</v>
      </c>
      <c r="H17" s="66">
        <v>1593</v>
      </c>
      <c r="I17" s="66">
        <v>848</v>
      </c>
      <c r="J17" s="66">
        <v>705.65</v>
      </c>
      <c r="K17" s="66">
        <f t="shared" si="0"/>
        <v>654.77405585970121</v>
      </c>
      <c r="L17" s="66">
        <f t="shared" si="1"/>
        <v>83.21344339622641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1730394.88</v>
      </c>
      <c r="H18" s="65">
        <f>H19</f>
        <v>2050661</v>
      </c>
      <c r="I18" s="65">
        <f>I19</f>
        <v>2392166</v>
      </c>
      <c r="J18" s="65">
        <f>J19</f>
        <v>2365059.48</v>
      </c>
      <c r="K18" s="65">
        <f t="shared" si="0"/>
        <v>136.67744324347515</v>
      </c>
      <c r="L18" s="65">
        <f t="shared" si="1"/>
        <v>98.866862918376071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1730394.88</v>
      </c>
      <c r="H19" s="65">
        <f>H20+H21</f>
        <v>2050661</v>
      </c>
      <c r="I19" s="65">
        <f>I20+I21</f>
        <v>2392166</v>
      </c>
      <c r="J19" s="65">
        <f>J20+J21</f>
        <v>2365059.48</v>
      </c>
      <c r="K19" s="65">
        <f t="shared" si="0"/>
        <v>136.67744324347515</v>
      </c>
      <c r="L19" s="65">
        <f t="shared" si="1"/>
        <v>98.866862918376071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1721909.21</v>
      </c>
      <c r="H20" s="66">
        <v>2041061</v>
      </c>
      <c r="I20" s="66">
        <v>2381823</v>
      </c>
      <c r="J20" s="66">
        <v>2355500.79</v>
      </c>
      <c r="K20" s="66">
        <f t="shared" si="0"/>
        <v>136.79587613100693</v>
      </c>
      <c r="L20" s="66">
        <f t="shared" si="1"/>
        <v>98.894871281367259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8485.67</v>
      </c>
      <c r="H21" s="66">
        <v>9600</v>
      </c>
      <c r="I21" s="66">
        <v>10343</v>
      </c>
      <c r="J21" s="66">
        <v>9558.69</v>
      </c>
      <c r="K21" s="66">
        <f t="shared" si="0"/>
        <v>112.64508282787334</v>
      </c>
      <c r="L21" s="66">
        <f t="shared" si="1"/>
        <v>92.416997002803825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G27+G71</f>
        <v>1730502.65</v>
      </c>
      <c r="H26" s="65">
        <f>H27+H71</f>
        <v>2052254</v>
      </c>
      <c r="I26" s="65">
        <f>I27+I71</f>
        <v>2393129</v>
      </c>
      <c r="J26" s="65">
        <f>J27+J71</f>
        <v>2365742.8000000003</v>
      </c>
      <c r="K26" s="70">
        <f t="shared" ref="K26:K57" si="4">(J26*100)/G26</f>
        <v>136.70841821594436</v>
      </c>
      <c r="L26" s="70">
        <f t="shared" ref="L26:L57" si="5">(J26*100)/I26</f>
        <v>98.855632103409391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G28+G36+G65</f>
        <v>1722016.98</v>
      </c>
      <c r="H27" s="65">
        <f>H28+H36+H65</f>
        <v>2041858</v>
      </c>
      <c r="I27" s="65">
        <f>I28+I36+I65</f>
        <v>2382735</v>
      </c>
      <c r="J27" s="65">
        <f>J28+J36+J65</f>
        <v>2356184.1100000003</v>
      </c>
      <c r="K27" s="65">
        <f t="shared" si="4"/>
        <v>136.82699632845666</v>
      </c>
      <c r="L27" s="65">
        <f t="shared" si="5"/>
        <v>98.885696898731922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1422043.07</v>
      </c>
      <c r="H28" s="65">
        <f>H29+H32+H34</f>
        <v>1664099</v>
      </c>
      <c r="I28" s="65">
        <f>I29+I32+I34</f>
        <v>2026847</v>
      </c>
      <c r="J28" s="65">
        <f>J29+J32+J34</f>
        <v>2026845.29</v>
      </c>
      <c r="K28" s="65">
        <f t="shared" si="4"/>
        <v>142.53051350969278</v>
      </c>
      <c r="L28" s="65">
        <f t="shared" si="5"/>
        <v>99.99991563250704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1195298.32</v>
      </c>
      <c r="H29" s="65">
        <f>H30+H31</f>
        <v>1399367</v>
      </c>
      <c r="I29" s="65">
        <f>I30+I31</f>
        <v>1701922</v>
      </c>
      <c r="J29" s="65">
        <f>J30+J31</f>
        <v>1701920.98</v>
      </c>
      <c r="K29" s="65">
        <f t="shared" si="4"/>
        <v>142.38462076981753</v>
      </c>
      <c r="L29" s="65">
        <f t="shared" si="5"/>
        <v>99.999940067758686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1177151.23</v>
      </c>
      <c r="H30" s="66">
        <v>1377615</v>
      </c>
      <c r="I30" s="66">
        <v>1681042</v>
      </c>
      <c r="J30" s="66">
        <v>1681041.26</v>
      </c>
      <c r="K30" s="66">
        <f t="shared" si="4"/>
        <v>142.80588739647325</v>
      </c>
      <c r="L30" s="66">
        <f t="shared" si="5"/>
        <v>99.999955979684032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18147.09</v>
      </c>
      <c r="H31" s="66">
        <v>21752</v>
      </c>
      <c r="I31" s="66">
        <v>20880</v>
      </c>
      <c r="J31" s="66">
        <v>20879.72</v>
      </c>
      <c r="K31" s="66">
        <f t="shared" si="4"/>
        <v>115.05822696641721</v>
      </c>
      <c r="L31" s="66">
        <f t="shared" si="5"/>
        <v>99.99865900383142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30110.42</v>
      </c>
      <c r="H32" s="65">
        <f>H33</f>
        <v>39886</v>
      </c>
      <c r="I32" s="65">
        <f>I33</f>
        <v>44108</v>
      </c>
      <c r="J32" s="65">
        <f>J33</f>
        <v>44107.35</v>
      </c>
      <c r="K32" s="65">
        <f t="shared" si="4"/>
        <v>146.48533630550489</v>
      </c>
      <c r="L32" s="65">
        <f t="shared" si="5"/>
        <v>99.998526344427319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30110.42</v>
      </c>
      <c r="H33" s="66">
        <v>39886</v>
      </c>
      <c r="I33" s="66">
        <v>44108</v>
      </c>
      <c r="J33" s="66">
        <v>44107.35</v>
      </c>
      <c r="K33" s="66">
        <f t="shared" si="4"/>
        <v>146.48533630550489</v>
      </c>
      <c r="L33" s="66">
        <f t="shared" si="5"/>
        <v>99.998526344427319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196634.33</v>
      </c>
      <c r="H34" s="65">
        <f>H35</f>
        <v>224846</v>
      </c>
      <c r="I34" s="65">
        <f>I35</f>
        <v>280817</v>
      </c>
      <c r="J34" s="65">
        <f>J35</f>
        <v>280816.96000000002</v>
      </c>
      <c r="K34" s="65">
        <f t="shared" si="4"/>
        <v>142.81176638891083</v>
      </c>
      <c r="L34" s="65">
        <f t="shared" si="5"/>
        <v>99.999985755848115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196634.33</v>
      </c>
      <c r="H35" s="66">
        <v>224846</v>
      </c>
      <c r="I35" s="66">
        <v>280817</v>
      </c>
      <c r="J35" s="66">
        <v>280816.96000000002</v>
      </c>
      <c r="K35" s="66">
        <f t="shared" si="4"/>
        <v>142.81176638891083</v>
      </c>
      <c r="L35" s="66">
        <f t="shared" si="5"/>
        <v>99.999985755848115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G37+G42+G48+G58+G60</f>
        <v>297982.15999999997</v>
      </c>
      <c r="H36" s="65">
        <f>H37+H42+H48+H58+H60</f>
        <v>375797</v>
      </c>
      <c r="I36" s="65">
        <f>I37+I42+I48+I58+I60</f>
        <v>353426</v>
      </c>
      <c r="J36" s="65">
        <f>J37+J42+J48+J58+J60</f>
        <v>327330.34999999998</v>
      </c>
      <c r="K36" s="65">
        <f t="shared" si="4"/>
        <v>109.84897552256149</v>
      </c>
      <c r="L36" s="65">
        <f t="shared" si="5"/>
        <v>92.616375139350239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45643.53</v>
      </c>
      <c r="H37" s="65">
        <f>H38+H39+H40+H41</f>
        <v>55503</v>
      </c>
      <c r="I37" s="65">
        <f>I38+I39+I40+I41</f>
        <v>48517</v>
      </c>
      <c r="J37" s="65">
        <f>J38+J39+J40+J41</f>
        <v>47112.28</v>
      </c>
      <c r="K37" s="65">
        <f t="shared" si="4"/>
        <v>103.21787118568612</v>
      </c>
      <c r="L37" s="65">
        <f t="shared" si="5"/>
        <v>97.104684955788699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4323.24</v>
      </c>
      <c r="H38" s="66">
        <v>5200</v>
      </c>
      <c r="I38" s="66">
        <v>5200</v>
      </c>
      <c r="J38" s="66">
        <v>3209.79</v>
      </c>
      <c r="K38" s="66">
        <f t="shared" si="4"/>
        <v>74.245010686429623</v>
      </c>
      <c r="L38" s="66">
        <f t="shared" si="5"/>
        <v>61.72673076923077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39720.29</v>
      </c>
      <c r="H39" s="66">
        <v>48403</v>
      </c>
      <c r="I39" s="66">
        <v>41417</v>
      </c>
      <c r="J39" s="66">
        <v>41416.239999999998</v>
      </c>
      <c r="K39" s="66">
        <f t="shared" si="4"/>
        <v>104.26973216962917</v>
      </c>
      <c r="L39" s="66">
        <f t="shared" si="5"/>
        <v>99.998165004708213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1600</v>
      </c>
      <c r="H40" s="66">
        <v>1800</v>
      </c>
      <c r="I40" s="66">
        <v>1800</v>
      </c>
      <c r="J40" s="66">
        <v>2486.25</v>
      </c>
      <c r="K40" s="66">
        <f t="shared" si="4"/>
        <v>155.390625</v>
      </c>
      <c r="L40" s="66">
        <f t="shared" si="5"/>
        <v>138.125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100</v>
      </c>
      <c r="I41" s="66">
        <v>100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57895.27</v>
      </c>
      <c r="H42" s="65">
        <f>H43+H44+H45+H46+H47</f>
        <v>108130</v>
      </c>
      <c r="I42" s="65">
        <f>I43+I44+I45+I46+I47</f>
        <v>64130</v>
      </c>
      <c r="J42" s="65">
        <f>J43+J44+J45+J46+J47</f>
        <v>52507.869999999995</v>
      </c>
      <c r="K42" s="65">
        <f t="shared" si="4"/>
        <v>90.694576603580913</v>
      </c>
      <c r="L42" s="65">
        <f t="shared" si="5"/>
        <v>81.877233743957589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12718.35</v>
      </c>
      <c r="H43" s="66">
        <v>21532</v>
      </c>
      <c r="I43" s="66">
        <v>21532</v>
      </c>
      <c r="J43" s="66">
        <v>15461.96</v>
      </c>
      <c r="K43" s="66">
        <f t="shared" si="4"/>
        <v>121.57205926869445</v>
      </c>
      <c r="L43" s="66">
        <f t="shared" si="5"/>
        <v>71.809214192829273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44245.88</v>
      </c>
      <c r="H44" s="66">
        <v>84000</v>
      </c>
      <c r="I44" s="66">
        <v>40000</v>
      </c>
      <c r="J44" s="66">
        <v>36358.080000000002</v>
      </c>
      <c r="K44" s="66">
        <f t="shared" si="4"/>
        <v>82.172803433901649</v>
      </c>
      <c r="L44" s="66">
        <f t="shared" si="5"/>
        <v>90.895200000000003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36.19</v>
      </c>
      <c r="H45" s="66">
        <v>133</v>
      </c>
      <c r="I45" s="66">
        <v>133</v>
      </c>
      <c r="J45" s="66">
        <v>313.10000000000002</v>
      </c>
      <c r="K45" s="66">
        <f t="shared" si="4"/>
        <v>865.15612047526952</v>
      </c>
      <c r="L45" s="66">
        <f t="shared" si="5"/>
        <v>235.41353383458647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786.17</v>
      </c>
      <c r="H46" s="66">
        <v>2200</v>
      </c>
      <c r="I46" s="66">
        <v>2200</v>
      </c>
      <c r="J46" s="66">
        <v>278.13</v>
      </c>
      <c r="K46" s="66">
        <f t="shared" si="4"/>
        <v>35.377844486561436</v>
      </c>
      <c r="L46" s="66">
        <f t="shared" si="5"/>
        <v>12.642272727272728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108.68</v>
      </c>
      <c r="H47" s="66">
        <v>265</v>
      </c>
      <c r="I47" s="66">
        <v>265</v>
      </c>
      <c r="J47" s="66">
        <v>96.6</v>
      </c>
      <c r="K47" s="66">
        <f t="shared" si="4"/>
        <v>88.884799411115196</v>
      </c>
      <c r="L47" s="66">
        <f t="shared" si="5"/>
        <v>36.452830188679243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186998.8</v>
      </c>
      <c r="H48" s="65">
        <f>H49+H50+H51+H52+H53+H54+H55+H56+H57</f>
        <v>201764</v>
      </c>
      <c r="I48" s="65">
        <f>I49+I50+I51+I52+I53+I54+I55+I56+I57</f>
        <v>230879</v>
      </c>
      <c r="J48" s="65">
        <f>J49+J50+J51+J52+J53+J54+J55+J56+J57</f>
        <v>222718.41999999998</v>
      </c>
      <c r="K48" s="65">
        <f t="shared" si="4"/>
        <v>119.10152364614105</v>
      </c>
      <c r="L48" s="65">
        <f t="shared" si="5"/>
        <v>96.465429943823395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19562.63</v>
      </c>
      <c r="H49" s="66">
        <v>27000</v>
      </c>
      <c r="I49" s="66">
        <v>27000</v>
      </c>
      <c r="J49" s="66">
        <v>23036.46</v>
      </c>
      <c r="K49" s="66">
        <f t="shared" si="4"/>
        <v>117.75747943911426</v>
      </c>
      <c r="L49" s="66">
        <f t="shared" si="5"/>
        <v>85.320222222222228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7461.92</v>
      </c>
      <c r="H50" s="66">
        <v>17765</v>
      </c>
      <c r="I50" s="66">
        <v>17765</v>
      </c>
      <c r="J50" s="66">
        <v>8101.16</v>
      </c>
      <c r="K50" s="66">
        <f t="shared" si="4"/>
        <v>108.56669597101015</v>
      </c>
      <c r="L50" s="66">
        <f t="shared" si="5"/>
        <v>45.601801294680548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1537.63</v>
      </c>
      <c r="H51" s="66">
        <v>3000</v>
      </c>
      <c r="I51" s="66">
        <v>3000</v>
      </c>
      <c r="J51" s="66">
        <v>4469.92</v>
      </c>
      <c r="K51" s="66">
        <f t="shared" si="4"/>
        <v>290.70192439013283</v>
      </c>
      <c r="L51" s="66">
        <f t="shared" si="5"/>
        <v>148.99733333333333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21147.71</v>
      </c>
      <c r="H52" s="66">
        <v>25000</v>
      </c>
      <c r="I52" s="66">
        <v>25000</v>
      </c>
      <c r="J52" s="66">
        <v>22100.35</v>
      </c>
      <c r="K52" s="66">
        <f t="shared" si="4"/>
        <v>104.50469578029963</v>
      </c>
      <c r="L52" s="66">
        <f t="shared" si="5"/>
        <v>88.401399999999995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2374.21</v>
      </c>
      <c r="H53" s="66">
        <v>3000</v>
      </c>
      <c r="I53" s="66">
        <v>3000</v>
      </c>
      <c r="J53" s="66">
        <v>2354.27</v>
      </c>
      <c r="K53" s="66">
        <f t="shared" si="4"/>
        <v>99.160141689235573</v>
      </c>
      <c r="L53" s="66">
        <f t="shared" si="5"/>
        <v>78.475666666666669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5169.37</v>
      </c>
      <c r="H54" s="66">
        <v>200</v>
      </c>
      <c r="I54" s="66">
        <v>200</v>
      </c>
      <c r="J54" s="66">
        <v>128.5</v>
      </c>
      <c r="K54" s="66">
        <f t="shared" si="4"/>
        <v>2.4857961415027363</v>
      </c>
      <c r="L54" s="66">
        <f t="shared" si="5"/>
        <v>64.25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129193.56</v>
      </c>
      <c r="H55" s="66">
        <v>120666</v>
      </c>
      <c r="I55" s="66">
        <v>149781</v>
      </c>
      <c r="J55" s="66">
        <v>162070.34</v>
      </c>
      <c r="K55" s="66">
        <f t="shared" si="4"/>
        <v>125.44769259396521</v>
      </c>
      <c r="L55" s="66">
        <f t="shared" si="5"/>
        <v>108.20487244710611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21.91</v>
      </c>
      <c r="H56" s="66">
        <v>133</v>
      </c>
      <c r="I56" s="66">
        <v>133</v>
      </c>
      <c r="J56" s="66">
        <v>43.8</v>
      </c>
      <c r="K56" s="66">
        <f t="shared" si="4"/>
        <v>199.90871748060246</v>
      </c>
      <c r="L56" s="66">
        <f t="shared" si="5"/>
        <v>32.932330827067666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529.86</v>
      </c>
      <c r="H57" s="66">
        <v>5000</v>
      </c>
      <c r="I57" s="66">
        <v>5000</v>
      </c>
      <c r="J57" s="66">
        <v>413.62</v>
      </c>
      <c r="K57" s="66">
        <f t="shared" si="4"/>
        <v>78.062129619144685</v>
      </c>
      <c r="L57" s="66">
        <f t="shared" si="5"/>
        <v>8.2723999999999993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</f>
        <v>4319.26</v>
      </c>
      <c r="H58" s="65">
        <f>H59</f>
        <v>5400</v>
      </c>
      <c r="I58" s="65">
        <f>I59</f>
        <v>5400</v>
      </c>
      <c r="J58" s="65">
        <f>J59</f>
        <v>2480.46</v>
      </c>
      <c r="K58" s="65">
        <f t="shared" ref="K58:K76" si="6">(J58*100)/G58</f>
        <v>57.427892740886165</v>
      </c>
      <c r="L58" s="65">
        <f t="shared" ref="L58:L76" si="7">(J58*100)/I58</f>
        <v>45.934444444444445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4319.26</v>
      </c>
      <c r="H59" s="66">
        <v>5400</v>
      </c>
      <c r="I59" s="66">
        <v>5400</v>
      </c>
      <c r="J59" s="66">
        <v>2480.46</v>
      </c>
      <c r="K59" s="66">
        <f t="shared" si="6"/>
        <v>57.427892740886165</v>
      </c>
      <c r="L59" s="66">
        <f t="shared" si="7"/>
        <v>45.934444444444445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G61+G62+G63+G64</f>
        <v>3125.3</v>
      </c>
      <c r="H60" s="65">
        <f>H61+H62+H63+H64</f>
        <v>5000</v>
      </c>
      <c r="I60" s="65">
        <f>I61+I62+I63+I64</f>
        <v>4500</v>
      </c>
      <c r="J60" s="65">
        <f>J61+J62+J63+J64</f>
        <v>2511.3200000000002</v>
      </c>
      <c r="K60" s="65">
        <f t="shared" si="6"/>
        <v>80.354525965507307</v>
      </c>
      <c r="L60" s="65">
        <f t="shared" si="7"/>
        <v>55.807111111111112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767.09</v>
      </c>
      <c r="H61" s="66">
        <v>1000</v>
      </c>
      <c r="I61" s="66">
        <v>1000</v>
      </c>
      <c r="J61" s="66">
        <v>1171.5</v>
      </c>
      <c r="K61" s="66">
        <f t="shared" si="6"/>
        <v>152.72001981514555</v>
      </c>
      <c r="L61" s="66">
        <f t="shared" si="7"/>
        <v>117.15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567.48</v>
      </c>
      <c r="H62" s="66">
        <v>300</v>
      </c>
      <c r="I62" s="66">
        <v>300</v>
      </c>
      <c r="J62" s="66">
        <v>300</v>
      </c>
      <c r="K62" s="66">
        <f t="shared" si="6"/>
        <v>52.865299217593567</v>
      </c>
      <c r="L62" s="66">
        <f t="shared" si="7"/>
        <v>100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1400</v>
      </c>
      <c r="I63" s="66">
        <v>900</v>
      </c>
      <c r="J63" s="66">
        <v>84.96</v>
      </c>
      <c r="K63" s="66" t="e">
        <f t="shared" si="6"/>
        <v>#DIV/0!</v>
      </c>
      <c r="L63" s="66">
        <f t="shared" si="7"/>
        <v>9.44</v>
      </c>
    </row>
    <row r="64" spans="2:12" x14ac:dyDescent="0.25">
      <c r="B64" s="66"/>
      <c r="C64" s="66"/>
      <c r="D64" s="66"/>
      <c r="E64" s="66" t="s">
        <v>145</v>
      </c>
      <c r="F64" s="66" t="s">
        <v>138</v>
      </c>
      <c r="G64" s="66">
        <v>1790.73</v>
      </c>
      <c r="H64" s="66">
        <v>2300</v>
      </c>
      <c r="I64" s="66">
        <v>2300</v>
      </c>
      <c r="J64" s="66">
        <v>954.86</v>
      </c>
      <c r="K64" s="66">
        <f t="shared" si="6"/>
        <v>53.322388076371091</v>
      </c>
      <c r="L64" s="66">
        <f t="shared" si="7"/>
        <v>41.515652173913047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1991.75</v>
      </c>
      <c r="H65" s="65">
        <f>H66+H68</f>
        <v>1962</v>
      </c>
      <c r="I65" s="65">
        <f>I66+I68</f>
        <v>2462</v>
      </c>
      <c r="J65" s="65">
        <f>J66+J68</f>
        <v>2008.4699999999998</v>
      </c>
      <c r="K65" s="65">
        <f t="shared" si="6"/>
        <v>100.83946278398393</v>
      </c>
      <c r="L65" s="65">
        <f t="shared" si="7"/>
        <v>81.578797725426483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1107.8499999999999</v>
      </c>
      <c r="H66" s="65">
        <f>H67</f>
        <v>829</v>
      </c>
      <c r="I66" s="65">
        <f>I67</f>
        <v>829</v>
      </c>
      <c r="J66" s="65">
        <f>J67</f>
        <v>813.83</v>
      </c>
      <c r="K66" s="65">
        <f t="shared" si="6"/>
        <v>73.460305998104445</v>
      </c>
      <c r="L66" s="65">
        <f t="shared" si="7"/>
        <v>98.170084439083226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1107.8499999999999</v>
      </c>
      <c r="H67" s="66">
        <v>829</v>
      </c>
      <c r="I67" s="66">
        <v>829</v>
      </c>
      <c r="J67" s="66">
        <v>813.83</v>
      </c>
      <c r="K67" s="66">
        <f t="shared" si="6"/>
        <v>73.460305998104445</v>
      </c>
      <c r="L67" s="66">
        <f t="shared" si="7"/>
        <v>98.170084439083226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883.9</v>
      </c>
      <c r="H68" s="65">
        <f>H69+H70</f>
        <v>1133</v>
      </c>
      <c r="I68" s="65">
        <f>I69+I70</f>
        <v>1633</v>
      </c>
      <c r="J68" s="65">
        <f>J69+J70</f>
        <v>1194.6399999999999</v>
      </c>
      <c r="K68" s="65">
        <f t="shared" si="6"/>
        <v>135.15556058377643</v>
      </c>
      <c r="L68" s="65">
        <f t="shared" si="7"/>
        <v>73.156154317207594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883.9</v>
      </c>
      <c r="H69" s="66">
        <v>1000</v>
      </c>
      <c r="I69" s="66">
        <v>1500</v>
      </c>
      <c r="J69" s="66">
        <v>1170.3399999999999</v>
      </c>
      <c r="K69" s="66">
        <f t="shared" si="6"/>
        <v>132.4063808123091</v>
      </c>
      <c r="L69" s="66">
        <f t="shared" si="7"/>
        <v>78.022666666666666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133</v>
      </c>
      <c r="I70" s="66">
        <v>133</v>
      </c>
      <c r="J70" s="66">
        <v>24.3</v>
      </c>
      <c r="K70" s="66" t="e">
        <f t="shared" si="6"/>
        <v>#DIV/0!</v>
      </c>
      <c r="L70" s="66">
        <f t="shared" si="7"/>
        <v>18.270676691729324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</f>
        <v>8485.67</v>
      </c>
      <c r="H71" s="65">
        <f>H72</f>
        <v>10396</v>
      </c>
      <c r="I71" s="65">
        <f>I72</f>
        <v>10394</v>
      </c>
      <c r="J71" s="65">
        <f>J72</f>
        <v>9558.69</v>
      </c>
      <c r="K71" s="65">
        <f t="shared" si="6"/>
        <v>112.64508282787334</v>
      </c>
      <c r="L71" s="65">
        <f t="shared" si="7"/>
        <v>91.963536655762937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8485.67</v>
      </c>
      <c r="H72" s="65">
        <f>H73+H75</f>
        <v>10396</v>
      </c>
      <c r="I72" s="65">
        <f>I73+I75</f>
        <v>10394</v>
      </c>
      <c r="J72" s="65">
        <f>J73+J75</f>
        <v>9558.69</v>
      </c>
      <c r="K72" s="65">
        <f t="shared" si="6"/>
        <v>112.64508282787334</v>
      </c>
      <c r="L72" s="65">
        <f t="shared" si="7"/>
        <v>91.963536655762937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0</v>
      </c>
      <c r="H73" s="65">
        <f>H74</f>
        <v>1596</v>
      </c>
      <c r="I73" s="65">
        <f>I74</f>
        <v>1594</v>
      </c>
      <c r="J73" s="65">
        <f>J74</f>
        <v>779</v>
      </c>
      <c r="K73" s="65" t="e">
        <f t="shared" si="6"/>
        <v>#DIV/0!</v>
      </c>
      <c r="L73" s="65">
        <f t="shared" si="7"/>
        <v>48.870765370138017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1596</v>
      </c>
      <c r="I74" s="66">
        <v>1594</v>
      </c>
      <c r="J74" s="66">
        <v>779</v>
      </c>
      <c r="K74" s="66" t="e">
        <f t="shared" si="6"/>
        <v>#DIV/0!</v>
      </c>
      <c r="L74" s="66">
        <f t="shared" si="7"/>
        <v>48.870765370138017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8485.67</v>
      </c>
      <c r="H75" s="65">
        <f>H76</f>
        <v>8800</v>
      </c>
      <c r="I75" s="65">
        <f>I76</f>
        <v>8800</v>
      </c>
      <c r="J75" s="65">
        <f>J76</f>
        <v>8779.69</v>
      </c>
      <c r="K75" s="65">
        <f t="shared" si="6"/>
        <v>103.46490023769485</v>
      </c>
      <c r="L75" s="65">
        <f t="shared" si="7"/>
        <v>99.769204545454542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8485.67</v>
      </c>
      <c r="H76" s="66">
        <v>8800</v>
      </c>
      <c r="I76" s="66">
        <v>8800</v>
      </c>
      <c r="J76" s="66">
        <v>8779.69</v>
      </c>
      <c r="K76" s="66">
        <f t="shared" si="6"/>
        <v>103.46490023769485</v>
      </c>
      <c r="L76" s="66">
        <f t="shared" si="7"/>
        <v>99.769204545454542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1730502.65</v>
      </c>
      <c r="D6" s="71">
        <f>D7+D9+D11</f>
        <v>2052254</v>
      </c>
      <c r="E6" s="71">
        <f>E7+E9+E11</f>
        <v>2393129</v>
      </c>
      <c r="F6" s="71">
        <f>F7+F9+F11</f>
        <v>2365765.2799999998</v>
      </c>
      <c r="G6" s="72">
        <f t="shared" ref="G6:G19" si="0">(F6*100)/C6</f>
        <v>136.70971726047344</v>
      </c>
      <c r="H6" s="72">
        <f t="shared" ref="H6:H19" si="1">(F6*100)/E6</f>
        <v>98.856571459373896</v>
      </c>
    </row>
    <row r="7" spans="1:8" x14ac:dyDescent="0.25">
      <c r="A7"/>
      <c r="B7" s="8" t="s">
        <v>170</v>
      </c>
      <c r="C7" s="71">
        <f>C8</f>
        <v>1730394.88</v>
      </c>
      <c r="D7" s="71">
        <f>D8</f>
        <v>2050661</v>
      </c>
      <c r="E7" s="71">
        <f>E8</f>
        <v>2392166</v>
      </c>
      <c r="F7" s="71">
        <f>F8</f>
        <v>2365059.48</v>
      </c>
      <c r="G7" s="72">
        <f t="shared" si="0"/>
        <v>136.67744324347515</v>
      </c>
      <c r="H7" s="72">
        <f t="shared" si="1"/>
        <v>98.866862918376071</v>
      </c>
    </row>
    <row r="8" spans="1:8" x14ac:dyDescent="0.25">
      <c r="A8"/>
      <c r="B8" s="16" t="s">
        <v>171</v>
      </c>
      <c r="C8" s="73">
        <v>1730394.88</v>
      </c>
      <c r="D8" s="73">
        <v>2050661</v>
      </c>
      <c r="E8" s="73">
        <v>2392166</v>
      </c>
      <c r="F8" s="74">
        <v>2365059.48</v>
      </c>
      <c r="G8" s="70">
        <f t="shared" si="0"/>
        <v>136.67744324347515</v>
      </c>
      <c r="H8" s="70">
        <f t="shared" si="1"/>
        <v>98.866862918376071</v>
      </c>
    </row>
    <row r="9" spans="1:8" x14ac:dyDescent="0.25">
      <c r="A9"/>
      <c r="B9" s="8" t="s">
        <v>172</v>
      </c>
      <c r="C9" s="71">
        <f>C10</f>
        <v>107.77</v>
      </c>
      <c r="D9" s="71">
        <f>D10</f>
        <v>1593</v>
      </c>
      <c r="E9" s="71">
        <f>E10</f>
        <v>848</v>
      </c>
      <c r="F9" s="71">
        <f>F10</f>
        <v>705.65</v>
      </c>
      <c r="G9" s="72">
        <f t="shared" si="0"/>
        <v>654.77405585970121</v>
      </c>
      <c r="H9" s="72">
        <f t="shared" si="1"/>
        <v>83.21344339622641</v>
      </c>
    </row>
    <row r="10" spans="1:8" x14ac:dyDescent="0.25">
      <c r="A10"/>
      <c r="B10" s="16" t="s">
        <v>173</v>
      </c>
      <c r="C10" s="73">
        <v>107.77</v>
      </c>
      <c r="D10" s="73">
        <v>1593</v>
      </c>
      <c r="E10" s="73">
        <v>848</v>
      </c>
      <c r="F10" s="74">
        <v>705.65</v>
      </c>
      <c r="G10" s="70">
        <f t="shared" si="0"/>
        <v>654.77405585970121</v>
      </c>
      <c r="H10" s="70">
        <f t="shared" si="1"/>
        <v>83.21344339622641</v>
      </c>
    </row>
    <row r="11" spans="1:8" x14ac:dyDescent="0.25">
      <c r="A11"/>
      <c r="B11" s="8" t="s">
        <v>174</v>
      </c>
      <c r="C11" s="71">
        <f>C12</f>
        <v>0</v>
      </c>
      <c r="D11" s="71">
        <f>D12</f>
        <v>0</v>
      </c>
      <c r="E11" s="71">
        <f>E12</f>
        <v>115</v>
      </c>
      <c r="F11" s="71">
        <f>F12</f>
        <v>0.15</v>
      </c>
      <c r="G11" s="72" t="e">
        <f t="shared" si="0"/>
        <v>#DIV/0!</v>
      </c>
      <c r="H11" s="72">
        <f t="shared" si="1"/>
        <v>0.13043478260869565</v>
      </c>
    </row>
    <row r="12" spans="1:8" x14ac:dyDescent="0.25">
      <c r="A12"/>
      <c r="B12" s="16" t="s">
        <v>175</v>
      </c>
      <c r="C12" s="73">
        <v>0</v>
      </c>
      <c r="D12" s="73">
        <v>0</v>
      </c>
      <c r="E12" s="73">
        <v>115</v>
      </c>
      <c r="F12" s="74">
        <v>0.15</v>
      </c>
      <c r="G12" s="70" t="e">
        <f t="shared" si="0"/>
        <v>#DIV/0!</v>
      </c>
      <c r="H12" s="70">
        <f t="shared" si="1"/>
        <v>0.13043478260869565</v>
      </c>
    </row>
    <row r="13" spans="1:8" x14ac:dyDescent="0.25">
      <c r="B13" s="8" t="s">
        <v>32</v>
      </c>
      <c r="C13" s="75">
        <f>C14+C16+C18</f>
        <v>1730502.65</v>
      </c>
      <c r="D13" s="75">
        <f>D14+D16+D18</f>
        <v>2052369</v>
      </c>
      <c r="E13" s="75">
        <f>E14+E16+E18</f>
        <v>2393129</v>
      </c>
      <c r="F13" s="75">
        <f>F14+F16+F18</f>
        <v>2365742.7999999998</v>
      </c>
      <c r="G13" s="72">
        <f t="shared" si="0"/>
        <v>136.70841821594436</v>
      </c>
      <c r="H13" s="72">
        <f t="shared" si="1"/>
        <v>98.855632103409391</v>
      </c>
    </row>
    <row r="14" spans="1:8" x14ac:dyDescent="0.25">
      <c r="A14"/>
      <c r="B14" s="8" t="s">
        <v>170</v>
      </c>
      <c r="C14" s="75">
        <f>C15</f>
        <v>1730394.88</v>
      </c>
      <c r="D14" s="75">
        <f>D15</f>
        <v>2050661</v>
      </c>
      <c r="E14" s="75">
        <f>E15</f>
        <v>2392166</v>
      </c>
      <c r="F14" s="75">
        <f>F15</f>
        <v>2365059.48</v>
      </c>
      <c r="G14" s="72">
        <f t="shared" si="0"/>
        <v>136.67744324347515</v>
      </c>
      <c r="H14" s="72">
        <f t="shared" si="1"/>
        <v>98.866862918376071</v>
      </c>
    </row>
    <row r="15" spans="1:8" x14ac:dyDescent="0.25">
      <c r="A15"/>
      <c r="B15" s="16" t="s">
        <v>171</v>
      </c>
      <c r="C15" s="73">
        <v>1730394.88</v>
      </c>
      <c r="D15" s="73">
        <v>2050661</v>
      </c>
      <c r="E15" s="76">
        <v>2392166</v>
      </c>
      <c r="F15" s="74">
        <v>2365059.48</v>
      </c>
      <c r="G15" s="70">
        <f t="shared" si="0"/>
        <v>136.67744324347515</v>
      </c>
      <c r="H15" s="70">
        <f t="shared" si="1"/>
        <v>98.866862918376071</v>
      </c>
    </row>
    <row r="16" spans="1:8" x14ac:dyDescent="0.25">
      <c r="A16"/>
      <c r="B16" s="8" t="s">
        <v>172</v>
      </c>
      <c r="C16" s="75">
        <f>C17</f>
        <v>107.77</v>
      </c>
      <c r="D16" s="75">
        <f>D17</f>
        <v>1593</v>
      </c>
      <c r="E16" s="75">
        <f>E17</f>
        <v>848</v>
      </c>
      <c r="F16" s="75">
        <f>F17</f>
        <v>568.65</v>
      </c>
      <c r="G16" s="72">
        <f t="shared" si="0"/>
        <v>527.65148000371164</v>
      </c>
      <c r="H16" s="72">
        <f t="shared" si="1"/>
        <v>67.057783018867923</v>
      </c>
    </row>
    <row r="17" spans="1:8" x14ac:dyDescent="0.25">
      <c r="A17"/>
      <c r="B17" s="16" t="s">
        <v>173</v>
      </c>
      <c r="C17" s="73">
        <v>107.77</v>
      </c>
      <c r="D17" s="73">
        <v>1593</v>
      </c>
      <c r="E17" s="76">
        <v>848</v>
      </c>
      <c r="F17" s="74">
        <v>568.65</v>
      </c>
      <c r="G17" s="70">
        <f t="shared" si="0"/>
        <v>527.65148000371164</v>
      </c>
      <c r="H17" s="70">
        <f t="shared" si="1"/>
        <v>67.057783018867923</v>
      </c>
    </row>
    <row r="18" spans="1:8" x14ac:dyDescent="0.25">
      <c r="A18"/>
      <c r="B18" s="8" t="s">
        <v>174</v>
      </c>
      <c r="C18" s="75">
        <f>C19</f>
        <v>0</v>
      </c>
      <c r="D18" s="75">
        <f>D19</f>
        <v>115</v>
      </c>
      <c r="E18" s="75">
        <f>E19</f>
        <v>115</v>
      </c>
      <c r="F18" s="75">
        <f>F19</f>
        <v>114.67</v>
      </c>
      <c r="G18" s="72" t="e">
        <f t="shared" si="0"/>
        <v>#DIV/0!</v>
      </c>
      <c r="H18" s="72">
        <f t="shared" si="1"/>
        <v>99.713043478260872</v>
      </c>
    </row>
    <row r="19" spans="1:8" x14ac:dyDescent="0.25">
      <c r="A19"/>
      <c r="B19" s="16" t="s">
        <v>175</v>
      </c>
      <c r="C19" s="73">
        <v>0</v>
      </c>
      <c r="D19" s="73">
        <v>115</v>
      </c>
      <c r="E19" s="76">
        <v>115</v>
      </c>
      <c r="F19" s="74">
        <v>114.67</v>
      </c>
      <c r="G19" s="70" t="e">
        <f t="shared" si="0"/>
        <v>#DIV/0!</v>
      </c>
      <c r="H19" s="70">
        <f t="shared" si="1"/>
        <v>99.713043478260872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1730502.65</v>
      </c>
      <c r="D6" s="75">
        <f t="shared" si="0"/>
        <v>2052254</v>
      </c>
      <c r="E6" s="75">
        <f t="shared" si="0"/>
        <v>2393129</v>
      </c>
      <c r="F6" s="75">
        <f t="shared" si="0"/>
        <v>2365742.7999999998</v>
      </c>
      <c r="G6" s="70">
        <f>(F6*100)/C6</f>
        <v>136.70841821594436</v>
      </c>
      <c r="H6" s="70">
        <f>(F6*100)/E6</f>
        <v>98.855632103409391</v>
      </c>
    </row>
    <row r="7" spans="2:8" x14ac:dyDescent="0.25">
      <c r="B7" s="8" t="s">
        <v>176</v>
      </c>
      <c r="C7" s="75">
        <f t="shared" si="0"/>
        <v>1730502.65</v>
      </c>
      <c r="D7" s="75">
        <f t="shared" si="0"/>
        <v>2052254</v>
      </c>
      <c r="E7" s="75">
        <f t="shared" si="0"/>
        <v>2393129</v>
      </c>
      <c r="F7" s="75">
        <f t="shared" si="0"/>
        <v>2365742.7999999998</v>
      </c>
      <c r="G7" s="70">
        <f>(F7*100)/C7</f>
        <v>136.70841821594436</v>
      </c>
      <c r="H7" s="70">
        <f>(F7*100)/E7</f>
        <v>98.855632103409391</v>
      </c>
    </row>
    <row r="8" spans="2:8" x14ac:dyDescent="0.25">
      <c r="B8" s="11" t="s">
        <v>177</v>
      </c>
      <c r="C8" s="73">
        <v>1730502.65</v>
      </c>
      <c r="D8" s="73">
        <v>2052254</v>
      </c>
      <c r="E8" s="73">
        <v>2393129</v>
      </c>
      <c r="F8" s="74">
        <v>2365742.7999999998</v>
      </c>
      <c r="G8" s="70">
        <f>(F8*100)/C8</f>
        <v>136.70841821594436</v>
      </c>
      <c r="H8" s="70">
        <f>(F8*100)/E8</f>
        <v>98.855632103409391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7"/>
  <sheetViews>
    <sheetView zoomScaleNormal="100" workbookViewId="0">
      <selection activeCell="G3" sqref="G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178</v>
      </c>
      <c r="C2" s="39"/>
    </row>
    <row r="3" spans="1:6" s="39" customFormat="1" ht="43.5" customHeight="1" x14ac:dyDescent="0.2">
      <c r="A3" s="43" t="s">
        <v>35</v>
      </c>
      <c r="B3" s="37" t="s">
        <v>179</v>
      </c>
    </row>
    <row r="4" spans="1:6" s="39" customFormat="1" x14ac:dyDescent="0.2">
      <c r="A4" s="43" t="s">
        <v>36</v>
      </c>
      <c r="B4" s="44" t="s">
        <v>180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181</v>
      </c>
      <c r="B7" s="46"/>
      <c r="C7" s="77">
        <f>C12</f>
        <v>2050661</v>
      </c>
      <c r="D7" s="77">
        <f>D12</f>
        <v>2392166</v>
      </c>
      <c r="E7" s="77">
        <f>E12</f>
        <v>2365059.4800000004</v>
      </c>
      <c r="F7" s="77">
        <f>(E7*100)/D7</f>
        <v>98.866862918376071</v>
      </c>
    </row>
    <row r="8" spans="1:6" x14ac:dyDescent="0.2">
      <c r="A8" s="47" t="s">
        <v>74</v>
      </c>
      <c r="B8" s="46"/>
      <c r="C8" s="77">
        <f>C68</f>
        <v>1593</v>
      </c>
      <c r="D8" s="77">
        <f>D68</f>
        <v>848</v>
      </c>
      <c r="E8" s="77">
        <f>E68</f>
        <v>568.65</v>
      </c>
      <c r="F8" s="77">
        <f>(E8*100)/D8</f>
        <v>67.057783018867923</v>
      </c>
    </row>
    <row r="9" spans="1:6" x14ac:dyDescent="0.2">
      <c r="A9" s="47" t="s">
        <v>182</v>
      </c>
      <c r="B9" s="46"/>
      <c r="C9" s="77">
        <f>C83</f>
        <v>115</v>
      </c>
      <c r="D9" s="77">
        <f>D83</f>
        <v>115</v>
      </c>
      <c r="E9" s="77">
        <f>E83</f>
        <v>114.67</v>
      </c>
      <c r="F9" s="77">
        <f>(E9*100)/D9</f>
        <v>99.713043478260872</v>
      </c>
    </row>
    <row r="10" spans="1:6" s="57" customFormat="1" x14ac:dyDescent="0.2"/>
    <row r="11" spans="1:6" ht="38.25" x14ac:dyDescent="0.2">
      <c r="A11" s="47" t="s">
        <v>183</v>
      </c>
      <c r="B11" s="47" t="s">
        <v>184</v>
      </c>
      <c r="C11" s="47" t="s">
        <v>43</v>
      </c>
      <c r="D11" s="47" t="s">
        <v>185</v>
      </c>
      <c r="E11" s="47" t="s">
        <v>186</v>
      </c>
      <c r="F11" s="47" t="s">
        <v>187</v>
      </c>
    </row>
    <row r="12" spans="1:6" x14ac:dyDescent="0.2">
      <c r="A12" s="48" t="s">
        <v>181</v>
      </c>
      <c r="B12" s="48" t="s">
        <v>188</v>
      </c>
      <c r="C12" s="78">
        <f>C13+C57</f>
        <v>2050661</v>
      </c>
      <c r="D12" s="78">
        <f>D13+D57</f>
        <v>2392166</v>
      </c>
      <c r="E12" s="78">
        <f>E13+E57</f>
        <v>2365059.4800000004</v>
      </c>
      <c r="F12" s="79">
        <f>(E12*100)/D12</f>
        <v>98.866862918376071</v>
      </c>
    </row>
    <row r="13" spans="1:6" x14ac:dyDescent="0.2">
      <c r="A13" s="49" t="s">
        <v>72</v>
      </c>
      <c r="B13" s="50" t="s">
        <v>73</v>
      </c>
      <c r="C13" s="80">
        <f>C14+C22+C51</f>
        <v>2041061</v>
      </c>
      <c r="D13" s="80">
        <f>D14+D22+D51</f>
        <v>2381823</v>
      </c>
      <c r="E13" s="80">
        <f>E14+E22+E51</f>
        <v>2355500.7900000005</v>
      </c>
      <c r="F13" s="81">
        <f>(E13*100)/D13</f>
        <v>98.894871281367259</v>
      </c>
    </row>
    <row r="14" spans="1:6" x14ac:dyDescent="0.2">
      <c r="A14" s="51" t="s">
        <v>74</v>
      </c>
      <c r="B14" s="52" t="s">
        <v>75</v>
      </c>
      <c r="C14" s="82">
        <f>C15+C18+C20</f>
        <v>1664099</v>
      </c>
      <c r="D14" s="82">
        <f>D15+D18+D20</f>
        <v>2026847</v>
      </c>
      <c r="E14" s="82">
        <f>E15+E18+E20</f>
        <v>2026845.29</v>
      </c>
      <c r="F14" s="81">
        <f>(E14*100)/D14</f>
        <v>99.99991563250704</v>
      </c>
    </row>
    <row r="15" spans="1:6" x14ac:dyDescent="0.2">
      <c r="A15" s="53" t="s">
        <v>76</v>
      </c>
      <c r="B15" s="54" t="s">
        <v>77</v>
      </c>
      <c r="C15" s="83">
        <f>C16+C17</f>
        <v>1399367</v>
      </c>
      <c r="D15" s="83">
        <f>D16+D17</f>
        <v>1701922</v>
      </c>
      <c r="E15" s="83">
        <f>E16+E17</f>
        <v>1701920.98</v>
      </c>
      <c r="F15" s="83">
        <f>(E15*100)/D15</f>
        <v>99.999940067758686</v>
      </c>
    </row>
    <row r="16" spans="1:6" x14ac:dyDescent="0.2">
      <c r="A16" s="55" t="s">
        <v>78</v>
      </c>
      <c r="B16" s="56" t="s">
        <v>79</v>
      </c>
      <c r="C16" s="84">
        <v>1377615</v>
      </c>
      <c r="D16" s="84">
        <v>1681042</v>
      </c>
      <c r="E16" s="84">
        <v>1681041.26</v>
      </c>
      <c r="F16" s="84"/>
    </row>
    <row r="17" spans="1:6" x14ac:dyDescent="0.2">
      <c r="A17" s="55" t="s">
        <v>80</v>
      </c>
      <c r="B17" s="56" t="s">
        <v>81</v>
      </c>
      <c r="C17" s="84">
        <v>21752</v>
      </c>
      <c r="D17" s="84">
        <v>20880</v>
      </c>
      <c r="E17" s="84">
        <v>20879.72</v>
      </c>
      <c r="F17" s="84"/>
    </row>
    <row r="18" spans="1:6" x14ac:dyDescent="0.2">
      <c r="A18" s="53" t="s">
        <v>82</v>
      </c>
      <c r="B18" s="54" t="s">
        <v>83</v>
      </c>
      <c r="C18" s="83">
        <f>C19</f>
        <v>39886</v>
      </c>
      <c r="D18" s="83">
        <f>D19</f>
        <v>44108</v>
      </c>
      <c r="E18" s="83">
        <f>E19</f>
        <v>44107.35</v>
      </c>
      <c r="F18" s="83">
        <f>(E18*100)/D18</f>
        <v>99.998526344427319</v>
      </c>
    </row>
    <row r="19" spans="1:6" x14ac:dyDescent="0.2">
      <c r="A19" s="55" t="s">
        <v>84</v>
      </c>
      <c r="B19" s="56" t="s">
        <v>83</v>
      </c>
      <c r="C19" s="84">
        <v>39886</v>
      </c>
      <c r="D19" s="84">
        <v>44108</v>
      </c>
      <c r="E19" s="84">
        <v>44107.35</v>
      </c>
      <c r="F19" s="84"/>
    </row>
    <row r="20" spans="1:6" x14ac:dyDescent="0.2">
      <c r="A20" s="53" t="s">
        <v>85</v>
      </c>
      <c r="B20" s="54" t="s">
        <v>86</v>
      </c>
      <c r="C20" s="83">
        <f>C21</f>
        <v>224846</v>
      </c>
      <c r="D20" s="83">
        <f>D21</f>
        <v>280817</v>
      </c>
      <c r="E20" s="83">
        <f>E21</f>
        <v>280816.96000000002</v>
      </c>
      <c r="F20" s="83">
        <f>(E20*100)/D20</f>
        <v>99.999985755848115</v>
      </c>
    </row>
    <row r="21" spans="1:6" x14ac:dyDescent="0.2">
      <c r="A21" s="55" t="s">
        <v>87</v>
      </c>
      <c r="B21" s="56" t="s">
        <v>88</v>
      </c>
      <c r="C21" s="84">
        <v>224846</v>
      </c>
      <c r="D21" s="84">
        <v>280817</v>
      </c>
      <c r="E21" s="84">
        <v>280816.96000000002</v>
      </c>
      <c r="F21" s="84"/>
    </row>
    <row r="22" spans="1:6" x14ac:dyDescent="0.2">
      <c r="A22" s="51" t="s">
        <v>89</v>
      </c>
      <c r="B22" s="52" t="s">
        <v>90</v>
      </c>
      <c r="C22" s="82">
        <f>C23+C28+C34+C44+C46</f>
        <v>375000</v>
      </c>
      <c r="D22" s="82">
        <f>D23+D28+D34+D44+D46</f>
        <v>352514</v>
      </c>
      <c r="E22" s="82">
        <f>E23+E28+E34+E44+E46</f>
        <v>326647.03000000003</v>
      </c>
      <c r="F22" s="81">
        <f>(E22*100)/D22</f>
        <v>92.662143914851612</v>
      </c>
    </row>
    <row r="23" spans="1:6" x14ac:dyDescent="0.2">
      <c r="A23" s="53" t="s">
        <v>91</v>
      </c>
      <c r="B23" s="54" t="s">
        <v>92</v>
      </c>
      <c r="C23" s="83">
        <f>C24+C25+C26+C27</f>
        <v>55503</v>
      </c>
      <c r="D23" s="83">
        <f>D24+D25+D26+D27</f>
        <v>48517</v>
      </c>
      <c r="E23" s="83">
        <f>E24+E25+E26+E27</f>
        <v>47112.28</v>
      </c>
      <c r="F23" s="83">
        <f>(E23*100)/D23</f>
        <v>97.104684955788699</v>
      </c>
    </row>
    <row r="24" spans="1:6" x14ac:dyDescent="0.2">
      <c r="A24" s="55" t="s">
        <v>93</v>
      </c>
      <c r="B24" s="56" t="s">
        <v>94</v>
      </c>
      <c r="C24" s="84">
        <v>5200</v>
      </c>
      <c r="D24" s="84">
        <v>5200</v>
      </c>
      <c r="E24" s="84">
        <v>3209.79</v>
      </c>
      <c r="F24" s="84"/>
    </row>
    <row r="25" spans="1:6" ht="25.5" x14ac:dyDescent="0.2">
      <c r="A25" s="55" t="s">
        <v>95</v>
      </c>
      <c r="B25" s="56" t="s">
        <v>96</v>
      </c>
      <c r="C25" s="84">
        <v>48403</v>
      </c>
      <c r="D25" s="84">
        <v>41417</v>
      </c>
      <c r="E25" s="84">
        <v>41416.239999999998</v>
      </c>
      <c r="F25" s="84"/>
    </row>
    <row r="26" spans="1:6" x14ac:dyDescent="0.2">
      <c r="A26" s="55" t="s">
        <v>97</v>
      </c>
      <c r="B26" s="56" t="s">
        <v>98</v>
      </c>
      <c r="C26" s="84">
        <v>1800</v>
      </c>
      <c r="D26" s="84">
        <v>1800</v>
      </c>
      <c r="E26" s="84">
        <v>2486.25</v>
      </c>
      <c r="F26" s="84"/>
    </row>
    <row r="27" spans="1:6" x14ac:dyDescent="0.2">
      <c r="A27" s="55" t="s">
        <v>99</v>
      </c>
      <c r="B27" s="56" t="s">
        <v>100</v>
      </c>
      <c r="C27" s="84">
        <v>100</v>
      </c>
      <c r="D27" s="84">
        <v>100</v>
      </c>
      <c r="E27" s="84">
        <v>0</v>
      </c>
      <c r="F27" s="84"/>
    </row>
    <row r="28" spans="1:6" x14ac:dyDescent="0.2">
      <c r="A28" s="53" t="s">
        <v>101</v>
      </c>
      <c r="B28" s="54" t="s">
        <v>102</v>
      </c>
      <c r="C28" s="83">
        <f>C29+C30+C31+C32+C33</f>
        <v>107598</v>
      </c>
      <c r="D28" s="83">
        <f>D29+D30+D31+D32+D33</f>
        <v>63598</v>
      </c>
      <c r="E28" s="83">
        <f>E29+E30+E31+E32+E33</f>
        <v>52061.219999999994</v>
      </c>
      <c r="F28" s="83">
        <f>(E28*100)/D28</f>
        <v>81.859838359696852</v>
      </c>
    </row>
    <row r="29" spans="1:6" x14ac:dyDescent="0.2">
      <c r="A29" s="55" t="s">
        <v>103</v>
      </c>
      <c r="B29" s="56" t="s">
        <v>104</v>
      </c>
      <c r="C29" s="84">
        <v>21000</v>
      </c>
      <c r="D29" s="84">
        <v>21000</v>
      </c>
      <c r="E29" s="84">
        <v>15015.31</v>
      </c>
      <c r="F29" s="84"/>
    </row>
    <row r="30" spans="1:6" x14ac:dyDescent="0.2">
      <c r="A30" s="55" t="s">
        <v>105</v>
      </c>
      <c r="B30" s="56" t="s">
        <v>106</v>
      </c>
      <c r="C30" s="84">
        <v>84000</v>
      </c>
      <c r="D30" s="84">
        <v>40000</v>
      </c>
      <c r="E30" s="84">
        <v>36358.080000000002</v>
      </c>
      <c r="F30" s="84"/>
    </row>
    <row r="31" spans="1:6" x14ac:dyDescent="0.2">
      <c r="A31" s="55" t="s">
        <v>107</v>
      </c>
      <c r="B31" s="56" t="s">
        <v>108</v>
      </c>
      <c r="C31" s="84">
        <v>133</v>
      </c>
      <c r="D31" s="84">
        <v>133</v>
      </c>
      <c r="E31" s="84">
        <v>313.10000000000002</v>
      </c>
      <c r="F31" s="84"/>
    </row>
    <row r="32" spans="1:6" x14ac:dyDescent="0.2">
      <c r="A32" s="55" t="s">
        <v>109</v>
      </c>
      <c r="B32" s="56" t="s">
        <v>110</v>
      </c>
      <c r="C32" s="84">
        <v>2200</v>
      </c>
      <c r="D32" s="84">
        <v>2200</v>
      </c>
      <c r="E32" s="84">
        <v>278.13</v>
      </c>
      <c r="F32" s="84"/>
    </row>
    <row r="33" spans="1:6" x14ac:dyDescent="0.2">
      <c r="A33" s="55" t="s">
        <v>111</v>
      </c>
      <c r="B33" s="56" t="s">
        <v>112</v>
      </c>
      <c r="C33" s="84">
        <v>265</v>
      </c>
      <c r="D33" s="84">
        <v>265</v>
      </c>
      <c r="E33" s="84">
        <v>96.6</v>
      </c>
      <c r="F33" s="84"/>
    </row>
    <row r="34" spans="1:6" x14ac:dyDescent="0.2">
      <c r="A34" s="53" t="s">
        <v>113</v>
      </c>
      <c r="B34" s="54" t="s">
        <v>114</v>
      </c>
      <c r="C34" s="83">
        <f>C35+C36+C37+C38+C39+C40+C41+C42+C43</f>
        <v>201499</v>
      </c>
      <c r="D34" s="83">
        <f>D35+D36+D37+D38+D39+D40+D41+D42+D43</f>
        <v>230499</v>
      </c>
      <c r="E34" s="83">
        <f>E35+E36+E37+E38+E39+E40+E41+E42+E43</f>
        <v>222481.75</v>
      </c>
      <c r="F34" s="83">
        <f>(E34*100)/D34</f>
        <v>96.521785343971118</v>
      </c>
    </row>
    <row r="35" spans="1:6" x14ac:dyDescent="0.2">
      <c r="A35" s="55" t="s">
        <v>115</v>
      </c>
      <c r="B35" s="56" t="s">
        <v>116</v>
      </c>
      <c r="C35" s="84">
        <v>27000</v>
      </c>
      <c r="D35" s="84">
        <v>27000</v>
      </c>
      <c r="E35" s="84">
        <v>23036.46</v>
      </c>
      <c r="F35" s="84"/>
    </row>
    <row r="36" spans="1:6" x14ac:dyDescent="0.2">
      <c r="A36" s="55" t="s">
        <v>117</v>
      </c>
      <c r="B36" s="56" t="s">
        <v>118</v>
      </c>
      <c r="C36" s="84">
        <v>17500</v>
      </c>
      <c r="D36" s="84">
        <v>17500</v>
      </c>
      <c r="E36" s="84">
        <v>7979.16</v>
      </c>
      <c r="F36" s="84"/>
    </row>
    <row r="37" spans="1:6" x14ac:dyDescent="0.2">
      <c r="A37" s="55" t="s">
        <v>119</v>
      </c>
      <c r="B37" s="56" t="s">
        <v>120</v>
      </c>
      <c r="C37" s="84">
        <v>3000</v>
      </c>
      <c r="D37" s="84">
        <v>3000</v>
      </c>
      <c r="E37" s="84">
        <v>4469.92</v>
      </c>
      <c r="F37" s="84"/>
    </row>
    <row r="38" spans="1:6" x14ac:dyDescent="0.2">
      <c r="A38" s="55" t="s">
        <v>121</v>
      </c>
      <c r="B38" s="56" t="s">
        <v>122</v>
      </c>
      <c r="C38" s="84">
        <v>25000</v>
      </c>
      <c r="D38" s="84">
        <v>25000</v>
      </c>
      <c r="E38" s="84">
        <v>22100.35</v>
      </c>
      <c r="F38" s="84"/>
    </row>
    <row r="39" spans="1:6" x14ac:dyDescent="0.2">
      <c r="A39" s="55" t="s">
        <v>123</v>
      </c>
      <c r="B39" s="56" t="s">
        <v>124</v>
      </c>
      <c r="C39" s="84">
        <v>3000</v>
      </c>
      <c r="D39" s="84">
        <v>3000</v>
      </c>
      <c r="E39" s="84">
        <v>2354.27</v>
      </c>
      <c r="F39" s="84"/>
    </row>
    <row r="40" spans="1:6" x14ac:dyDescent="0.2">
      <c r="A40" s="55" t="s">
        <v>125</v>
      </c>
      <c r="B40" s="56" t="s">
        <v>126</v>
      </c>
      <c r="C40" s="84">
        <v>200</v>
      </c>
      <c r="D40" s="84">
        <v>200</v>
      </c>
      <c r="E40" s="84">
        <v>128.5</v>
      </c>
      <c r="F40" s="84"/>
    </row>
    <row r="41" spans="1:6" x14ac:dyDescent="0.2">
      <c r="A41" s="55" t="s">
        <v>127</v>
      </c>
      <c r="B41" s="56" t="s">
        <v>128</v>
      </c>
      <c r="C41" s="84">
        <v>120666</v>
      </c>
      <c r="D41" s="84">
        <v>149666</v>
      </c>
      <c r="E41" s="84">
        <v>161955.67000000001</v>
      </c>
      <c r="F41" s="84"/>
    </row>
    <row r="42" spans="1:6" x14ac:dyDescent="0.2">
      <c r="A42" s="55" t="s">
        <v>129</v>
      </c>
      <c r="B42" s="56" t="s">
        <v>130</v>
      </c>
      <c r="C42" s="84">
        <v>133</v>
      </c>
      <c r="D42" s="84">
        <v>133</v>
      </c>
      <c r="E42" s="84">
        <v>43.8</v>
      </c>
      <c r="F42" s="84"/>
    </row>
    <row r="43" spans="1:6" x14ac:dyDescent="0.2">
      <c r="A43" s="55" t="s">
        <v>131</v>
      </c>
      <c r="B43" s="56" t="s">
        <v>132</v>
      </c>
      <c r="C43" s="84">
        <v>5000</v>
      </c>
      <c r="D43" s="84">
        <v>5000</v>
      </c>
      <c r="E43" s="84">
        <v>413.62</v>
      </c>
      <c r="F43" s="84"/>
    </row>
    <row r="44" spans="1:6" x14ac:dyDescent="0.2">
      <c r="A44" s="53" t="s">
        <v>133</v>
      </c>
      <c r="B44" s="54" t="s">
        <v>134</v>
      </c>
      <c r="C44" s="83">
        <f>C45</f>
        <v>5400</v>
      </c>
      <c r="D44" s="83">
        <f>D45</f>
        <v>5400</v>
      </c>
      <c r="E44" s="83">
        <f>E45</f>
        <v>2480.46</v>
      </c>
      <c r="F44" s="83">
        <f>(E44*100)/D44</f>
        <v>45.934444444444445</v>
      </c>
    </row>
    <row r="45" spans="1:6" ht="25.5" x14ac:dyDescent="0.2">
      <c r="A45" s="55" t="s">
        <v>135</v>
      </c>
      <c r="B45" s="56" t="s">
        <v>136</v>
      </c>
      <c r="C45" s="84">
        <v>5400</v>
      </c>
      <c r="D45" s="84">
        <v>5400</v>
      </c>
      <c r="E45" s="84">
        <v>2480.46</v>
      </c>
      <c r="F45" s="84"/>
    </row>
    <row r="46" spans="1:6" x14ac:dyDescent="0.2">
      <c r="A46" s="53" t="s">
        <v>137</v>
      </c>
      <c r="B46" s="54" t="s">
        <v>138</v>
      </c>
      <c r="C46" s="83">
        <f>C47+C48+C49+C50</f>
        <v>5000</v>
      </c>
      <c r="D46" s="83">
        <f>D47+D48+D49+D50</f>
        <v>4500</v>
      </c>
      <c r="E46" s="83">
        <f>E47+E48+E49+E50</f>
        <v>2511.3200000000002</v>
      </c>
      <c r="F46" s="83">
        <f>(E46*100)/D46</f>
        <v>55.807111111111112</v>
      </c>
    </row>
    <row r="47" spans="1:6" x14ac:dyDescent="0.2">
      <c r="A47" s="55" t="s">
        <v>139</v>
      </c>
      <c r="B47" s="56" t="s">
        <v>140</v>
      </c>
      <c r="C47" s="84">
        <v>1000</v>
      </c>
      <c r="D47" s="84">
        <v>1000</v>
      </c>
      <c r="E47" s="84">
        <v>1171.5</v>
      </c>
      <c r="F47" s="84"/>
    </row>
    <row r="48" spans="1:6" x14ac:dyDescent="0.2">
      <c r="A48" s="55" t="s">
        <v>141</v>
      </c>
      <c r="B48" s="56" t="s">
        <v>142</v>
      </c>
      <c r="C48" s="84">
        <v>300</v>
      </c>
      <c r="D48" s="84">
        <v>300</v>
      </c>
      <c r="E48" s="84">
        <v>300</v>
      </c>
      <c r="F48" s="84"/>
    </row>
    <row r="49" spans="1:6" x14ac:dyDescent="0.2">
      <c r="A49" s="55" t="s">
        <v>143</v>
      </c>
      <c r="B49" s="56" t="s">
        <v>144</v>
      </c>
      <c r="C49" s="84">
        <v>1400</v>
      </c>
      <c r="D49" s="84">
        <v>900</v>
      </c>
      <c r="E49" s="84">
        <v>84.96</v>
      </c>
      <c r="F49" s="84"/>
    </row>
    <row r="50" spans="1:6" x14ac:dyDescent="0.2">
      <c r="A50" s="55" t="s">
        <v>145</v>
      </c>
      <c r="B50" s="56" t="s">
        <v>138</v>
      </c>
      <c r="C50" s="84">
        <v>2300</v>
      </c>
      <c r="D50" s="84">
        <v>2300</v>
      </c>
      <c r="E50" s="84">
        <v>954.86</v>
      </c>
      <c r="F50" s="84"/>
    </row>
    <row r="51" spans="1:6" x14ac:dyDescent="0.2">
      <c r="A51" s="51" t="s">
        <v>146</v>
      </c>
      <c r="B51" s="52" t="s">
        <v>147</v>
      </c>
      <c r="C51" s="82">
        <f>C52+C54</f>
        <v>1962</v>
      </c>
      <c r="D51" s="82">
        <f>D52+D54</f>
        <v>2462</v>
      </c>
      <c r="E51" s="82">
        <f>E52+E54</f>
        <v>2008.4699999999998</v>
      </c>
      <c r="F51" s="81">
        <f>(E51*100)/D51</f>
        <v>81.578797725426483</v>
      </c>
    </row>
    <row r="52" spans="1:6" x14ac:dyDescent="0.2">
      <c r="A52" s="53" t="s">
        <v>148</v>
      </c>
      <c r="B52" s="54" t="s">
        <v>149</v>
      </c>
      <c r="C52" s="83">
        <f>C53</f>
        <v>829</v>
      </c>
      <c r="D52" s="83">
        <f>D53</f>
        <v>829</v>
      </c>
      <c r="E52" s="83">
        <f>E53</f>
        <v>813.83</v>
      </c>
      <c r="F52" s="83">
        <f>(E52*100)/D52</f>
        <v>98.170084439083226</v>
      </c>
    </row>
    <row r="53" spans="1:6" ht="25.5" x14ac:dyDescent="0.2">
      <c r="A53" s="55" t="s">
        <v>150</v>
      </c>
      <c r="B53" s="56" t="s">
        <v>151</v>
      </c>
      <c r="C53" s="84">
        <v>829</v>
      </c>
      <c r="D53" s="84">
        <v>829</v>
      </c>
      <c r="E53" s="84">
        <v>813.83</v>
      </c>
      <c r="F53" s="84"/>
    </row>
    <row r="54" spans="1:6" x14ac:dyDescent="0.2">
      <c r="A54" s="53" t="s">
        <v>152</v>
      </c>
      <c r="B54" s="54" t="s">
        <v>153</v>
      </c>
      <c r="C54" s="83">
        <f>C55+C56</f>
        <v>1133</v>
      </c>
      <c r="D54" s="83">
        <f>D55+D56</f>
        <v>1633</v>
      </c>
      <c r="E54" s="83">
        <f>E55+E56</f>
        <v>1194.6399999999999</v>
      </c>
      <c r="F54" s="83">
        <f>(E54*100)/D54</f>
        <v>73.156154317207594</v>
      </c>
    </row>
    <row r="55" spans="1:6" x14ac:dyDescent="0.2">
      <c r="A55" s="55" t="s">
        <v>154</v>
      </c>
      <c r="B55" s="56" t="s">
        <v>155</v>
      </c>
      <c r="C55" s="84">
        <v>1000</v>
      </c>
      <c r="D55" s="84">
        <v>1500</v>
      </c>
      <c r="E55" s="84">
        <v>1170.3399999999999</v>
      </c>
      <c r="F55" s="84"/>
    </row>
    <row r="56" spans="1:6" x14ac:dyDescent="0.2">
      <c r="A56" s="55" t="s">
        <v>156</v>
      </c>
      <c r="B56" s="56" t="s">
        <v>157</v>
      </c>
      <c r="C56" s="84">
        <v>133</v>
      </c>
      <c r="D56" s="84">
        <v>133</v>
      </c>
      <c r="E56" s="84">
        <v>24.3</v>
      </c>
      <c r="F56" s="84"/>
    </row>
    <row r="57" spans="1:6" x14ac:dyDescent="0.2">
      <c r="A57" s="49" t="s">
        <v>158</v>
      </c>
      <c r="B57" s="50" t="s">
        <v>159</v>
      </c>
      <c r="C57" s="80">
        <f>C58</f>
        <v>9600</v>
      </c>
      <c r="D57" s="80">
        <f>D58</f>
        <v>10343</v>
      </c>
      <c r="E57" s="80">
        <f>E58</f>
        <v>9558.69</v>
      </c>
      <c r="F57" s="81">
        <f>(E57*100)/D57</f>
        <v>92.416997002803825</v>
      </c>
    </row>
    <row r="58" spans="1:6" x14ac:dyDescent="0.2">
      <c r="A58" s="51" t="s">
        <v>160</v>
      </c>
      <c r="B58" s="52" t="s">
        <v>161</v>
      </c>
      <c r="C58" s="82">
        <f>C59+C61</f>
        <v>9600</v>
      </c>
      <c r="D58" s="82">
        <f>D59+D61</f>
        <v>10343</v>
      </c>
      <c r="E58" s="82">
        <f>E59+E61</f>
        <v>9558.69</v>
      </c>
      <c r="F58" s="81">
        <f>(E58*100)/D58</f>
        <v>92.416997002803825</v>
      </c>
    </row>
    <row r="59" spans="1:6" x14ac:dyDescent="0.2">
      <c r="A59" s="53" t="s">
        <v>162</v>
      </c>
      <c r="B59" s="54" t="s">
        <v>163</v>
      </c>
      <c r="C59" s="83">
        <f>C60</f>
        <v>800</v>
      </c>
      <c r="D59" s="83">
        <f>D60</f>
        <v>1543</v>
      </c>
      <c r="E59" s="83">
        <f>E60</f>
        <v>779</v>
      </c>
      <c r="F59" s="83">
        <f>(E59*100)/D59</f>
        <v>50.486066104990279</v>
      </c>
    </row>
    <row r="60" spans="1:6" x14ac:dyDescent="0.2">
      <c r="A60" s="55" t="s">
        <v>164</v>
      </c>
      <c r="B60" s="56" t="s">
        <v>165</v>
      </c>
      <c r="C60" s="84">
        <v>800</v>
      </c>
      <c r="D60" s="84">
        <v>1543</v>
      </c>
      <c r="E60" s="84">
        <v>779</v>
      </c>
      <c r="F60" s="84"/>
    </row>
    <row r="61" spans="1:6" x14ac:dyDescent="0.2">
      <c r="A61" s="53" t="s">
        <v>166</v>
      </c>
      <c r="B61" s="54" t="s">
        <v>167</v>
      </c>
      <c r="C61" s="83">
        <f>C62</f>
        <v>8800</v>
      </c>
      <c r="D61" s="83">
        <f>D62</f>
        <v>8800</v>
      </c>
      <c r="E61" s="83">
        <f>E62</f>
        <v>8779.69</v>
      </c>
      <c r="F61" s="83">
        <f>(E61*100)/D61</f>
        <v>99.769204545454542</v>
      </c>
    </row>
    <row r="62" spans="1:6" x14ac:dyDescent="0.2">
      <c r="A62" s="55" t="s">
        <v>168</v>
      </c>
      <c r="B62" s="56" t="s">
        <v>169</v>
      </c>
      <c r="C62" s="84">
        <v>8800</v>
      </c>
      <c r="D62" s="84">
        <v>8800</v>
      </c>
      <c r="E62" s="84">
        <v>8779.69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2050661</v>
      </c>
      <c r="D63" s="80">
        <f t="shared" si="0"/>
        <v>2392166</v>
      </c>
      <c r="E63" s="80">
        <f t="shared" si="0"/>
        <v>2365059.48</v>
      </c>
      <c r="F63" s="81">
        <f>(E63*100)/D63</f>
        <v>98.866862918376071</v>
      </c>
    </row>
    <row r="64" spans="1:6" x14ac:dyDescent="0.2">
      <c r="A64" s="51" t="s">
        <v>64</v>
      </c>
      <c r="B64" s="52" t="s">
        <v>65</v>
      </c>
      <c r="C64" s="82">
        <f t="shared" si="0"/>
        <v>2050661</v>
      </c>
      <c r="D64" s="82">
        <f t="shared" si="0"/>
        <v>2392166</v>
      </c>
      <c r="E64" s="82">
        <f t="shared" si="0"/>
        <v>2365059.48</v>
      </c>
      <c r="F64" s="81">
        <f>(E64*100)/D64</f>
        <v>98.866862918376071</v>
      </c>
    </row>
    <row r="65" spans="1:6" ht="25.5" x14ac:dyDescent="0.2">
      <c r="A65" s="53" t="s">
        <v>66</v>
      </c>
      <c r="B65" s="54" t="s">
        <v>67</v>
      </c>
      <c r="C65" s="83">
        <f>C66+C67</f>
        <v>2050661</v>
      </c>
      <c r="D65" s="83">
        <f>D66+D67</f>
        <v>2392166</v>
      </c>
      <c r="E65" s="83">
        <f>E66+E67</f>
        <v>2365059.48</v>
      </c>
      <c r="F65" s="83">
        <f>(E65*100)/D65</f>
        <v>98.866862918376071</v>
      </c>
    </row>
    <row r="66" spans="1:6" x14ac:dyDescent="0.2">
      <c r="A66" s="55" t="s">
        <v>68</v>
      </c>
      <c r="B66" s="56" t="s">
        <v>69</v>
      </c>
      <c r="C66" s="84">
        <v>2041061</v>
      </c>
      <c r="D66" s="84">
        <v>2381823</v>
      </c>
      <c r="E66" s="84">
        <v>2355500.79</v>
      </c>
      <c r="F66" s="84"/>
    </row>
    <row r="67" spans="1:6" ht="25.5" x14ac:dyDescent="0.2">
      <c r="A67" s="55" t="s">
        <v>70</v>
      </c>
      <c r="B67" s="56" t="s">
        <v>71</v>
      </c>
      <c r="C67" s="84">
        <v>9600</v>
      </c>
      <c r="D67" s="84">
        <v>10343</v>
      </c>
      <c r="E67" s="84">
        <v>9558.69</v>
      </c>
      <c r="F67" s="84"/>
    </row>
    <row r="68" spans="1:6" x14ac:dyDescent="0.2">
      <c r="A68" s="48" t="s">
        <v>74</v>
      </c>
      <c r="B68" s="48" t="s">
        <v>189</v>
      </c>
      <c r="C68" s="78">
        <f>C69+C75</f>
        <v>1593</v>
      </c>
      <c r="D68" s="78">
        <f>D69+D75</f>
        <v>848</v>
      </c>
      <c r="E68" s="78">
        <f>E69+E75</f>
        <v>568.65</v>
      </c>
      <c r="F68" s="79">
        <f>(E68*100)/D68</f>
        <v>67.057783018867923</v>
      </c>
    </row>
    <row r="69" spans="1:6" x14ac:dyDescent="0.2">
      <c r="A69" s="49" t="s">
        <v>72</v>
      </c>
      <c r="B69" s="50" t="s">
        <v>73</v>
      </c>
      <c r="C69" s="80">
        <f>C70</f>
        <v>797</v>
      </c>
      <c r="D69" s="80">
        <f>D70</f>
        <v>797</v>
      </c>
      <c r="E69" s="80">
        <f>E70</f>
        <v>568.65</v>
      </c>
      <c r="F69" s="81">
        <f>(E69*100)/D69</f>
        <v>71.34880803011292</v>
      </c>
    </row>
    <row r="70" spans="1:6" x14ac:dyDescent="0.2">
      <c r="A70" s="51" t="s">
        <v>89</v>
      </c>
      <c r="B70" s="52" t="s">
        <v>90</v>
      </c>
      <c r="C70" s="82">
        <f>C71+C73</f>
        <v>797</v>
      </c>
      <c r="D70" s="82">
        <f>D71+D73</f>
        <v>797</v>
      </c>
      <c r="E70" s="82">
        <f>E71+E73</f>
        <v>568.65</v>
      </c>
      <c r="F70" s="81">
        <f>(E70*100)/D70</f>
        <v>71.34880803011292</v>
      </c>
    </row>
    <row r="71" spans="1:6" x14ac:dyDescent="0.2">
      <c r="A71" s="53" t="s">
        <v>101</v>
      </c>
      <c r="B71" s="54" t="s">
        <v>102</v>
      </c>
      <c r="C71" s="83">
        <f>C72</f>
        <v>532</v>
      </c>
      <c r="D71" s="83">
        <f>D72</f>
        <v>532</v>
      </c>
      <c r="E71" s="83">
        <f>E72</f>
        <v>446.65</v>
      </c>
      <c r="F71" s="83">
        <f>(E71*100)/D71</f>
        <v>83.956766917293237</v>
      </c>
    </row>
    <row r="72" spans="1:6" x14ac:dyDescent="0.2">
      <c r="A72" s="55" t="s">
        <v>103</v>
      </c>
      <c r="B72" s="56" t="s">
        <v>104</v>
      </c>
      <c r="C72" s="84">
        <v>532</v>
      </c>
      <c r="D72" s="84">
        <v>532</v>
      </c>
      <c r="E72" s="84">
        <v>446.65</v>
      </c>
      <c r="F72" s="84"/>
    </row>
    <row r="73" spans="1:6" x14ac:dyDescent="0.2">
      <c r="A73" s="53" t="s">
        <v>113</v>
      </c>
      <c r="B73" s="54" t="s">
        <v>114</v>
      </c>
      <c r="C73" s="83">
        <f>C74</f>
        <v>265</v>
      </c>
      <c r="D73" s="83">
        <f>D74</f>
        <v>265</v>
      </c>
      <c r="E73" s="83">
        <f>E74</f>
        <v>122</v>
      </c>
      <c r="F73" s="83">
        <f>(E73*100)/D73</f>
        <v>46.037735849056602</v>
      </c>
    </row>
    <row r="74" spans="1:6" x14ac:dyDescent="0.2">
      <c r="A74" s="55" t="s">
        <v>117</v>
      </c>
      <c r="B74" s="56" t="s">
        <v>118</v>
      </c>
      <c r="C74" s="84">
        <v>265</v>
      </c>
      <c r="D74" s="84">
        <v>265</v>
      </c>
      <c r="E74" s="84">
        <v>122</v>
      </c>
      <c r="F74" s="84"/>
    </row>
    <row r="75" spans="1:6" x14ac:dyDescent="0.2">
      <c r="A75" s="49" t="s">
        <v>158</v>
      </c>
      <c r="B75" s="50" t="s">
        <v>159</v>
      </c>
      <c r="C75" s="80">
        <f t="shared" ref="C75:E77" si="1">C76</f>
        <v>796</v>
      </c>
      <c r="D75" s="80">
        <f t="shared" si="1"/>
        <v>51</v>
      </c>
      <c r="E75" s="80">
        <f t="shared" si="1"/>
        <v>0</v>
      </c>
      <c r="F75" s="81">
        <f>(E75*100)/D75</f>
        <v>0</v>
      </c>
    </row>
    <row r="76" spans="1:6" x14ac:dyDescent="0.2">
      <c r="A76" s="51" t="s">
        <v>160</v>
      </c>
      <c r="B76" s="52" t="s">
        <v>161</v>
      </c>
      <c r="C76" s="82">
        <f t="shared" si="1"/>
        <v>796</v>
      </c>
      <c r="D76" s="82">
        <f t="shared" si="1"/>
        <v>51</v>
      </c>
      <c r="E76" s="82">
        <f t="shared" si="1"/>
        <v>0</v>
      </c>
      <c r="F76" s="81">
        <f>(E76*100)/D76</f>
        <v>0</v>
      </c>
    </row>
    <row r="77" spans="1:6" x14ac:dyDescent="0.2">
      <c r="A77" s="53" t="s">
        <v>162</v>
      </c>
      <c r="B77" s="54" t="s">
        <v>163</v>
      </c>
      <c r="C77" s="83">
        <f t="shared" si="1"/>
        <v>796</v>
      </c>
      <c r="D77" s="83">
        <f t="shared" si="1"/>
        <v>51</v>
      </c>
      <c r="E77" s="83">
        <f t="shared" si="1"/>
        <v>0</v>
      </c>
      <c r="F77" s="83">
        <f>(E77*100)/D77</f>
        <v>0</v>
      </c>
    </row>
    <row r="78" spans="1:6" x14ac:dyDescent="0.2">
      <c r="A78" s="55" t="s">
        <v>164</v>
      </c>
      <c r="B78" s="56" t="s">
        <v>165</v>
      </c>
      <c r="C78" s="84">
        <v>796</v>
      </c>
      <c r="D78" s="84">
        <v>51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2">C80</f>
        <v>1593</v>
      </c>
      <c r="D79" s="80">
        <f t="shared" si="2"/>
        <v>848</v>
      </c>
      <c r="E79" s="80">
        <f t="shared" si="2"/>
        <v>705.65</v>
      </c>
      <c r="F79" s="81">
        <f>(E79*100)/D79</f>
        <v>83.21344339622641</v>
      </c>
    </row>
    <row r="80" spans="1:6" x14ac:dyDescent="0.2">
      <c r="A80" s="51" t="s">
        <v>58</v>
      </c>
      <c r="B80" s="52" t="s">
        <v>59</v>
      </c>
      <c r="C80" s="82">
        <f t="shared" si="2"/>
        <v>1593</v>
      </c>
      <c r="D80" s="82">
        <f t="shared" si="2"/>
        <v>848</v>
      </c>
      <c r="E80" s="82">
        <f t="shared" si="2"/>
        <v>705.65</v>
      </c>
      <c r="F80" s="81">
        <f>(E80*100)/D80</f>
        <v>83.21344339622641</v>
      </c>
    </row>
    <row r="81" spans="1:6" x14ac:dyDescent="0.2">
      <c r="A81" s="53" t="s">
        <v>60</v>
      </c>
      <c r="B81" s="54" t="s">
        <v>61</v>
      </c>
      <c r="C81" s="83">
        <f t="shared" si="2"/>
        <v>1593</v>
      </c>
      <c r="D81" s="83">
        <f t="shared" si="2"/>
        <v>848</v>
      </c>
      <c r="E81" s="83">
        <f t="shared" si="2"/>
        <v>705.65</v>
      </c>
      <c r="F81" s="83">
        <f>(E81*100)/D81</f>
        <v>83.21344339622641</v>
      </c>
    </row>
    <row r="82" spans="1:6" x14ac:dyDescent="0.2">
      <c r="A82" s="55" t="s">
        <v>62</v>
      </c>
      <c r="B82" s="56" t="s">
        <v>63</v>
      </c>
      <c r="C82" s="84">
        <v>1593</v>
      </c>
      <c r="D82" s="84">
        <v>848</v>
      </c>
      <c r="E82" s="84">
        <v>705.65</v>
      </c>
      <c r="F82" s="84"/>
    </row>
    <row r="83" spans="1:6" x14ac:dyDescent="0.2">
      <c r="A83" s="48" t="s">
        <v>182</v>
      </c>
      <c r="B83" s="48" t="s">
        <v>190</v>
      </c>
      <c r="C83" s="78">
        <f t="shared" ref="C83:E86" si="3">C84</f>
        <v>115</v>
      </c>
      <c r="D83" s="78">
        <f t="shared" si="3"/>
        <v>115</v>
      </c>
      <c r="E83" s="78">
        <f t="shared" si="3"/>
        <v>114.67</v>
      </c>
      <c r="F83" s="79">
        <f>(E83*100)/D83</f>
        <v>99.713043478260872</v>
      </c>
    </row>
    <row r="84" spans="1:6" x14ac:dyDescent="0.2">
      <c r="A84" s="49" t="s">
        <v>72</v>
      </c>
      <c r="B84" s="50" t="s">
        <v>73</v>
      </c>
      <c r="C84" s="80">
        <f t="shared" si="3"/>
        <v>115</v>
      </c>
      <c r="D84" s="80">
        <f t="shared" si="3"/>
        <v>115</v>
      </c>
      <c r="E84" s="80">
        <f t="shared" si="3"/>
        <v>114.67</v>
      </c>
      <c r="F84" s="81">
        <f>(E84*100)/D84</f>
        <v>99.713043478260872</v>
      </c>
    </row>
    <row r="85" spans="1:6" x14ac:dyDescent="0.2">
      <c r="A85" s="51" t="s">
        <v>89</v>
      </c>
      <c r="B85" s="52" t="s">
        <v>90</v>
      </c>
      <c r="C85" s="82">
        <f t="shared" si="3"/>
        <v>115</v>
      </c>
      <c r="D85" s="82">
        <f t="shared" si="3"/>
        <v>115</v>
      </c>
      <c r="E85" s="82">
        <f t="shared" si="3"/>
        <v>114.67</v>
      </c>
      <c r="F85" s="81">
        <f>(E85*100)/D85</f>
        <v>99.713043478260872</v>
      </c>
    </row>
    <row r="86" spans="1:6" x14ac:dyDescent="0.2">
      <c r="A86" s="53" t="s">
        <v>113</v>
      </c>
      <c r="B86" s="54" t="s">
        <v>114</v>
      </c>
      <c r="C86" s="83">
        <f t="shared" si="3"/>
        <v>115</v>
      </c>
      <c r="D86" s="83">
        <f t="shared" si="3"/>
        <v>115</v>
      </c>
      <c r="E86" s="83">
        <f t="shared" si="3"/>
        <v>114.67</v>
      </c>
      <c r="F86" s="83">
        <f>(E86*100)/D86</f>
        <v>99.713043478260872</v>
      </c>
    </row>
    <row r="87" spans="1:6" x14ac:dyDescent="0.2">
      <c r="A87" s="55" t="s">
        <v>127</v>
      </c>
      <c r="B87" s="56" t="s">
        <v>128</v>
      </c>
      <c r="C87" s="84">
        <v>115</v>
      </c>
      <c r="D87" s="84">
        <v>115</v>
      </c>
      <c r="E87" s="84">
        <v>114.67</v>
      </c>
      <c r="F87" s="84"/>
    </row>
    <row r="88" spans="1:6" x14ac:dyDescent="0.2">
      <c r="A88" s="49" t="s">
        <v>50</v>
      </c>
      <c r="B88" s="50" t="s">
        <v>51</v>
      </c>
      <c r="C88" s="80">
        <f t="shared" ref="C88:E90" si="4">C89</f>
        <v>0</v>
      </c>
      <c r="D88" s="80">
        <f t="shared" si="4"/>
        <v>115</v>
      </c>
      <c r="E88" s="80">
        <f t="shared" si="4"/>
        <v>0.15</v>
      </c>
      <c r="F88" s="81">
        <f>(E88*100)/D88</f>
        <v>0.13043478260869565</v>
      </c>
    </row>
    <row r="89" spans="1:6" x14ac:dyDescent="0.2">
      <c r="A89" s="51" t="s">
        <v>52</v>
      </c>
      <c r="B89" s="52" t="s">
        <v>53</v>
      </c>
      <c r="C89" s="82">
        <f t="shared" si="4"/>
        <v>0</v>
      </c>
      <c r="D89" s="82">
        <f t="shared" si="4"/>
        <v>115</v>
      </c>
      <c r="E89" s="82">
        <f t="shared" si="4"/>
        <v>0.15</v>
      </c>
      <c r="F89" s="81">
        <f>(E89*100)/D89</f>
        <v>0.13043478260869565</v>
      </c>
    </row>
    <row r="90" spans="1:6" x14ac:dyDescent="0.2">
      <c r="A90" s="53" t="s">
        <v>54</v>
      </c>
      <c r="B90" s="54" t="s">
        <v>55</v>
      </c>
      <c r="C90" s="83">
        <f t="shared" si="4"/>
        <v>0</v>
      </c>
      <c r="D90" s="83">
        <f t="shared" si="4"/>
        <v>115</v>
      </c>
      <c r="E90" s="83">
        <f t="shared" si="4"/>
        <v>0.15</v>
      </c>
      <c r="F90" s="83">
        <f>(E90*100)/D90</f>
        <v>0.13043478260869565</v>
      </c>
    </row>
    <row r="91" spans="1:6" x14ac:dyDescent="0.2">
      <c r="A91" s="55" t="s">
        <v>56</v>
      </c>
      <c r="B91" s="56" t="s">
        <v>57</v>
      </c>
      <c r="C91" s="84">
        <v>0</v>
      </c>
      <c r="D91" s="84">
        <v>115</v>
      </c>
      <c r="E91" s="84">
        <v>0.15</v>
      </c>
      <c r="F91" s="84"/>
    </row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s="57" customFormat="1" x14ac:dyDescent="0.2"/>
    <row r="1231" spans="1:3" s="57" customFormat="1" x14ac:dyDescent="0.2"/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Verica Borković</cp:lastModifiedBy>
  <cp:lastPrinted>2025-03-05T11:51:32Z</cp:lastPrinted>
  <dcterms:created xsi:type="dcterms:W3CDTF">2022-08-12T12:51:27Z</dcterms:created>
  <dcterms:modified xsi:type="dcterms:W3CDTF">2025-04-09T09:08:46Z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