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lopert\Desktop\"/>
    </mc:Choice>
  </mc:AlternateContent>
  <xr:revisionPtr revIDLastSave="0" documentId="8_{E5B35BA0-A9AF-45F8-8E5C-369738F28C23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rashoda'!$B$1:$I$28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2" i="15"/>
  <c r="E102" i="15"/>
  <c r="D102" i="15"/>
  <c r="C102" i="15"/>
  <c r="F101" i="15"/>
  <c r="E101" i="15"/>
  <c r="D101" i="15"/>
  <c r="C101" i="15"/>
  <c r="F100" i="15"/>
  <c r="E100" i="15"/>
  <c r="D100" i="15"/>
  <c r="C100" i="15"/>
  <c r="F99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J42" i="3"/>
  <c r="I42" i="3"/>
  <c r="H42" i="3"/>
  <c r="G42" i="3"/>
  <c r="L41" i="3"/>
  <c r="K41" i="3"/>
  <c r="L40" i="3"/>
  <c r="K40" i="3"/>
  <c r="J40" i="3"/>
  <c r="I40" i="3"/>
  <c r="H40" i="3"/>
  <c r="G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27" i="3"/>
  <c r="K27" i="3"/>
  <c r="L26" i="3"/>
  <c r="K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<sst xmlns="http://schemas.openxmlformats.org/spreadsheetml/2006/main" count="466" uniqueCount="213">
  <si>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</si>
  <si>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</si>
  <si>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</si>
  <si>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</si>
  <si>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</si>
  <si>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</si>
  <si>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</si>
  <si>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</si>
  <si>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</si>
  <si>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</si>
  <si>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</si>
  <si>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</si>
  <si>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</si>
  <si>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</si>
  <si>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</si>
  <si>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</si>
  <si>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</si>
  <si>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</si>
  <si>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</si>
  <si>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</si>
  <si>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</si>
  <si>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</si>
  <si>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</si>
  <si>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</si>
  <si>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</si>
  <si>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</si>
  <si>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</si>
  <si>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</si>
  <si>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</si>
  <si>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</si>
  <si>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</si>
  <si>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</si>
  <si>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</si>
  <si>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</si>
  <si>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</si>
  <si>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</si>
  <si>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</si>
  <si>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</si>
  <si>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</si>
  <si>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</si>
  <si>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</si>
  <si>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</si>
  <si>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</si>
  <si>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</si>
  <si>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</si>
  <si>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</si>
  <si>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</si>
  <si>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</si>
  <si>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</si>
  <si>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</si>
  <si>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</si>
  <si>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</si>
  <si>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</si>
  <si>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</si>
  <si>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</si>
  <si>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</si>
  <si>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</si>
  <si>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</si>
  <si>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</si>
  <si>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</si>
  <si>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</si>
  <si>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</si>
  <si>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</si>
  <si>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</si>
  <si>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</si>
  <si>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</si>
  <si>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</si>
  <si>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</si>
  <si>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</si>
  <si>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</si>
  <si>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</si>
  <si>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</si>
  <si>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</si>
  <si>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</si>
  <si>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</si>
  <si>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</si>
  <si>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</si>
  <si>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</si>
  <si>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</si>
  <si>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</si>
  <si>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</si>
  <si>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</si>
  <si>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</si>
  <si>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</si>
  <si>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</si>
  <si>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</si>
  <si>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</si>
  <si>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</si>
  <si>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</si>
  <si>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</si>
  <si>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</si>
  <si>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</si>
  <si>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</si>
  <si>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</si>
  <si>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</si>
  <si>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</si>
  <si>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</si>
  <si>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</si>
  <si>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</si>
  <si>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</si>
  <si>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</si>
  <si>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</si>
  <si>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</si>
  <si>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</si>
  <si>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</si>
  <si>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</si>
  <si>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</si>
  <si>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</si>
  <si>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</si>
  <si>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</si>
  <si>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</si>
  <si>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</si>
  <si>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</si>
  <si>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</si>
  <si>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</si>
  <si>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</si>
  <si>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</si>
  <si>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</si>
  <si>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</si>
  <si>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</si>
  <si>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</si>
  <si>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</si>
  <si>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</si>
  <si>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</si>
  <si>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</si>
  <si>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</si>
  <si>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</si>
  <si>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</si>
  <si>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</si>
  <si>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</si>
  <si>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</si>
  <si>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</si>
  <si>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</si>
  <si>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</si>
  <si>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</si>
  <si>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</si>
  <si>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</si>
  <si>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</si>
  <si>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</si>
  <si>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</si>
  <si>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</si>
  <si>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</si>
  <si>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</si>
  <si>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</si>
  <si>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</si>
  <si>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</si>
  <si>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</si>
  <si>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</si>
  <si>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</si>
  <si>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</si>
  <si>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</si>
  <si>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</si>
  <si>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</si>
  <si>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</si>
  <si>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</si>
  <si>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</si>
  <si>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</si>
  <si>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</si>
  <si>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</si>
  <si>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</si>
  <si>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</si>
  <si>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</si>
  <si>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</si>
  <si>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</si>
  <si>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</si>
  <si>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</si>
  <si>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</si>
  <si>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</si>
  <si>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</si>
  <si>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</si>
  <si>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</si>
  <si>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</si>
  <si>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</si>
  <si>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</si>
  <si>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</si>
  <si>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</si>
  <si>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</si>
  <si>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</si>
  <si>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</si>
  <si>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</si>
  <si>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</si>
  <si>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</si>
  <si>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</si>
  <si>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</si>
  <si>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</si>
  <si>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</si>
  <si>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</si>
  <si>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</si>
  <si>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</si>
  <si>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</si>
  <si>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</si>
  <si>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</si>
  <si>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</si>
  <si>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</si>
  <si>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</si>
  <si>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</si>
  <si>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</si>
  <si>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42928 KAZNENI SUD U ZAGREBU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</si>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</sst>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1" width="19" customWidth="1"/>
    <col min="12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4894247.01</v>
      </c>
      <c r="H10" s="86">
        <v>5140856</v>
      </c>
      <c r="I10" s="86">
        <v>5981029</v>
      </c>
      <c r="J10" s="86">
        <v>6442668.0099999998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4894247.01</v>
      </c>
      <c r="H12" s="87">
        <f t="shared" ref="H12:J12" si="0">H10+H11</f>
        <v>5140856</v>
      </c>
      <c r="I12" s="87">
        <f t="shared" si="0"/>
        <v>5981029</v>
      </c>
      <c r="J12" s="87">
        <f t="shared" si="0"/>
        <v>6442668.0099999998</v>
      </c>
      <c r="K12" s="88">
        <f>J12/G12*100</f>
        <v>131.63757360092899</v>
      </c>
      <c r="L12" s="88">
        <f>J12/I12*100</f>
        <v>107.718387755686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4796067.57</v>
      </c>
      <c r="H13" s="86">
        <v>5081184</v>
      </c>
      <c r="I13" s="86">
        <v>5912551</v>
      </c>
      <c r="J13" s="86">
        <v>6373648.3499999996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98179.44</v>
      </c>
      <c r="H14" s="86">
        <v>59672</v>
      </c>
      <c r="I14" s="86">
        <v>68478</v>
      </c>
      <c r="J14" s="86">
        <v>68619.210000000006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4894247.0100000007</v>
      </c>
      <c r="H15" s="87">
        <f t="shared" ref="H15:J15" si="1">H13+H14</f>
        <v>5140856</v>
      </c>
      <c r="I15" s="87">
        <f t="shared" si="1"/>
        <v>5981029</v>
      </c>
      <c r="J15" s="87">
        <f t="shared" si="1"/>
        <v>6442267.5599999996</v>
      </c>
      <c r="K15" s="88">
        <f>J15/G15*100</f>
        <v>131.629391545565</v>
      </c>
      <c r="L15" s="88">
        <f>J15/I15*100</f>
        <v>107.71169241948201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-9.3132257461547852E-10</v>
      </c>
      <c r="H16" s="90">
        <f t="shared" ref="H16:J16" si="2">H12-H15</f>
        <v>0</v>
      </c>
      <c r="I16" s="90">
        <f t="shared" si="2"/>
        <v>0</v>
      </c>
      <c r="J16" s="90">
        <f t="shared" si="2"/>
        <v>400.45000000018626</v>
      </c>
      <c r="K16" s="88">
        <f>J16/G16*100</f>
        <v>-42997991342100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1032.3399999999999</v>
      </c>
      <c r="H24" s="86">
        <v>0</v>
      </c>
      <c r="I24" s="86">
        <v>0</v>
      </c>
      <c r="J24" s="86">
        <f>411.44+486.58</f>
        <v>898.02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-898.02</v>
      </c>
      <c r="H25" s="86">
        <v>0</v>
      </c>
      <c r="I25" s="86">
        <v>0</v>
      </c>
      <c r="J25" s="86">
        <v>-1298.47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134.31999999999994</v>
      </c>
      <c r="H26" s="94">
        <f t="shared" ref="H26:J26" si="4">H24+H25</f>
        <v>0</v>
      </c>
      <c r="I26" s="94">
        <f t="shared" si="4"/>
        <v>0</v>
      </c>
      <c r="J26" s="94">
        <f t="shared" si="4"/>
        <v>-400.45000000000005</v>
      </c>
      <c r="K26" s="93">
        <f>J26/G26*100</f>
        <v>-298.13132817153087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134.31999999906861</v>
      </c>
      <c r="H27" s="94">
        <f t="shared" ref="H27:J27" si="5">H16+H26</f>
        <v>0</v>
      </c>
      <c r="I27" s="94">
        <f t="shared" si="5"/>
        <v>0</v>
      </c>
      <c r="J27" s="94">
        <f t="shared" si="5"/>
        <v>1.8621904018800706E-10</v>
      </c>
      <c r="K27" s="93">
        <f>J27/G27*100</f>
        <v>1.3863835630531441E-10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4894247.01</v>
      </c>
      <c r="H10" s="65">
        <f>H11</f>
        <v>5140856</v>
      </c>
      <c r="I10" s="65">
        <f>I11</f>
        <v>5981029</v>
      </c>
      <c r="J10" s="65">
        <f>J11</f>
        <v>6442668.0099999998</v>
      </c>
      <c r="K10" s="69">
        <f t="shared" ref="K10:K27" si="0">(J10*100)/G10</f>
        <v>131.63757360092865</v>
      </c>
      <c r="L10" s="69">
        <f t="shared" ref="L10:L27" si="1">(J10*100)/I10</f>
        <v>107.71838775568551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G12+G18+G21+G24</f>
        <v>4894247.01</v>
      </c>
      <c r="H11" s="65">
        <f>H12+H18+H21+H24</f>
        <v>5140856</v>
      </c>
      <c r="I11" s="65">
        <f>I12+I18+I21+I24</f>
        <v>5981029</v>
      </c>
      <c r="J11" s="65">
        <f>J12+J18+J21+J24</f>
        <v>6442668.0099999998</v>
      </c>
      <c r="K11" s="65">
        <f t="shared" si="0"/>
        <v>131.63757360092865</v>
      </c>
      <c r="L11" s="65">
        <f t="shared" si="1"/>
        <v>107.71838775568551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20737.5</v>
      </c>
      <c r="H12" s="65">
        <f>H13+H15</f>
        <v>0</v>
      </c>
      <c r="I12" s="65">
        <f>I13+I15</f>
        <v>0</v>
      </c>
      <c r="J12" s="65">
        <f>J13+J15</f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0</v>
      </c>
      <c r="I13" s="65">
        <f>I14</f>
        <v>0</v>
      </c>
      <c r="J13" s="65">
        <f>J14</f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G16+G17</f>
        <v>20737.5</v>
      </c>
      <c r="H15" s="65">
        <f>H16+H17</f>
        <v>0</v>
      </c>
      <c r="I15" s="65">
        <f>I16+I17</f>
        <v>0</v>
      </c>
      <c r="J15" s="65">
        <f>J16+J17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6937.5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13800</v>
      </c>
      <c r="H17" s="66">
        <v>0</v>
      </c>
      <c r="I17" s="66">
        <v>0</v>
      </c>
      <c r="J17" s="66">
        <v>0</v>
      </c>
      <c r="K17" s="66">
        <f t="shared" si="0"/>
        <v>0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2">G19</f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 t="e">
        <f t="shared" si="0"/>
        <v>#DIV/0!</v>
      </c>
      <c r="L19" s="65" t="e">
        <f t="shared" si="1"/>
        <v>#DIV/0!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0</v>
      </c>
      <c r="I20" s="66">
        <v>0</v>
      </c>
      <c r="J20" s="66">
        <v>0</v>
      </c>
      <c r="K20" s="66" t="e">
        <f t="shared" si="0"/>
        <v>#DIV/0!</v>
      </c>
      <c r="L20" s="66" t="e">
        <f t="shared" si="1"/>
        <v>#DIV/0!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 t="shared" ref="G21:J22" si="3">G22</f>
        <v>5138.93</v>
      </c>
      <c r="H21" s="65">
        <f t="shared" si="3"/>
        <v>7000</v>
      </c>
      <c r="I21" s="65">
        <f t="shared" si="3"/>
        <v>4500</v>
      </c>
      <c r="J21" s="65">
        <f t="shared" si="3"/>
        <v>5439.84</v>
      </c>
      <c r="K21" s="65">
        <f t="shared" si="0"/>
        <v>105.85549910195313</v>
      </c>
      <c r="L21" s="65">
        <f t="shared" si="1"/>
        <v>120.88533333333334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 t="shared" si="3"/>
        <v>5138.93</v>
      </c>
      <c r="H22" s="65">
        <f t="shared" si="3"/>
        <v>7000</v>
      </c>
      <c r="I22" s="65">
        <f t="shared" si="3"/>
        <v>4500</v>
      </c>
      <c r="J22" s="65">
        <f t="shared" si="3"/>
        <v>5439.84</v>
      </c>
      <c r="K22" s="65">
        <f t="shared" si="0"/>
        <v>105.85549910195313</v>
      </c>
      <c r="L22" s="65">
        <f t="shared" si="1"/>
        <v>120.88533333333334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5138.93</v>
      </c>
      <c r="H23" s="66">
        <v>7000</v>
      </c>
      <c r="I23" s="66">
        <v>4500</v>
      </c>
      <c r="J23" s="66">
        <v>5439.84</v>
      </c>
      <c r="K23" s="66">
        <f t="shared" si="0"/>
        <v>105.85549910195313</v>
      </c>
      <c r="L23" s="66">
        <f t="shared" si="1"/>
        <v>120.88533333333334</v>
      </c>
    </row>
    <row r="24" spans="2:12" x14ac:dyDescent="0.25">
      <c r="B24" s="65"/>
      <c r="C24" s="65" t="s">
        <v>76</v>
      </c>
      <c r="D24" s="65"/>
      <c r="E24" s="65"/>
      <c r="F24" s="65" t="s">
        <v>77</v>
      </c>
      <c r="G24" s="65">
        <f>G25</f>
        <v>4868370.58</v>
      </c>
      <c r="H24" s="65">
        <f>H25</f>
        <v>5133856</v>
      </c>
      <c r="I24" s="65">
        <f>I25</f>
        <v>5976529</v>
      </c>
      <c r="J24" s="65">
        <f>J25</f>
        <v>6437228.1699999999</v>
      </c>
      <c r="K24" s="65">
        <f t="shared" si="0"/>
        <v>132.22551702298719</v>
      </c>
      <c r="L24" s="65">
        <f t="shared" si="1"/>
        <v>107.70847376462157</v>
      </c>
    </row>
    <row r="25" spans="2:12" x14ac:dyDescent="0.25">
      <c r="B25" s="65"/>
      <c r="C25" s="65"/>
      <c r="D25" s="65" t="s">
        <v>78</v>
      </c>
      <c r="E25" s="65"/>
      <c r="F25" s="65" t="s">
        <v>79</v>
      </c>
      <c r="G25" s="65">
        <f>G26+G27</f>
        <v>4868370.58</v>
      </c>
      <c r="H25" s="65">
        <f>H26+H27</f>
        <v>5133856</v>
      </c>
      <c r="I25" s="65">
        <f>I26+I27</f>
        <v>5976529</v>
      </c>
      <c r="J25" s="65">
        <f>J26+J27</f>
        <v>6437228.1699999999</v>
      </c>
      <c r="K25" s="65">
        <f t="shared" si="0"/>
        <v>132.22551702298719</v>
      </c>
      <c r="L25" s="65">
        <f t="shared" si="1"/>
        <v>107.70847376462157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4785111.0999999996</v>
      </c>
      <c r="H26" s="66">
        <v>5075512</v>
      </c>
      <c r="I26" s="66">
        <v>5909379</v>
      </c>
      <c r="J26" s="66">
        <v>6370048.3499999996</v>
      </c>
      <c r="K26" s="66">
        <f t="shared" si="0"/>
        <v>133.12226648196321</v>
      </c>
      <c r="L26" s="66">
        <f t="shared" si="1"/>
        <v>107.79556278248526</v>
      </c>
    </row>
    <row r="27" spans="2:12" x14ac:dyDescent="0.25">
      <c r="B27" s="66"/>
      <c r="C27" s="66"/>
      <c r="D27" s="66"/>
      <c r="E27" s="66" t="s">
        <v>82</v>
      </c>
      <c r="F27" s="66" t="s">
        <v>83</v>
      </c>
      <c r="G27" s="66">
        <v>83259.48</v>
      </c>
      <c r="H27" s="66">
        <v>58344</v>
      </c>
      <c r="I27" s="66">
        <v>67150</v>
      </c>
      <c r="J27" s="66">
        <v>67179.820000000007</v>
      </c>
      <c r="K27" s="66">
        <f t="shared" si="0"/>
        <v>80.687292305933212</v>
      </c>
      <c r="L27" s="66">
        <f t="shared" si="1"/>
        <v>100.04440804169769</v>
      </c>
    </row>
    <row r="28" spans="2:12" x14ac:dyDescent="0.25">
      <c r="F28" s="35"/>
    </row>
    <row r="29" spans="2:12" x14ac:dyDescent="0.25">
      <c r="F29" s="35"/>
    </row>
    <row r="30" spans="2:12" ht="36.75" customHeight="1" x14ac:dyDescent="0.25">
      <c r="B30" s="117" t="s">
        <v>3</v>
      </c>
      <c r="C30" s="118"/>
      <c r="D30" s="118"/>
      <c r="E30" s="118"/>
      <c r="F30" s="119"/>
      <c r="G30" s="28" t="s">
        <v>46</v>
      </c>
      <c r="H30" s="28" t="s">
        <v>43</v>
      </c>
      <c r="I30" s="28" t="s">
        <v>44</v>
      </c>
      <c r="J30" s="28" t="s">
        <v>47</v>
      </c>
      <c r="K30" s="28" t="s">
        <v>6</v>
      </c>
      <c r="L30" s="28" t="s">
        <v>22</v>
      </c>
    </row>
    <row r="31" spans="2:12" x14ac:dyDescent="0.25">
      <c r="B31" s="120">
        <v>1</v>
      </c>
      <c r="C31" s="121"/>
      <c r="D31" s="121"/>
      <c r="E31" s="121"/>
      <c r="F31" s="122"/>
      <c r="G31" s="30">
        <v>2</v>
      </c>
      <c r="H31" s="30">
        <v>3</v>
      </c>
      <c r="I31" s="30">
        <v>4</v>
      </c>
      <c r="J31" s="30">
        <v>5</v>
      </c>
      <c r="K31" s="30" t="s">
        <v>13</v>
      </c>
      <c r="L31" s="30" t="s">
        <v>14</v>
      </c>
    </row>
    <row r="32" spans="2:12" x14ac:dyDescent="0.25">
      <c r="B32" s="65"/>
      <c r="C32" s="66"/>
      <c r="D32" s="67"/>
      <c r="E32" s="68"/>
      <c r="F32" s="8" t="s">
        <v>21</v>
      </c>
      <c r="G32" s="65">
        <f>G33+G75</f>
        <v>4894247.01</v>
      </c>
      <c r="H32" s="65">
        <f>H33+H75</f>
        <v>5140856</v>
      </c>
      <c r="I32" s="65">
        <f>I33+I75</f>
        <v>5981029</v>
      </c>
      <c r="J32" s="65">
        <f>J33+J75</f>
        <v>6442267.5599999996</v>
      </c>
      <c r="K32" s="70">
        <f t="shared" ref="K32:K63" si="4">(J32*100)/G32</f>
        <v>131.62939154556486</v>
      </c>
      <c r="L32" s="70">
        <f t="shared" ref="L32:L63" si="5">(J32*100)/I32</f>
        <v>107.71169241948166</v>
      </c>
    </row>
    <row r="33" spans="2:12" x14ac:dyDescent="0.25">
      <c r="B33" s="65" t="s">
        <v>84</v>
      </c>
      <c r="C33" s="65"/>
      <c r="D33" s="65"/>
      <c r="E33" s="65"/>
      <c r="F33" s="65" t="s">
        <v>85</v>
      </c>
      <c r="G33" s="65">
        <f>G34+G42+G70</f>
        <v>4796067.5699999994</v>
      </c>
      <c r="H33" s="65">
        <f>H34+H42+H70</f>
        <v>5081184</v>
      </c>
      <c r="I33" s="65">
        <f>I34+I42+I70</f>
        <v>5912551</v>
      </c>
      <c r="J33" s="65">
        <f>J34+J42+J70</f>
        <v>6373648.3499999996</v>
      </c>
      <c r="K33" s="65">
        <f t="shared" si="4"/>
        <v>132.89321422133344</v>
      </c>
      <c r="L33" s="65">
        <f t="shared" si="5"/>
        <v>107.79861941148583</v>
      </c>
    </row>
    <row r="34" spans="2:12" x14ac:dyDescent="0.25">
      <c r="B34" s="65"/>
      <c r="C34" s="65" t="s">
        <v>86</v>
      </c>
      <c r="D34" s="65"/>
      <c r="E34" s="65"/>
      <c r="F34" s="65" t="s">
        <v>87</v>
      </c>
      <c r="G34" s="65">
        <f>G35+G38+G40</f>
        <v>2456937.23</v>
      </c>
      <c r="H34" s="65">
        <f>H35+H38+H40</f>
        <v>2938112</v>
      </c>
      <c r="I34" s="65">
        <f>I35+I38+I40</f>
        <v>3287887</v>
      </c>
      <c r="J34" s="65">
        <f>J35+J38+J40</f>
        <v>3287805.51</v>
      </c>
      <c r="K34" s="65">
        <f t="shared" si="4"/>
        <v>133.81723675537287</v>
      </c>
      <c r="L34" s="65">
        <f t="shared" si="5"/>
        <v>99.997521508494671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G36+G37</f>
        <v>2048992</v>
      </c>
      <c r="H35" s="65">
        <f>H36+H37</f>
        <v>2448362</v>
      </c>
      <c r="I35" s="65">
        <f>I36+I37</f>
        <v>2737573</v>
      </c>
      <c r="J35" s="65">
        <f>J36+J37</f>
        <v>2737501.77</v>
      </c>
      <c r="K35" s="65">
        <f t="shared" si="4"/>
        <v>133.60236496774999</v>
      </c>
      <c r="L35" s="65">
        <f t="shared" si="5"/>
        <v>99.997398060252635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2042284.22</v>
      </c>
      <c r="H36" s="66">
        <v>2446362</v>
      </c>
      <c r="I36" s="66">
        <v>2732162</v>
      </c>
      <c r="J36" s="66">
        <v>2732090.93</v>
      </c>
      <c r="K36" s="66">
        <f t="shared" si="4"/>
        <v>133.77623463202394</v>
      </c>
      <c r="L36" s="66">
        <f t="shared" si="5"/>
        <v>99.997398763323702</v>
      </c>
    </row>
    <row r="37" spans="2:12" x14ac:dyDescent="0.25">
      <c r="B37" s="66"/>
      <c r="C37" s="66"/>
      <c r="D37" s="66"/>
      <c r="E37" s="66" t="s">
        <v>92</v>
      </c>
      <c r="F37" s="66" t="s">
        <v>93</v>
      </c>
      <c r="G37" s="66">
        <v>6707.78</v>
      </c>
      <c r="H37" s="66">
        <v>2000</v>
      </c>
      <c r="I37" s="66">
        <v>5411</v>
      </c>
      <c r="J37" s="66">
        <v>5410.84</v>
      </c>
      <c r="K37" s="66">
        <f t="shared" si="4"/>
        <v>80.665138093378147</v>
      </c>
      <c r="L37" s="66">
        <f t="shared" si="5"/>
        <v>99.997043060432446</v>
      </c>
    </row>
    <row r="38" spans="2:12" x14ac:dyDescent="0.25">
      <c r="B38" s="65"/>
      <c r="C38" s="65"/>
      <c r="D38" s="65" t="s">
        <v>94</v>
      </c>
      <c r="E38" s="65"/>
      <c r="F38" s="65" t="s">
        <v>95</v>
      </c>
      <c r="G38" s="65">
        <f>G39</f>
        <v>77246.100000000006</v>
      </c>
      <c r="H38" s="65">
        <f>H39</f>
        <v>98431</v>
      </c>
      <c r="I38" s="65">
        <f>I39</f>
        <v>104318</v>
      </c>
      <c r="J38" s="65">
        <f>J39</f>
        <v>104404.82</v>
      </c>
      <c r="K38" s="65">
        <f t="shared" si="4"/>
        <v>135.15869409588313</v>
      </c>
      <c r="L38" s="65">
        <f t="shared" si="5"/>
        <v>100.08322628884756</v>
      </c>
    </row>
    <row r="39" spans="2:12" x14ac:dyDescent="0.25">
      <c r="B39" s="66"/>
      <c r="C39" s="66"/>
      <c r="D39" s="66"/>
      <c r="E39" s="66" t="s">
        <v>96</v>
      </c>
      <c r="F39" s="66" t="s">
        <v>95</v>
      </c>
      <c r="G39" s="66">
        <v>77246.100000000006</v>
      </c>
      <c r="H39" s="66">
        <v>98431</v>
      </c>
      <c r="I39" s="66">
        <v>104318</v>
      </c>
      <c r="J39" s="66">
        <v>104404.82</v>
      </c>
      <c r="K39" s="66">
        <f t="shared" si="4"/>
        <v>135.15869409588313</v>
      </c>
      <c r="L39" s="66">
        <f t="shared" si="5"/>
        <v>100.08322628884756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</f>
        <v>330699.13</v>
      </c>
      <c r="H40" s="65">
        <f>H41</f>
        <v>391319</v>
      </c>
      <c r="I40" s="65">
        <f>I41</f>
        <v>445996</v>
      </c>
      <c r="J40" s="65">
        <f>J41</f>
        <v>445898.92</v>
      </c>
      <c r="K40" s="65">
        <f t="shared" si="4"/>
        <v>134.83522620697551</v>
      </c>
      <c r="L40" s="65">
        <f t="shared" si="5"/>
        <v>99.978232988636663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330699.13</v>
      </c>
      <c r="H41" s="66">
        <v>391319</v>
      </c>
      <c r="I41" s="66">
        <v>445996</v>
      </c>
      <c r="J41" s="66">
        <v>445898.92</v>
      </c>
      <c r="K41" s="66">
        <f t="shared" si="4"/>
        <v>134.83522620697551</v>
      </c>
      <c r="L41" s="66">
        <f t="shared" si="5"/>
        <v>99.978232988636663</v>
      </c>
    </row>
    <row r="42" spans="2:12" x14ac:dyDescent="0.25">
      <c r="B42" s="65"/>
      <c r="C42" s="65" t="s">
        <v>101</v>
      </c>
      <c r="D42" s="65"/>
      <c r="E42" s="65"/>
      <c r="F42" s="65" t="s">
        <v>102</v>
      </c>
      <c r="G42" s="65">
        <f>G43+G47+G53+G63+G65</f>
        <v>2334448.71</v>
      </c>
      <c r="H42" s="65">
        <f>H43+H47+H53+H63+H65</f>
        <v>2138772</v>
      </c>
      <c r="I42" s="65">
        <f>I43+I47+I53+I63+I65</f>
        <v>2618024</v>
      </c>
      <c r="J42" s="65">
        <f>J43+J47+J53+J63+J65</f>
        <v>3080363.5300000003</v>
      </c>
      <c r="K42" s="65">
        <f t="shared" si="4"/>
        <v>131.95250410963195</v>
      </c>
      <c r="L42" s="65">
        <f t="shared" si="5"/>
        <v>117.65986599053332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</f>
        <v>112899.35</v>
      </c>
      <c r="H43" s="65">
        <f>H44+H45+H46</f>
        <v>115500</v>
      </c>
      <c r="I43" s="65">
        <f>I44+I45+I46</f>
        <v>127980</v>
      </c>
      <c r="J43" s="65">
        <f>J44+J45+J46</f>
        <v>124751.78</v>
      </c>
      <c r="K43" s="65">
        <f t="shared" si="4"/>
        <v>110.49822696056266</v>
      </c>
      <c r="L43" s="65">
        <f t="shared" si="5"/>
        <v>97.477558993592751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5900</v>
      </c>
      <c r="H44" s="66">
        <v>6500</v>
      </c>
      <c r="I44" s="66">
        <v>6500</v>
      </c>
      <c r="J44" s="66">
        <v>4680</v>
      </c>
      <c r="K44" s="66">
        <f t="shared" si="4"/>
        <v>79.322033898305079</v>
      </c>
      <c r="L44" s="66">
        <f t="shared" si="5"/>
        <v>72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103267.35</v>
      </c>
      <c r="H45" s="66">
        <v>102000</v>
      </c>
      <c r="I45" s="66">
        <v>114480</v>
      </c>
      <c r="J45" s="66">
        <v>114471.78</v>
      </c>
      <c r="K45" s="66">
        <f t="shared" si="4"/>
        <v>110.84992497628727</v>
      </c>
      <c r="L45" s="66">
        <f t="shared" si="5"/>
        <v>99.992819706498949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3732</v>
      </c>
      <c r="H46" s="66">
        <v>7000</v>
      </c>
      <c r="I46" s="66">
        <v>7000</v>
      </c>
      <c r="J46" s="66">
        <v>5600</v>
      </c>
      <c r="K46" s="66">
        <f t="shared" si="4"/>
        <v>150.05359056806003</v>
      </c>
      <c r="L46" s="66">
        <f t="shared" si="5"/>
        <v>80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</f>
        <v>140979</v>
      </c>
      <c r="H47" s="65">
        <f>H48+H49+H50+H51+H52</f>
        <v>164408</v>
      </c>
      <c r="I47" s="65">
        <f>I48+I49+I50+I51+I52</f>
        <v>159128</v>
      </c>
      <c r="J47" s="65">
        <f>J48+J49+J50+J51+J52</f>
        <v>141301.75</v>
      </c>
      <c r="K47" s="65">
        <f t="shared" si="4"/>
        <v>100.22893480589308</v>
      </c>
      <c r="L47" s="65">
        <f t="shared" si="5"/>
        <v>88.797540344879593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32331</v>
      </c>
      <c r="H48" s="66">
        <v>40481</v>
      </c>
      <c r="I48" s="66">
        <v>40481</v>
      </c>
      <c r="J48" s="66">
        <v>39817</v>
      </c>
      <c r="K48" s="66">
        <f t="shared" si="4"/>
        <v>123.15424824471869</v>
      </c>
      <c r="L48" s="66">
        <f t="shared" si="5"/>
        <v>98.359724315110796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104854</v>
      </c>
      <c r="H49" s="66">
        <v>120000</v>
      </c>
      <c r="I49" s="66">
        <v>114720</v>
      </c>
      <c r="J49" s="66">
        <v>96320</v>
      </c>
      <c r="K49" s="66">
        <f t="shared" si="4"/>
        <v>91.861063955595398</v>
      </c>
      <c r="L49" s="66">
        <f t="shared" si="5"/>
        <v>83.960948396094835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1327</v>
      </c>
      <c r="H50" s="66">
        <v>1327</v>
      </c>
      <c r="I50" s="66">
        <v>1327</v>
      </c>
      <c r="J50" s="66">
        <v>1327</v>
      </c>
      <c r="K50" s="66">
        <f t="shared" si="4"/>
        <v>100</v>
      </c>
      <c r="L50" s="66">
        <f t="shared" si="5"/>
        <v>100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1803</v>
      </c>
      <c r="H51" s="66">
        <v>1400</v>
      </c>
      <c r="I51" s="66">
        <v>1400</v>
      </c>
      <c r="J51" s="66">
        <v>2667.75</v>
      </c>
      <c r="K51" s="66">
        <f t="shared" si="4"/>
        <v>147.96173044925123</v>
      </c>
      <c r="L51" s="66">
        <f t="shared" si="5"/>
        <v>190.55357142857142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664</v>
      </c>
      <c r="H52" s="66">
        <v>1200</v>
      </c>
      <c r="I52" s="66">
        <v>1200</v>
      </c>
      <c r="J52" s="66">
        <v>1170</v>
      </c>
      <c r="K52" s="66">
        <f t="shared" si="4"/>
        <v>176.20481927710844</v>
      </c>
      <c r="L52" s="66">
        <f t="shared" si="5"/>
        <v>97.5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G54+G55+G56+G57+G58+G59+G60+G61+G62</f>
        <v>2065114.47</v>
      </c>
      <c r="H53" s="65">
        <f>H54+H55+H56+H57+H58+H59+H60+H61+H62</f>
        <v>1838102</v>
      </c>
      <c r="I53" s="65">
        <f>I54+I55+I56+I57+I58+I59+I60+I61+I62</f>
        <v>2308934</v>
      </c>
      <c r="J53" s="65">
        <f>J54+J55+J56+J57+J58+J59+J60+J61+J62</f>
        <v>2795932</v>
      </c>
      <c r="K53" s="65">
        <f t="shared" si="4"/>
        <v>135.38871770144539</v>
      </c>
      <c r="L53" s="65">
        <f t="shared" si="5"/>
        <v>121.09189781951325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122680</v>
      </c>
      <c r="H54" s="66">
        <v>152000</v>
      </c>
      <c r="I54" s="66">
        <v>152000</v>
      </c>
      <c r="J54" s="66">
        <v>156250</v>
      </c>
      <c r="K54" s="66">
        <f t="shared" si="4"/>
        <v>127.36387349201173</v>
      </c>
      <c r="L54" s="66">
        <f t="shared" si="5"/>
        <v>102.79605263157895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86627.47</v>
      </c>
      <c r="H55" s="66">
        <v>51345</v>
      </c>
      <c r="I55" s="66">
        <v>53845</v>
      </c>
      <c r="J55" s="66">
        <v>55600</v>
      </c>
      <c r="K55" s="66">
        <f t="shared" si="4"/>
        <v>64.182874092940722</v>
      </c>
      <c r="L55" s="66">
        <f t="shared" si="5"/>
        <v>103.25935555761909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10950</v>
      </c>
      <c r="H56" s="66">
        <v>14000</v>
      </c>
      <c r="I56" s="66">
        <v>14000</v>
      </c>
      <c r="J56" s="66">
        <v>9670</v>
      </c>
      <c r="K56" s="66">
        <f t="shared" si="4"/>
        <v>88.310502283105023</v>
      </c>
      <c r="L56" s="66">
        <f t="shared" si="5"/>
        <v>69.071428571428569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21524</v>
      </c>
      <c r="H57" s="66">
        <v>30000</v>
      </c>
      <c r="I57" s="66">
        <v>30000</v>
      </c>
      <c r="J57" s="66">
        <v>30550</v>
      </c>
      <c r="K57" s="66">
        <f t="shared" si="4"/>
        <v>141.93458464969336</v>
      </c>
      <c r="L57" s="66">
        <f t="shared" si="5"/>
        <v>101.83333333333333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18928</v>
      </c>
      <c r="H58" s="66">
        <v>23000</v>
      </c>
      <c r="I58" s="66">
        <v>23000</v>
      </c>
      <c r="J58" s="66">
        <v>20616</v>
      </c>
      <c r="K58" s="66">
        <f t="shared" si="4"/>
        <v>108.91800507185123</v>
      </c>
      <c r="L58" s="66">
        <f t="shared" si="5"/>
        <v>89.634782608695659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1000</v>
      </c>
      <c r="H59" s="66">
        <v>16000</v>
      </c>
      <c r="I59" s="66">
        <v>12100</v>
      </c>
      <c r="J59" s="66">
        <v>11225</v>
      </c>
      <c r="K59" s="66">
        <f t="shared" si="4"/>
        <v>1122.5</v>
      </c>
      <c r="L59" s="66">
        <f t="shared" si="5"/>
        <v>92.768595041322314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1790041</v>
      </c>
      <c r="H60" s="66">
        <v>1536200</v>
      </c>
      <c r="I60" s="66">
        <v>2008432</v>
      </c>
      <c r="J60" s="66">
        <v>2497000</v>
      </c>
      <c r="K60" s="66">
        <f t="shared" si="4"/>
        <v>139.49401158967868</v>
      </c>
      <c r="L60" s="66">
        <f t="shared" si="5"/>
        <v>124.32584224907789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43</v>
      </c>
      <c r="H61" s="66">
        <v>557</v>
      </c>
      <c r="I61" s="66">
        <v>557</v>
      </c>
      <c r="J61" s="66">
        <v>21</v>
      </c>
      <c r="K61" s="66">
        <f t="shared" si="4"/>
        <v>48.837209302325583</v>
      </c>
      <c r="L61" s="66">
        <f t="shared" si="5"/>
        <v>3.7701974865350092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13321</v>
      </c>
      <c r="H62" s="66">
        <v>15000</v>
      </c>
      <c r="I62" s="66">
        <v>15000</v>
      </c>
      <c r="J62" s="66">
        <v>15000</v>
      </c>
      <c r="K62" s="66">
        <f t="shared" si="4"/>
        <v>112.60415884693342</v>
      </c>
      <c r="L62" s="66">
        <f t="shared" si="5"/>
        <v>100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</f>
        <v>7700</v>
      </c>
      <c r="H63" s="65">
        <f>H64</f>
        <v>10618</v>
      </c>
      <c r="I63" s="65">
        <f>I64</f>
        <v>10618</v>
      </c>
      <c r="J63" s="65">
        <f>J64</f>
        <v>7200</v>
      </c>
      <c r="K63" s="65">
        <f t="shared" si="4"/>
        <v>93.506493506493513</v>
      </c>
      <c r="L63" s="65">
        <f t="shared" si="5"/>
        <v>67.809380297607831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7700</v>
      </c>
      <c r="H64" s="66">
        <v>10618</v>
      </c>
      <c r="I64" s="66">
        <v>10618</v>
      </c>
      <c r="J64" s="66">
        <v>7200</v>
      </c>
      <c r="K64" s="66">
        <f t="shared" ref="K64:K84" si="6">(J64*100)/G64</f>
        <v>93.506493506493513</v>
      </c>
      <c r="L64" s="66">
        <f t="shared" ref="L64:L84" si="7">(J64*100)/I64</f>
        <v>67.809380297607831</v>
      </c>
    </row>
    <row r="65" spans="2:12" x14ac:dyDescent="0.25">
      <c r="B65" s="65"/>
      <c r="C65" s="65"/>
      <c r="D65" s="65" t="s">
        <v>147</v>
      </c>
      <c r="E65" s="65"/>
      <c r="F65" s="65" t="s">
        <v>148</v>
      </c>
      <c r="G65" s="65">
        <f>G66+G67+G68+G69</f>
        <v>7755.89</v>
      </c>
      <c r="H65" s="65">
        <f>H66+H67+H68+H69</f>
        <v>10144</v>
      </c>
      <c r="I65" s="65">
        <f>I66+I67+I68+I69</f>
        <v>11364</v>
      </c>
      <c r="J65" s="65">
        <f>J66+J67+J68+J69</f>
        <v>11178</v>
      </c>
      <c r="K65" s="65">
        <f t="shared" si="6"/>
        <v>144.12272479367294</v>
      </c>
      <c r="L65" s="65">
        <f t="shared" si="7"/>
        <v>98.363252375923977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1460.89</v>
      </c>
      <c r="H66" s="66">
        <v>1800</v>
      </c>
      <c r="I66" s="66">
        <v>1800</v>
      </c>
      <c r="J66" s="66">
        <v>2005</v>
      </c>
      <c r="K66" s="66">
        <f t="shared" si="6"/>
        <v>137.24510401193791</v>
      </c>
      <c r="L66" s="66">
        <f t="shared" si="7"/>
        <v>111.38888888888889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1030</v>
      </c>
      <c r="H67" s="66">
        <v>780</v>
      </c>
      <c r="I67" s="66">
        <v>2000</v>
      </c>
      <c r="J67" s="66">
        <v>2000</v>
      </c>
      <c r="K67" s="66">
        <f t="shared" si="6"/>
        <v>194.17475728155341</v>
      </c>
      <c r="L67" s="66">
        <f t="shared" si="7"/>
        <v>100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4585</v>
      </c>
      <c r="H68" s="66">
        <v>5574</v>
      </c>
      <c r="I68" s="66">
        <v>5574</v>
      </c>
      <c r="J68" s="66">
        <v>6273</v>
      </c>
      <c r="K68" s="66">
        <f t="shared" si="6"/>
        <v>136.81570338058887</v>
      </c>
      <c r="L68" s="66">
        <f t="shared" si="7"/>
        <v>112.54036598493003</v>
      </c>
    </row>
    <row r="69" spans="2:12" x14ac:dyDescent="0.25">
      <c r="B69" s="66"/>
      <c r="C69" s="66"/>
      <c r="D69" s="66"/>
      <c r="E69" s="66" t="s">
        <v>155</v>
      </c>
      <c r="F69" s="66" t="s">
        <v>148</v>
      </c>
      <c r="G69" s="66">
        <v>680</v>
      </c>
      <c r="H69" s="66">
        <v>1990</v>
      </c>
      <c r="I69" s="66">
        <v>1990</v>
      </c>
      <c r="J69" s="66">
        <v>900</v>
      </c>
      <c r="K69" s="66">
        <f t="shared" si="6"/>
        <v>132.35294117647058</v>
      </c>
      <c r="L69" s="66">
        <f t="shared" si="7"/>
        <v>45.226130653266331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4681.63</v>
      </c>
      <c r="H70" s="65">
        <f>H71+H73</f>
        <v>4300</v>
      </c>
      <c r="I70" s="65">
        <f>I71+I73</f>
        <v>6640</v>
      </c>
      <c r="J70" s="65">
        <f>J71+J73</f>
        <v>5479.3099999999995</v>
      </c>
      <c r="K70" s="65">
        <f t="shared" si="6"/>
        <v>117.03851009157067</v>
      </c>
      <c r="L70" s="65">
        <f t="shared" si="7"/>
        <v>82.519728915662654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1656.63</v>
      </c>
      <c r="H71" s="65">
        <f>H72</f>
        <v>1900</v>
      </c>
      <c r="I71" s="65">
        <f>I72</f>
        <v>2540</v>
      </c>
      <c r="J71" s="65">
        <f>J72</f>
        <v>2079.31</v>
      </c>
      <c r="K71" s="65">
        <f t="shared" si="6"/>
        <v>125.51444800589147</v>
      </c>
      <c r="L71" s="65">
        <f t="shared" si="7"/>
        <v>81.86259842519685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1656.63</v>
      </c>
      <c r="H72" s="66">
        <v>1900</v>
      </c>
      <c r="I72" s="66">
        <v>2540</v>
      </c>
      <c r="J72" s="66">
        <v>2079.31</v>
      </c>
      <c r="K72" s="66">
        <f t="shared" si="6"/>
        <v>125.51444800589147</v>
      </c>
      <c r="L72" s="66">
        <f t="shared" si="7"/>
        <v>81.86259842519685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3025</v>
      </c>
      <c r="H73" s="65">
        <f>H74</f>
        <v>2400</v>
      </c>
      <c r="I73" s="65">
        <f>I74</f>
        <v>4100</v>
      </c>
      <c r="J73" s="65">
        <f>J74</f>
        <v>3400</v>
      </c>
      <c r="K73" s="65">
        <f t="shared" si="6"/>
        <v>112.39669421487604</v>
      </c>
      <c r="L73" s="65">
        <f t="shared" si="7"/>
        <v>82.926829268292678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3025</v>
      </c>
      <c r="H74" s="66">
        <v>2400</v>
      </c>
      <c r="I74" s="66">
        <v>4100</v>
      </c>
      <c r="J74" s="66">
        <v>3400</v>
      </c>
      <c r="K74" s="66">
        <f t="shared" si="6"/>
        <v>112.39669421487604</v>
      </c>
      <c r="L74" s="66">
        <f t="shared" si="7"/>
        <v>82.926829268292678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G76+G82</f>
        <v>98179.44</v>
      </c>
      <c r="H75" s="65">
        <f>H76+H82</f>
        <v>59672</v>
      </c>
      <c r="I75" s="65">
        <f>I76+I82</f>
        <v>68478</v>
      </c>
      <c r="J75" s="65">
        <f>J76+J82</f>
        <v>68619.209999999992</v>
      </c>
      <c r="K75" s="65">
        <f t="shared" si="6"/>
        <v>69.891629041681227</v>
      </c>
      <c r="L75" s="65">
        <f t="shared" si="7"/>
        <v>100.20621221414177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G77+G80</f>
        <v>7004.44</v>
      </c>
      <c r="H76" s="65">
        <f>H77+H80</f>
        <v>11017</v>
      </c>
      <c r="I76" s="65">
        <f>I77+I80</f>
        <v>13823</v>
      </c>
      <c r="J76" s="65">
        <f>J77+J80</f>
        <v>13964.21</v>
      </c>
      <c r="K76" s="65">
        <f t="shared" si="6"/>
        <v>199.36226165118126</v>
      </c>
      <c r="L76" s="65">
        <f t="shared" si="7"/>
        <v>101.02155827244448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G78+G79</f>
        <v>1119.96</v>
      </c>
      <c r="H77" s="65">
        <f>H78+H79</f>
        <v>1328</v>
      </c>
      <c r="I77" s="65">
        <f>I78+I79</f>
        <v>5328</v>
      </c>
      <c r="J77" s="65">
        <f>J78+J79</f>
        <v>5439.39</v>
      </c>
      <c r="K77" s="65">
        <f t="shared" si="6"/>
        <v>485.67716704168004</v>
      </c>
      <c r="L77" s="65">
        <f t="shared" si="7"/>
        <v>102.09065315315316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1119.96</v>
      </c>
      <c r="H78" s="66">
        <v>664</v>
      </c>
      <c r="I78" s="66">
        <v>664</v>
      </c>
      <c r="J78" s="66">
        <v>939.39</v>
      </c>
      <c r="K78" s="66">
        <f t="shared" si="6"/>
        <v>83.877102753669774</v>
      </c>
      <c r="L78" s="66">
        <f t="shared" si="7"/>
        <v>141.47439759036143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664</v>
      </c>
      <c r="I79" s="66">
        <v>4664</v>
      </c>
      <c r="J79" s="66">
        <v>4500</v>
      </c>
      <c r="K79" s="66" t="e">
        <f t="shared" si="6"/>
        <v>#DIV/0!</v>
      </c>
      <c r="L79" s="66">
        <f t="shared" si="7"/>
        <v>96.483704974271006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5884.48</v>
      </c>
      <c r="H80" s="65">
        <f>H81</f>
        <v>9689</v>
      </c>
      <c r="I80" s="65">
        <f>I81</f>
        <v>8495</v>
      </c>
      <c r="J80" s="65">
        <f>J81</f>
        <v>8524.82</v>
      </c>
      <c r="K80" s="65">
        <f t="shared" si="6"/>
        <v>144.86955516885095</v>
      </c>
      <c r="L80" s="65">
        <f t="shared" si="7"/>
        <v>100.35103001765745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5884.48</v>
      </c>
      <c r="H81" s="66">
        <v>9689</v>
      </c>
      <c r="I81" s="66">
        <v>8495</v>
      </c>
      <c r="J81" s="66">
        <v>8524.82</v>
      </c>
      <c r="K81" s="66">
        <f t="shared" si="6"/>
        <v>144.86955516885095</v>
      </c>
      <c r="L81" s="66">
        <f t="shared" si="7"/>
        <v>100.35103001765745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8">G83</f>
        <v>91175</v>
      </c>
      <c r="H82" s="65">
        <f t="shared" si="8"/>
        <v>48655</v>
      </c>
      <c r="I82" s="65">
        <f t="shared" si="8"/>
        <v>54655</v>
      </c>
      <c r="J82" s="65">
        <f t="shared" si="8"/>
        <v>54655</v>
      </c>
      <c r="K82" s="65">
        <f t="shared" si="6"/>
        <v>59.945160405812999</v>
      </c>
      <c r="L82" s="65">
        <f t="shared" si="7"/>
        <v>100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8"/>
        <v>91175</v>
      </c>
      <c r="H83" s="65">
        <f t="shared" si="8"/>
        <v>48655</v>
      </c>
      <c r="I83" s="65">
        <f t="shared" si="8"/>
        <v>54655</v>
      </c>
      <c r="J83" s="65">
        <f t="shared" si="8"/>
        <v>54655</v>
      </c>
      <c r="K83" s="65">
        <f t="shared" si="6"/>
        <v>59.945160405812999</v>
      </c>
      <c r="L83" s="65">
        <f t="shared" si="7"/>
        <v>100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91175</v>
      </c>
      <c r="H84" s="66">
        <v>48655</v>
      </c>
      <c r="I84" s="66">
        <v>54655</v>
      </c>
      <c r="J84" s="66">
        <v>54655</v>
      </c>
      <c r="K84" s="66">
        <f t="shared" si="6"/>
        <v>59.945160405812999</v>
      </c>
      <c r="L84" s="66">
        <f t="shared" si="7"/>
        <v>100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30:F30"/>
    <mergeCell ref="B31:F3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4894247.01</v>
      </c>
      <c r="D6" s="71">
        <f>D7+D9+D11+D13</f>
        <v>5140856</v>
      </c>
      <c r="E6" s="71">
        <f>E7+E9+E11+E13</f>
        <v>5981029</v>
      </c>
      <c r="F6" s="71">
        <f>F7+F9+F11+F13</f>
        <v>6442668.0099999998</v>
      </c>
      <c r="G6" s="72">
        <f t="shared" ref="G6:G21" si="0">(F6*100)/C6</f>
        <v>131.63757360092865</v>
      </c>
      <c r="H6" s="72">
        <f t="shared" ref="H6:H21" si="1">(F6*100)/E6</f>
        <v>107.71838775568551</v>
      </c>
    </row>
    <row r="7" spans="1:8" x14ac:dyDescent="0.25">
      <c r="A7"/>
      <c r="B7" s="8" t="s">
        <v>185</v>
      </c>
      <c r="C7" s="71">
        <f>C8</f>
        <v>4868370.58</v>
      </c>
      <c r="D7" s="71">
        <f>D8</f>
        <v>5133856</v>
      </c>
      <c r="E7" s="71">
        <f>E8</f>
        <v>5976529</v>
      </c>
      <c r="F7" s="71">
        <f>F8</f>
        <v>6437228.1699999999</v>
      </c>
      <c r="G7" s="72">
        <f t="shared" si="0"/>
        <v>132.22551702298719</v>
      </c>
      <c r="H7" s="72">
        <f t="shared" si="1"/>
        <v>107.70847376462157</v>
      </c>
    </row>
    <row r="8" spans="1:8" x14ac:dyDescent="0.25">
      <c r="A8"/>
      <c r="B8" s="16" t="s">
        <v>186</v>
      </c>
      <c r="C8" s="73">
        <v>4868370.58</v>
      </c>
      <c r="D8" s="73">
        <v>5133856</v>
      </c>
      <c r="E8" s="73">
        <v>5976529</v>
      </c>
      <c r="F8" s="74">
        <v>6437228.1699999999</v>
      </c>
      <c r="G8" s="70">
        <f t="shared" si="0"/>
        <v>132.22551702298719</v>
      </c>
      <c r="H8" s="70">
        <f t="shared" si="1"/>
        <v>107.70847376462157</v>
      </c>
    </row>
    <row r="9" spans="1:8" x14ac:dyDescent="0.25">
      <c r="A9"/>
      <c r="B9" s="8" t="s">
        <v>187</v>
      </c>
      <c r="C9" s="71">
        <f>C10</f>
        <v>5138.93</v>
      </c>
      <c r="D9" s="71">
        <f>D10</f>
        <v>7000</v>
      </c>
      <c r="E9" s="71">
        <f>E10</f>
        <v>4500</v>
      </c>
      <c r="F9" s="71">
        <f>F10</f>
        <v>5439.84</v>
      </c>
      <c r="G9" s="72">
        <f t="shared" si="0"/>
        <v>105.85549910195313</v>
      </c>
      <c r="H9" s="72">
        <f t="shared" si="1"/>
        <v>120.88533333333334</v>
      </c>
    </row>
    <row r="10" spans="1:8" x14ac:dyDescent="0.25">
      <c r="A10"/>
      <c r="B10" s="16" t="s">
        <v>188</v>
      </c>
      <c r="C10" s="73">
        <v>5138.93</v>
      </c>
      <c r="D10" s="73">
        <v>7000</v>
      </c>
      <c r="E10" s="73">
        <v>4500</v>
      </c>
      <c r="F10" s="74">
        <v>5439.84</v>
      </c>
      <c r="G10" s="70">
        <f t="shared" si="0"/>
        <v>105.85549910195313</v>
      </c>
      <c r="H10" s="70">
        <f t="shared" si="1"/>
        <v>120.88533333333334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20737.5</v>
      </c>
      <c r="D13" s="71">
        <f>D14</f>
        <v>0</v>
      </c>
      <c r="E13" s="71">
        <f>E14</f>
        <v>0</v>
      </c>
      <c r="F13" s="71">
        <f>F14</f>
        <v>0</v>
      </c>
      <c r="G13" s="72">
        <f t="shared" si="0"/>
        <v>0</v>
      </c>
      <c r="H13" s="72" t="e">
        <f t="shared" si="1"/>
        <v>#DIV/0!</v>
      </c>
    </row>
    <row r="14" spans="1:8" x14ac:dyDescent="0.25">
      <c r="A14"/>
      <c r="B14" s="16" t="s">
        <v>192</v>
      </c>
      <c r="C14" s="73">
        <v>20737.5</v>
      </c>
      <c r="D14" s="73">
        <v>0</v>
      </c>
      <c r="E14" s="73">
        <v>0</v>
      </c>
      <c r="F14" s="74">
        <v>0</v>
      </c>
      <c r="G14" s="70">
        <f t="shared" si="0"/>
        <v>0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4894247.01</v>
      </c>
      <c r="D15" s="75">
        <f>D16+D18+D20</f>
        <v>5140856</v>
      </c>
      <c r="E15" s="75">
        <f>E16+E18+E20</f>
        <v>5981029</v>
      </c>
      <c r="F15" s="75">
        <f>F16+F18+F20</f>
        <v>6442267.5599999996</v>
      </c>
      <c r="G15" s="72">
        <f t="shared" si="0"/>
        <v>131.62939154556486</v>
      </c>
      <c r="H15" s="72">
        <f t="shared" si="1"/>
        <v>107.71169241948166</v>
      </c>
    </row>
    <row r="16" spans="1:8" x14ac:dyDescent="0.25">
      <c r="A16"/>
      <c r="B16" s="8" t="s">
        <v>185</v>
      </c>
      <c r="C16" s="75">
        <f>C17</f>
        <v>4868370.58</v>
      </c>
      <c r="D16" s="75">
        <f>D17</f>
        <v>5133856</v>
      </c>
      <c r="E16" s="75">
        <f>E17</f>
        <v>5976529</v>
      </c>
      <c r="F16" s="75">
        <f>F17</f>
        <v>6437228.1699999999</v>
      </c>
      <c r="G16" s="72">
        <f t="shared" si="0"/>
        <v>132.22551702298719</v>
      </c>
      <c r="H16" s="72">
        <f t="shared" si="1"/>
        <v>107.70847376462157</v>
      </c>
    </row>
    <row r="17" spans="1:8" x14ac:dyDescent="0.25">
      <c r="A17"/>
      <c r="B17" s="16" t="s">
        <v>186</v>
      </c>
      <c r="C17" s="73">
        <v>4868370.58</v>
      </c>
      <c r="D17" s="73">
        <v>5133856</v>
      </c>
      <c r="E17" s="76">
        <v>5976529</v>
      </c>
      <c r="F17" s="74">
        <v>6437228.1699999999</v>
      </c>
      <c r="G17" s="70">
        <f t="shared" si="0"/>
        <v>132.22551702298719</v>
      </c>
      <c r="H17" s="70">
        <f t="shared" si="1"/>
        <v>107.70847376462157</v>
      </c>
    </row>
    <row r="18" spans="1:8" x14ac:dyDescent="0.25">
      <c r="A18"/>
      <c r="B18" s="8" t="s">
        <v>187</v>
      </c>
      <c r="C18" s="75">
        <f>C19</f>
        <v>5138.93</v>
      </c>
      <c r="D18" s="75">
        <f>D19</f>
        <v>7000</v>
      </c>
      <c r="E18" s="75">
        <f>E19</f>
        <v>4500</v>
      </c>
      <c r="F18" s="75">
        <f>F19</f>
        <v>5039.3900000000003</v>
      </c>
      <c r="G18" s="72">
        <f t="shared" si="0"/>
        <v>98.06302090123819</v>
      </c>
      <c r="H18" s="72">
        <f t="shared" si="1"/>
        <v>111.98644444444444</v>
      </c>
    </row>
    <row r="19" spans="1:8" x14ac:dyDescent="0.25">
      <c r="A19"/>
      <c r="B19" s="16" t="s">
        <v>188</v>
      </c>
      <c r="C19" s="73">
        <v>5138.93</v>
      </c>
      <c r="D19" s="73">
        <v>7000</v>
      </c>
      <c r="E19" s="76">
        <v>4500</v>
      </c>
      <c r="F19" s="74">
        <v>5039.3900000000003</v>
      </c>
      <c r="G19" s="70">
        <f t="shared" si="0"/>
        <v>98.06302090123819</v>
      </c>
      <c r="H19" s="70">
        <f t="shared" si="1"/>
        <v>111.98644444444444</v>
      </c>
    </row>
    <row r="20" spans="1:8" x14ac:dyDescent="0.25">
      <c r="A20"/>
      <c r="B20" s="8" t="s">
        <v>191</v>
      </c>
      <c r="C20" s="75">
        <f>C21</f>
        <v>20737.5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192</v>
      </c>
      <c r="C21" s="73">
        <v>20737.5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4894247.01</v>
      </c>
      <c r="D6" s="75">
        <f t="shared" si="0"/>
        <v>5140856</v>
      </c>
      <c r="E6" s="75">
        <f t="shared" si="0"/>
        <v>5981029</v>
      </c>
      <c r="F6" s="75">
        <f t="shared" si="0"/>
        <v>6442267.5599999996</v>
      </c>
      <c r="G6" s="70">
        <f>(F6*100)/C6</f>
        <v>131.62939154556486</v>
      </c>
      <c r="H6" s="70">
        <f>(F6*100)/E6</f>
        <v>107.71169241948166</v>
      </c>
    </row>
    <row r="7" spans="2:8" x14ac:dyDescent="0.25">
      <c r="B7" s="8" t="s">
        <v>193</v>
      </c>
      <c r="C7" s="75">
        <f t="shared" si="0"/>
        <v>4894247.01</v>
      </c>
      <c r="D7" s="75">
        <f t="shared" si="0"/>
        <v>5140856</v>
      </c>
      <c r="E7" s="75">
        <f t="shared" si="0"/>
        <v>5981029</v>
      </c>
      <c r="F7" s="75">
        <f t="shared" si="0"/>
        <v>6442267.5599999996</v>
      </c>
      <c r="G7" s="70">
        <f>(F7*100)/C7</f>
        <v>131.62939154556486</v>
      </c>
      <c r="H7" s="70">
        <f>(F7*100)/E7</f>
        <v>107.71169241948166</v>
      </c>
    </row>
    <row r="8" spans="2:8" x14ac:dyDescent="0.25">
      <c r="B8" s="11" t="s">
        <v>194</v>
      </c>
      <c r="C8" s="73">
        <v>4894247.01</v>
      </c>
      <c r="D8" s="73">
        <v>5140856</v>
      </c>
      <c r="E8" s="73">
        <v>5981029</v>
      </c>
      <c r="F8" s="74">
        <v>6442267.5599999996</v>
      </c>
      <c r="G8" s="70">
        <f>(F8*100)/C8</f>
        <v>131.62939154556486</v>
      </c>
      <c r="H8" s="70">
        <f>(F8*100)/E8</f>
        <v>107.71169241948166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9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C13+C99</f>
        <v>5137856</v>
      </c>
      <c r="D7" s="77">
        <f>D13+D99</f>
        <v>5976529</v>
      </c>
      <c r="E7" s="77">
        <f>E13+E99</f>
        <v>6437228.1699999999</v>
      </c>
      <c r="F7" s="77">
        <f>(E7*100)/D7</f>
        <v>107.70847376462157</v>
      </c>
    </row>
    <row r="8" spans="1:6" x14ac:dyDescent="0.2">
      <c r="A8" s="47" t="s">
        <v>86</v>
      </c>
      <c r="B8" s="46"/>
      <c r="C8" s="77">
        <f>C70</f>
        <v>7000</v>
      </c>
      <c r="D8" s="77">
        <f>D70</f>
        <v>4500</v>
      </c>
      <c r="E8" s="77">
        <f>E70</f>
        <v>5039.3899999999994</v>
      </c>
      <c r="F8" s="77">
        <f>(E8*100)/D8</f>
        <v>111.98644444444444</v>
      </c>
    </row>
    <row r="9" spans="1:6" x14ac:dyDescent="0.2">
      <c r="A9" s="47" t="s">
        <v>200</v>
      </c>
      <c r="B9" s="46"/>
      <c r="C9" s="77">
        <f>C88</f>
        <v>0</v>
      </c>
      <c r="D9" s="77">
        <f>D88</f>
        <v>0</v>
      </c>
      <c r="E9" s="77">
        <f>E88</f>
        <v>0</v>
      </c>
      <c r="F9" s="77" t="e">
        <f>(E9*100)/D9</f>
        <v>#DIV/0!</v>
      </c>
    </row>
    <row r="10" spans="1:6" x14ac:dyDescent="0.2">
      <c r="A10" s="47" t="s">
        <v>201</v>
      </c>
      <c r="B10" s="46"/>
      <c r="C10" s="77">
        <f>C93</f>
        <v>0</v>
      </c>
      <c r="D10" s="77">
        <f>D93</f>
        <v>0</v>
      </c>
      <c r="E10" s="77">
        <f>E93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8" t="s">
        <v>199</v>
      </c>
      <c r="B13" s="48" t="s">
        <v>207</v>
      </c>
      <c r="C13" s="78">
        <f>C14+C56</f>
        <v>5137856</v>
      </c>
      <c r="D13" s="78">
        <f>D14+D56</f>
        <v>5976529</v>
      </c>
      <c r="E13" s="78">
        <f>E14+E56</f>
        <v>6437228.1699999999</v>
      </c>
      <c r="F13" s="79">
        <f>(E13*100)/D13</f>
        <v>107.70847376462157</v>
      </c>
    </row>
    <row r="14" spans="1:6" x14ac:dyDescent="0.2">
      <c r="A14" s="49" t="s">
        <v>84</v>
      </c>
      <c r="B14" s="50" t="s">
        <v>85</v>
      </c>
      <c r="C14" s="80">
        <f>C15+C23+C51</f>
        <v>5075512</v>
      </c>
      <c r="D14" s="80">
        <f>D15+D23+D51</f>
        <v>5909379</v>
      </c>
      <c r="E14" s="80">
        <f>E15+E23+E51</f>
        <v>6370048.3499999996</v>
      </c>
      <c r="F14" s="81">
        <f>(E14*100)/D14</f>
        <v>107.79556278248526</v>
      </c>
    </row>
    <row r="15" spans="1:6" x14ac:dyDescent="0.2">
      <c r="A15" s="51" t="s">
        <v>86</v>
      </c>
      <c r="B15" s="52" t="s">
        <v>87</v>
      </c>
      <c r="C15" s="82">
        <f>C16+C19+C21</f>
        <v>2938112</v>
      </c>
      <c r="D15" s="82">
        <f>D16+D19+D21</f>
        <v>3287887</v>
      </c>
      <c r="E15" s="82">
        <f>E16+E19+E21</f>
        <v>3287805.51</v>
      </c>
      <c r="F15" s="81">
        <f>(E15*100)/D15</f>
        <v>99.997521508494671</v>
      </c>
    </row>
    <row r="16" spans="1:6" x14ac:dyDescent="0.2">
      <c r="A16" s="53" t="s">
        <v>88</v>
      </c>
      <c r="B16" s="54" t="s">
        <v>89</v>
      </c>
      <c r="C16" s="83">
        <f>C17+C18</f>
        <v>2448362</v>
      </c>
      <c r="D16" s="83">
        <f>D17+D18</f>
        <v>2737573</v>
      </c>
      <c r="E16" s="83">
        <f>E17+E18</f>
        <v>2737501.77</v>
      </c>
      <c r="F16" s="83">
        <f>(E16*100)/D16</f>
        <v>99.997398060252635</v>
      </c>
    </row>
    <row r="17" spans="1:6" x14ac:dyDescent="0.2">
      <c r="A17" s="55" t="s">
        <v>90</v>
      </c>
      <c r="B17" s="56" t="s">
        <v>91</v>
      </c>
      <c r="C17" s="84">
        <v>2446362</v>
      </c>
      <c r="D17" s="84">
        <v>2732162</v>
      </c>
      <c r="E17" s="84">
        <v>2732090.93</v>
      </c>
      <c r="F17" s="84"/>
    </row>
    <row r="18" spans="1:6" x14ac:dyDescent="0.2">
      <c r="A18" s="55" t="s">
        <v>92</v>
      </c>
      <c r="B18" s="56" t="s">
        <v>93</v>
      </c>
      <c r="C18" s="84">
        <v>2000</v>
      </c>
      <c r="D18" s="84">
        <v>5411</v>
      </c>
      <c r="E18" s="84">
        <v>5410.84</v>
      </c>
      <c r="F18" s="84"/>
    </row>
    <row r="19" spans="1:6" x14ac:dyDescent="0.2">
      <c r="A19" s="53" t="s">
        <v>94</v>
      </c>
      <c r="B19" s="54" t="s">
        <v>95</v>
      </c>
      <c r="C19" s="83">
        <f>C20</f>
        <v>98431</v>
      </c>
      <c r="D19" s="83">
        <f>D20</f>
        <v>104318</v>
      </c>
      <c r="E19" s="83">
        <f>E20</f>
        <v>104404.82</v>
      </c>
      <c r="F19" s="83">
        <f>(E19*100)/D19</f>
        <v>100.08322628884756</v>
      </c>
    </row>
    <row r="20" spans="1:6" x14ac:dyDescent="0.2">
      <c r="A20" s="55" t="s">
        <v>96</v>
      </c>
      <c r="B20" s="56" t="s">
        <v>95</v>
      </c>
      <c r="C20" s="84">
        <v>98431</v>
      </c>
      <c r="D20" s="84">
        <v>104318</v>
      </c>
      <c r="E20" s="84">
        <v>104404.82</v>
      </c>
      <c r="F20" s="84"/>
    </row>
    <row r="21" spans="1:6" x14ac:dyDescent="0.2">
      <c r="A21" s="53" t="s">
        <v>97</v>
      </c>
      <c r="B21" s="54" t="s">
        <v>98</v>
      </c>
      <c r="C21" s="83">
        <f>C22</f>
        <v>391319</v>
      </c>
      <c r="D21" s="83">
        <f>D22</f>
        <v>445996</v>
      </c>
      <c r="E21" s="83">
        <f>E22</f>
        <v>445898.92</v>
      </c>
      <c r="F21" s="83">
        <f>(E21*100)/D21</f>
        <v>99.978232988636663</v>
      </c>
    </row>
    <row r="22" spans="1:6" x14ac:dyDescent="0.2">
      <c r="A22" s="55" t="s">
        <v>99</v>
      </c>
      <c r="B22" s="56" t="s">
        <v>100</v>
      </c>
      <c r="C22" s="84">
        <v>391319</v>
      </c>
      <c r="D22" s="84">
        <v>445996</v>
      </c>
      <c r="E22" s="84">
        <v>445898.92</v>
      </c>
      <c r="F22" s="84"/>
    </row>
    <row r="23" spans="1:6" x14ac:dyDescent="0.2">
      <c r="A23" s="51" t="s">
        <v>101</v>
      </c>
      <c r="B23" s="52" t="s">
        <v>102</v>
      </c>
      <c r="C23" s="82">
        <f>C24+C28+C34+C44+C46</f>
        <v>2133100</v>
      </c>
      <c r="D23" s="82">
        <f>D24+D28+D34+D44+D46</f>
        <v>2614852</v>
      </c>
      <c r="E23" s="82">
        <f>E24+E28+E34+E44+E46</f>
        <v>3076763.5300000003</v>
      </c>
      <c r="F23" s="81">
        <f>(E23*100)/D23</f>
        <v>117.66492061500995</v>
      </c>
    </row>
    <row r="24" spans="1:6" x14ac:dyDescent="0.2">
      <c r="A24" s="53" t="s">
        <v>103</v>
      </c>
      <c r="B24" s="54" t="s">
        <v>104</v>
      </c>
      <c r="C24" s="83">
        <f>C25+C26+C27</f>
        <v>115500</v>
      </c>
      <c r="D24" s="83">
        <f>D25+D26+D27</f>
        <v>127980</v>
      </c>
      <c r="E24" s="83">
        <f>E25+E26+E27</f>
        <v>124751.78</v>
      </c>
      <c r="F24" s="83">
        <f>(E24*100)/D24</f>
        <v>97.477558993592751</v>
      </c>
    </row>
    <row r="25" spans="1:6" x14ac:dyDescent="0.2">
      <c r="A25" s="55" t="s">
        <v>105</v>
      </c>
      <c r="B25" s="56" t="s">
        <v>106</v>
      </c>
      <c r="C25" s="84">
        <v>6500</v>
      </c>
      <c r="D25" s="84">
        <v>6500</v>
      </c>
      <c r="E25" s="84">
        <v>4680</v>
      </c>
      <c r="F25" s="84"/>
    </row>
    <row r="26" spans="1:6" ht="25.5" x14ac:dyDescent="0.2">
      <c r="A26" s="55" t="s">
        <v>107</v>
      </c>
      <c r="B26" s="56" t="s">
        <v>108</v>
      </c>
      <c r="C26" s="84">
        <v>102000</v>
      </c>
      <c r="D26" s="84">
        <v>114480</v>
      </c>
      <c r="E26" s="84">
        <v>114471.78</v>
      </c>
      <c r="F26" s="84"/>
    </row>
    <row r="27" spans="1:6" x14ac:dyDescent="0.2">
      <c r="A27" s="55" t="s">
        <v>109</v>
      </c>
      <c r="B27" s="56" t="s">
        <v>110</v>
      </c>
      <c r="C27" s="84">
        <v>7000</v>
      </c>
      <c r="D27" s="84">
        <v>7000</v>
      </c>
      <c r="E27" s="84">
        <v>5600</v>
      </c>
      <c r="F27" s="84"/>
    </row>
    <row r="28" spans="1:6" x14ac:dyDescent="0.2">
      <c r="A28" s="53" t="s">
        <v>111</v>
      </c>
      <c r="B28" s="54" t="s">
        <v>112</v>
      </c>
      <c r="C28" s="83">
        <f>C29+C30+C31+C32+C33</f>
        <v>163744</v>
      </c>
      <c r="D28" s="83">
        <f>D29+D30+D31+D32+D33</f>
        <v>158464</v>
      </c>
      <c r="E28" s="83">
        <f>E29+E30+E31+E32+E33</f>
        <v>141301.75</v>
      </c>
      <c r="F28" s="83">
        <f>(E28*100)/D28</f>
        <v>89.169622122374804</v>
      </c>
    </row>
    <row r="29" spans="1:6" x14ac:dyDescent="0.2">
      <c r="A29" s="55" t="s">
        <v>113</v>
      </c>
      <c r="B29" s="56" t="s">
        <v>114</v>
      </c>
      <c r="C29" s="84">
        <v>39817</v>
      </c>
      <c r="D29" s="84">
        <v>39817</v>
      </c>
      <c r="E29" s="84">
        <v>39817</v>
      </c>
      <c r="F29" s="84"/>
    </row>
    <row r="30" spans="1:6" x14ac:dyDescent="0.2">
      <c r="A30" s="55" t="s">
        <v>115</v>
      </c>
      <c r="B30" s="56" t="s">
        <v>116</v>
      </c>
      <c r="C30" s="84">
        <v>120000</v>
      </c>
      <c r="D30" s="84">
        <v>114720</v>
      </c>
      <c r="E30" s="84">
        <v>96320</v>
      </c>
      <c r="F30" s="84"/>
    </row>
    <row r="31" spans="1:6" x14ac:dyDescent="0.2">
      <c r="A31" s="55" t="s">
        <v>117</v>
      </c>
      <c r="B31" s="56" t="s">
        <v>118</v>
      </c>
      <c r="C31" s="84">
        <v>1327</v>
      </c>
      <c r="D31" s="84">
        <v>1327</v>
      </c>
      <c r="E31" s="84">
        <v>1327</v>
      </c>
      <c r="F31" s="84"/>
    </row>
    <row r="32" spans="1:6" x14ac:dyDescent="0.2">
      <c r="A32" s="55" t="s">
        <v>119</v>
      </c>
      <c r="B32" s="56" t="s">
        <v>120</v>
      </c>
      <c r="C32" s="84">
        <v>1400</v>
      </c>
      <c r="D32" s="84">
        <v>1400</v>
      </c>
      <c r="E32" s="84">
        <v>2667.75</v>
      </c>
      <c r="F32" s="84"/>
    </row>
    <row r="33" spans="1:6" x14ac:dyDescent="0.2">
      <c r="A33" s="55" t="s">
        <v>121</v>
      </c>
      <c r="B33" s="56" t="s">
        <v>122</v>
      </c>
      <c r="C33" s="84">
        <v>1200</v>
      </c>
      <c r="D33" s="84">
        <v>1200</v>
      </c>
      <c r="E33" s="84">
        <v>1170</v>
      </c>
      <c r="F33" s="84"/>
    </row>
    <row r="34" spans="1:6" x14ac:dyDescent="0.2">
      <c r="A34" s="53" t="s">
        <v>123</v>
      </c>
      <c r="B34" s="54" t="s">
        <v>124</v>
      </c>
      <c r="C34" s="83">
        <f>C35+C36+C37+C38+C39+C40+C41+C42+C43</f>
        <v>1833757</v>
      </c>
      <c r="D34" s="83">
        <f>D35+D36+D37+D38+D39+D40+D41+D42+D43</f>
        <v>2307089</v>
      </c>
      <c r="E34" s="83">
        <f>E35+E36+E37+E38+E39+E40+E41+E42+E43</f>
        <v>2792332</v>
      </c>
      <c r="F34" s="83">
        <f>(E34*100)/D34</f>
        <v>121.03269531431167</v>
      </c>
    </row>
    <row r="35" spans="1:6" x14ac:dyDescent="0.2">
      <c r="A35" s="55" t="s">
        <v>125</v>
      </c>
      <c r="B35" s="56" t="s">
        <v>126</v>
      </c>
      <c r="C35" s="84">
        <v>152000</v>
      </c>
      <c r="D35" s="84">
        <v>152000</v>
      </c>
      <c r="E35" s="84">
        <v>156250</v>
      </c>
      <c r="F35" s="84"/>
    </row>
    <row r="36" spans="1:6" x14ac:dyDescent="0.2">
      <c r="A36" s="55" t="s">
        <v>127</v>
      </c>
      <c r="B36" s="56" t="s">
        <v>128</v>
      </c>
      <c r="C36" s="84">
        <v>47000</v>
      </c>
      <c r="D36" s="84">
        <v>52000</v>
      </c>
      <c r="E36" s="84">
        <v>52000</v>
      </c>
      <c r="F36" s="84"/>
    </row>
    <row r="37" spans="1:6" x14ac:dyDescent="0.2">
      <c r="A37" s="55" t="s">
        <v>129</v>
      </c>
      <c r="B37" s="56" t="s">
        <v>130</v>
      </c>
      <c r="C37" s="84">
        <v>14000</v>
      </c>
      <c r="D37" s="84">
        <v>14000</v>
      </c>
      <c r="E37" s="84">
        <v>9670</v>
      </c>
      <c r="F37" s="84"/>
    </row>
    <row r="38" spans="1:6" x14ac:dyDescent="0.2">
      <c r="A38" s="55" t="s">
        <v>131</v>
      </c>
      <c r="B38" s="56" t="s">
        <v>132</v>
      </c>
      <c r="C38" s="84">
        <v>30000</v>
      </c>
      <c r="D38" s="84">
        <v>30000</v>
      </c>
      <c r="E38" s="84">
        <v>30550</v>
      </c>
      <c r="F38" s="84"/>
    </row>
    <row r="39" spans="1:6" x14ac:dyDescent="0.2">
      <c r="A39" s="55" t="s">
        <v>133</v>
      </c>
      <c r="B39" s="56" t="s">
        <v>134</v>
      </c>
      <c r="C39" s="84">
        <v>23000</v>
      </c>
      <c r="D39" s="84">
        <v>23000</v>
      </c>
      <c r="E39" s="84">
        <v>20616</v>
      </c>
      <c r="F39" s="84"/>
    </row>
    <row r="40" spans="1:6" x14ac:dyDescent="0.2">
      <c r="A40" s="55" t="s">
        <v>135</v>
      </c>
      <c r="B40" s="56" t="s">
        <v>136</v>
      </c>
      <c r="C40" s="84">
        <v>16000</v>
      </c>
      <c r="D40" s="84">
        <v>12100</v>
      </c>
      <c r="E40" s="84">
        <v>11225</v>
      </c>
      <c r="F40" s="84"/>
    </row>
    <row r="41" spans="1:6" x14ac:dyDescent="0.2">
      <c r="A41" s="55" t="s">
        <v>137</v>
      </c>
      <c r="B41" s="56" t="s">
        <v>138</v>
      </c>
      <c r="C41" s="84">
        <v>1536200</v>
      </c>
      <c r="D41" s="84">
        <v>2008432</v>
      </c>
      <c r="E41" s="84">
        <v>2497000</v>
      </c>
      <c r="F41" s="84"/>
    </row>
    <row r="42" spans="1:6" x14ac:dyDescent="0.2">
      <c r="A42" s="55" t="s">
        <v>139</v>
      </c>
      <c r="B42" s="56" t="s">
        <v>140</v>
      </c>
      <c r="C42" s="84">
        <v>557</v>
      </c>
      <c r="D42" s="84">
        <v>557</v>
      </c>
      <c r="E42" s="84">
        <v>21</v>
      </c>
      <c r="F42" s="84"/>
    </row>
    <row r="43" spans="1:6" x14ac:dyDescent="0.2">
      <c r="A43" s="55" t="s">
        <v>141</v>
      </c>
      <c r="B43" s="56" t="s">
        <v>142</v>
      </c>
      <c r="C43" s="84">
        <v>15000</v>
      </c>
      <c r="D43" s="84">
        <v>15000</v>
      </c>
      <c r="E43" s="84">
        <v>15000</v>
      </c>
      <c r="F43" s="84"/>
    </row>
    <row r="44" spans="1:6" x14ac:dyDescent="0.2">
      <c r="A44" s="53" t="s">
        <v>143</v>
      </c>
      <c r="B44" s="54" t="s">
        <v>144</v>
      </c>
      <c r="C44" s="83">
        <f>C45</f>
        <v>10618</v>
      </c>
      <c r="D44" s="83">
        <f>D45</f>
        <v>10618</v>
      </c>
      <c r="E44" s="83">
        <f>E45</f>
        <v>7200</v>
      </c>
      <c r="F44" s="83">
        <f>(E44*100)/D44</f>
        <v>67.809380297607831</v>
      </c>
    </row>
    <row r="45" spans="1:6" ht="25.5" x14ac:dyDescent="0.2">
      <c r="A45" s="55" t="s">
        <v>145</v>
      </c>
      <c r="B45" s="56" t="s">
        <v>146</v>
      </c>
      <c r="C45" s="84">
        <v>10618</v>
      </c>
      <c r="D45" s="84">
        <v>10618</v>
      </c>
      <c r="E45" s="84">
        <v>7200</v>
      </c>
      <c r="F45" s="84"/>
    </row>
    <row r="46" spans="1:6" x14ac:dyDescent="0.2">
      <c r="A46" s="53" t="s">
        <v>147</v>
      </c>
      <c r="B46" s="54" t="s">
        <v>148</v>
      </c>
      <c r="C46" s="83">
        <f>C47+C48+C49+C50</f>
        <v>9481</v>
      </c>
      <c r="D46" s="83">
        <f>D47+D48+D49+D50</f>
        <v>10701</v>
      </c>
      <c r="E46" s="83">
        <f>E47+E48+E49+E50</f>
        <v>11178</v>
      </c>
      <c r="F46" s="83">
        <f>(E46*100)/D46</f>
        <v>104.45752733389403</v>
      </c>
    </row>
    <row r="47" spans="1:6" x14ac:dyDescent="0.2">
      <c r="A47" s="55" t="s">
        <v>149</v>
      </c>
      <c r="B47" s="56" t="s">
        <v>150</v>
      </c>
      <c r="C47" s="84">
        <v>1800</v>
      </c>
      <c r="D47" s="84">
        <v>1800</v>
      </c>
      <c r="E47" s="84">
        <v>2005</v>
      </c>
      <c r="F47" s="84"/>
    </row>
    <row r="48" spans="1:6" x14ac:dyDescent="0.2">
      <c r="A48" s="55" t="s">
        <v>151</v>
      </c>
      <c r="B48" s="56" t="s">
        <v>152</v>
      </c>
      <c r="C48" s="84">
        <v>780</v>
      </c>
      <c r="D48" s="84">
        <v>2000</v>
      </c>
      <c r="E48" s="84">
        <v>2000</v>
      </c>
      <c r="F48" s="84"/>
    </row>
    <row r="49" spans="1:6" x14ac:dyDescent="0.2">
      <c r="A49" s="55" t="s">
        <v>153</v>
      </c>
      <c r="B49" s="56" t="s">
        <v>154</v>
      </c>
      <c r="C49" s="84">
        <v>5574</v>
      </c>
      <c r="D49" s="84">
        <v>5574</v>
      </c>
      <c r="E49" s="84">
        <v>6273</v>
      </c>
      <c r="F49" s="84"/>
    </row>
    <row r="50" spans="1:6" x14ac:dyDescent="0.2">
      <c r="A50" s="55" t="s">
        <v>155</v>
      </c>
      <c r="B50" s="56" t="s">
        <v>148</v>
      </c>
      <c r="C50" s="84">
        <v>1327</v>
      </c>
      <c r="D50" s="84">
        <v>1327</v>
      </c>
      <c r="E50" s="84">
        <v>900</v>
      </c>
      <c r="F50" s="84"/>
    </row>
    <row r="51" spans="1:6" x14ac:dyDescent="0.2">
      <c r="A51" s="51" t="s">
        <v>156</v>
      </c>
      <c r="B51" s="52" t="s">
        <v>157</v>
      </c>
      <c r="C51" s="82">
        <f>C52+C54</f>
        <v>4300</v>
      </c>
      <c r="D51" s="82">
        <f>D52+D54</f>
        <v>6640</v>
      </c>
      <c r="E51" s="82">
        <f>E52+E54</f>
        <v>5479.3099999999995</v>
      </c>
      <c r="F51" s="81">
        <f>(E51*100)/D51</f>
        <v>82.519728915662654</v>
      </c>
    </row>
    <row r="52" spans="1:6" x14ac:dyDescent="0.2">
      <c r="A52" s="53" t="s">
        <v>158</v>
      </c>
      <c r="B52" s="54" t="s">
        <v>159</v>
      </c>
      <c r="C52" s="83">
        <f>C53</f>
        <v>1900</v>
      </c>
      <c r="D52" s="83">
        <f>D53</f>
        <v>2540</v>
      </c>
      <c r="E52" s="83">
        <f>E53</f>
        <v>2079.31</v>
      </c>
      <c r="F52" s="83">
        <f>(E52*100)/D52</f>
        <v>81.86259842519685</v>
      </c>
    </row>
    <row r="53" spans="1:6" ht="25.5" x14ac:dyDescent="0.2">
      <c r="A53" s="55" t="s">
        <v>160</v>
      </c>
      <c r="B53" s="56" t="s">
        <v>161</v>
      </c>
      <c r="C53" s="84">
        <v>1900</v>
      </c>
      <c r="D53" s="84">
        <v>2540</v>
      </c>
      <c r="E53" s="84">
        <v>2079.31</v>
      </c>
      <c r="F53" s="84"/>
    </row>
    <row r="54" spans="1:6" x14ac:dyDescent="0.2">
      <c r="A54" s="53" t="s">
        <v>162</v>
      </c>
      <c r="B54" s="54" t="s">
        <v>163</v>
      </c>
      <c r="C54" s="83">
        <f>C55</f>
        <v>2400</v>
      </c>
      <c r="D54" s="83">
        <f>D55</f>
        <v>4100</v>
      </c>
      <c r="E54" s="83">
        <f>E55</f>
        <v>3400</v>
      </c>
      <c r="F54" s="83">
        <f>(E54*100)/D54</f>
        <v>82.926829268292678</v>
      </c>
    </row>
    <row r="55" spans="1:6" x14ac:dyDescent="0.2">
      <c r="A55" s="55" t="s">
        <v>164</v>
      </c>
      <c r="B55" s="56" t="s">
        <v>165</v>
      </c>
      <c r="C55" s="84">
        <v>2400</v>
      </c>
      <c r="D55" s="84">
        <v>4100</v>
      </c>
      <c r="E55" s="84">
        <v>3400</v>
      </c>
      <c r="F55" s="84"/>
    </row>
    <row r="56" spans="1:6" x14ac:dyDescent="0.2">
      <c r="A56" s="49" t="s">
        <v>166</v>
      </c>
      <c r="B56" s="50" t="s">
        <v>167</v>
      </c>
      <c r="C56" s="80">
        <f>C57+C62</f>
        <v>62344</v>
      </c>
      <c r="D56" s="80">
        <f>D57+D62</f>
        <v>67150</v>
      </c>
      <c r="E56" s="80">
        <f>E57+E62</f>
        <v>67179.820000000007</v>
      </c>
      <c r="F56" s="81">
        <f>(E56*100)/D56</f>
        <v>100.04440804169769</v>
      </c>
    </row>
    <row r="57" spans="1:6" x14ac:dyDescent="0.2">
      <c r="A57" s="51" t="s">
        <v>168</v>
      </c>
      <c r="B57" s="52" t="s">
        <v>169</v>
      </c>
      <c r="C57" s="82">
        <f>C58+C60</f>
        <v>13689</v>
      </c>
      <c r="D57" s="82">
        <f>D58+D60</f>
        <v>12495</v>
      </c>
      <c r="E57" s="82">
        <f>E58+E60</f>
        <v>12524.82</v>
      </c>
      <c r="F57" s="81">
        <f>(E57*100)/D57</f>
        <v>100.23865546218488</v>
      </c>
    </row>
    <row r="58" spans="1:6" x14ac:dyDescent="0.2">
      <c r="A58" s="53" t="s">
        <v>170</v>
      </c>
      <c r="B58" s="54" t="s">
        <v>171</v>
      </c>
      <c r="C58" s="83">
        <f>C59</f>
        <v>4000</v>
      </c>
      <c r="D58" s="83">
        <f>D59</f>
        <v>4000</v>
      </c>
      <c r="E58" s="83">
        <f>E59</f>
        <v>4000</v>
      </c>
      <c r="F58" s="83">
        <f>(E58*100)/D58</f>
        <v>100</v>
      </c>
    </row>
    <row r="59" spans="1:6" x14ac:dyDescent="0.2">
      <c r="A59" s="55" t="s">
        <v>174</v>
      </c>
      <c r="B59" s="56" t="s">
        <v>175</v>
      </c>
      <c r="C59" s="84">
        <v>4000</v>
      </c>
      <c r="D59" s="84">
        <v>4000</v>
      </c>
      <c r="E59" s="84">
        <v>4000</v>
      </c>
      <c r="F59" s="84"/>
    </row>
    <row r="60" spans="1:6" x14ac:dyDescent="0.2">
      <c r="A60" s="53" t="s">
        <v>176</v>
      </c>
      <c r="B60" s="54" t="s">
        <v>177</v>
      </c>
      <c r="C60" s="83">
        <f>C61</f>
        <v>9689</v>
      </c>
      <c r="D60" s="83">
        <f>D61</f>
        <v>8495</v>
      </c>
      <c r="E60" s="83">
        <f>E61</f>
        <v>8524.82</v>
      </c>
      <c r="F60" s="83">
        <f>(E60*100)/D60</f>
        <v>100.35103001765745</v>
      </c>
    </row>
    <row r="61" spans="1:6" x14ac:dyDescent="0.2">
      <c r="A61" s="55" t="s">
        <v>178</v>
      </c>
      <c r="B61" s="56" t="s">
        <v>179</v>
      </c>
      <c r="C61" s="84">
        <v>9689</v>
      </c>
      <c r="D61" s="84">
        <v>8495</v>
      </c>
      <c r="E61" s="84">
        <v>8524.82</v>
      </c>
      <c r="F61" s="84"/>
    </row>
    <row r="62" spans="1:6" x14ac:dyDescent="0.2">
      <c r="A62" s="51" t="s">
        <v>180</v>
      </c>
      <c r="B62" s="52" t="s">
        <v>181</v>
      </c>
      <c r="C62" s="82">
        <f t="shared" ref="C62:E63" si="0">C63</f>
        <v>48655</v>
      </c>
      <c r="D62" s="82">
        <f t="shared" si="0"/>
        <v>54655</v>
      </c>
      <c r="E62" s="82">
        <f t="shared" si="0"/>
        <v>54655</v>
      </c>
      <c r="F62" s="81">
        <f>(E62*100)/D62</f>
        <v>100</v>
      </c>
    </row>
    <row r="63" spans="1:6" ht="25.5" x14ac:dyDescent="0.2">
      <c r="A63" s="53" t="s">
        <v>182</v>
      </c>
      <c r="B63" s="54" t="s">
        <v>183</v>
      </c>
      <c r="C63" s="83">
        <f t="shared" si="0"/>
        <v>48655</v>
      </c>
      <c r="D63" s="83">
        <f t="shared" si="0"/>
        <v>54655</v>
      </c>
      <c r="E63" s="83">
        <f t="shared" si="0"/>
        <v>54655</v>
      </c>
      <c r="F63" s="83">
        <f>(E63*100)/D63</f>
        <v>100</v>
      </c>
    </row>
    <row r="64" spans="1:6" x14ac:dyDescent="0.2">
      <c r="A64" s="55" t="s">
        <v>184</v>
      </c>
      <c r="B64" s="56" t="s">
        <v>183</v>
      </c>
      <c r="C64" s="84">
        <v>48655</v>
      </c>
      <c r="D64" s="84">
        <v>54655</v>
      </c>
      <c r="E64" s="84">
        <v>54655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1">C66</f>
        <v>5133856</v>
      </c>
      <c r="D65" s="80">
        <f t="shared" si="1"/>
        <v>5976529</v>
      </c>
      <c r="E65" s="80">
        <f t="shared" si="1"/>
        <v>6437228.1699999999</v>
      </c>
      <c r="F65" s="81">
        <f>(E65*100)/D65</f>
        <v>107.70847376462157</v>
      </c>
    </row>
    <row r="66" spans="1:6" x14ac:dyDescent="0.2">
      <c r="A66" s="51" t="s">
        <v>76</v>
      </c>
      <c r="B66" s="52" t="s">
        <v>77</v>
      </c>
      <c r="C66" s="82">
        <f t="shared" si="1"/>
        <v>5133856</v>
      </c>
      <c r="D66" s="82">
        <f t="shared" si="1"/>
        <v>5976529</v>
      </c>
      <c r="E66" s="82">
        <f t="shared" si="1"/>
        <v>6437228.1699999999</v>
      </c>
      <c r="F66" s="81">
        <f>(E66*100)/D66</f>
        <v>107.70847376462157</v>
      </c>
    </row>
    <row r="67" spans="1:6" ht="25.5" x14ac:dyDescent="0.2">
      <c r="A67" s="53" t="s">
        <v>78</v>
      </c>
      <c r="B67" s="54" t="s">
        <v>79</v>
      </c>
      <c r="C67" s="83">
        <f>C68+C69</f>
        <v>5133856</v>
      </c>
      <c r="D67" s="83">
        <f>D68+D69</f>
        <v>5976529</v>
      </c>
      <c r="E67" s="83">
        <f>E68+E69</f>
        <v>6437228.1699999999</v>
      </c>
      <c r="F67" s="83">
        <f>(E67*100)/D67</f>
        <v>107.70847376462157</v>
      </c>
    </row>
    <row r="68" spans="1:6" x14ac:dyDescent="0.2">
      <c r="A68" s="55" t="s">
        <v>80</v>
      </c>
      <c r="B68" s="56" t="s">
        <v>81</v>
      </c>
      <c r="C68" s="84">
        <v>5075512</v>
      </c>
      <c r="D68" s="84">
        <v>5909379</v>
      </c>
      <c r="E68" s="84">
        <v>6370048.3499999996</v>
      </c>
      <c r="F68" s="84"/>
    </row>
    <row r="69" spans="1:6" ht="25.5" x14ac:dyDescent="0.2">
      <c r="A69" s="55" t="s">
        <v>82</v>
      </c>
      <c r="B69" s="56" t="s">
        <v>83</v>
      </c>
      <c r="C69" s="84">
        <v>58344</v>
      </c>
      <c r="D69" s="84">
        <v>67150</v>
      </c>
      <c r="E69" s="84">
        <v>67179.820000000007</v>
      </c>
      <c r="F69" s="84"/>
    </row>
    <row r="70" spans="1:6" x14ac:dyDescent="0.2">
      <c r="A70" s="48" t="s">
        <v>86</v>
      </c>
      <c r="B70" s="48" t="s">
        <v>208</v>
      </c>
      <c r="C70" s="78">
        <f>C71+C79</f>
        <v>7000</v>
      </c>
      <c r="D70" s="78">
        <f>D71+D79</f>
        <v>4500</v>
      </c>
      <c r="E70" s="78">
        <f>E71+E79</f>
        <v>5039.3899999999994</v>
      </c>
      <c r="F70" s="79">
        <f>(E70*100)/D70</f>
        <v>111.98644444444444</v>
      </c>
    </row>
    <row r="71" spans="1:6" x14ac:dyDescent="0.2">
      <c r="A71" s="49" t="s">
        <v>84</v>
      </c>
      <c r="B71" s="50" t="s">
        <v>85</v>
      </c>
      <c r="C71" s="80">
        <f>C72</f>
        <v>5672</v>
      </c>
      <c r="D71" s="80">
        <f>D72</f>
        <v>3172</v>
      </c>
      <c r="E71" s="80">
        <f>E72</f>
        <v>3600</v>
      </c>
      <c r="F71" s="81">
        <f>(E71*100)/D71</f>
        <v>113.49306431273645</v>
      </c>
    </row>
    <row r="72" spans="1:6" x14ac:dyDescent="0.2">
      <c r="A72" s="51" t="s">
        <v>101</v>
      </c>
      <c r="B72" s="52" t="s">
        <v>102</v>
      </c>
      <c r="C72" s="82">
        <f>C73+C75+C77</f>
        <v>5672</v>
      </c>
      <c r="D72" s="82">
        <f>D73+D75+D77</f>
        <v>3172</v>
      </c>
      <c r="E72" s="82">
        <f>E73+E75+E77</f>
        <v>3600</v>
      </c>
      <c r="F72" s="81">
        <f>(E72*100)/D72</f>
        <v>113.49306431273645</v>
      </c>
    </row>
    <row r="73" spans="1:6" x14ac:dyDescent="0.2">
      <c r="A73" s="53" t="s">
        <v>111</v>
      </c>
      <c r="B73" s="54" t="s">
        <v>112</v>
      </c>
      <c r="C73" s="83">
        <f>C74</f>
        <v>664</v>
      </c>
      <c r="D73" s="83">
        <f>D74</f>
        <v>664</v>
      </c>
      <c r="E73" s="83">
        <f>E74</f>
        <v>0</v>
      </c>
      <c r="F73" s="83">
        <f>(E73*100)/D73</f>
        <v>0</v>
      </c>
    </row>
    <row r="74" spans="1:6" x14ac:dyDescent="0.2">
      <c r="A74" s="55" t="s">
        <v>113</v>
      </c>
      <c r="B74" s="56" t="s">
        <v>114</v>
      </c>
      <c r="C74" s="84">
        <v>664</v>
      </c>
      <c r="D74" s="84">
        <v>664</v>
      </c>
      <c r="E74" s="84">
        <v>0</v>
      </c>
      <c r="F74" s="84"/>
    </row>
    <row r="75" spans="1:6" x14ac:dyDescent="0.2">
      <c r="A75" s="53" t="s">
        <v>123</v>
      </c>
      <c r="B75" s="54" t="s">
        <v>124</v>
      </c>
      <c r="C75" s="83">
        <f>C76</f>
        <v>4345</v>
      </c>
      <c r="D75" s="83">
        <f>D76</f>
        <v>1845</v>
      </c>
      <c r="E75" s="83">
        <f>E76</f>
        <v>3600</v>
      </c>
      <c r="F75" s="83">
        <f>(E75*100)/D75</f>
        <v>195.1219512195122</v>
      </c>
    </row>
    <row r="76" spans="1:6" x14ac:dyDescent="0.2">
      <c r="A76" s="55" t="s">
        <v>127</v>
      </c>
      <c r="B76" s="56" t="s">
        <v>128</v>
      </c>
      <c r="C76" s="84">
        <v>4345</v>
      </c>
      <c r="D76" s="84">
        <v>1845</v>
      </c>
      <c r="E76" s="84">
        <v>3600</v>
      </c>
      <c r="F76" s="84"/>
    </row>
    <row r="77" spans="1:6" x14ac:dyDescent="0.2">
      <c r="A77" s="53" t="s">
        <v>147</v>
      </c>
      <c r="B77" s="54" t="s">
        <v>148</v>
      </c>
      <c r="C77" s="83">
        <f>C78</f>
        <v>663</v>
      </c>
      <c r="D77" s="83">
        <f>D78</f>
        <v>663</v>
      </c>
      <c r="E77" s="83">
        <f>E78</f>
        <v>0</v>
      </c>
      <c r="F77" s="83">
        <f>(E77*100)/D77</f>
        <v>0</v>
      </c>
    </row>
    <row r="78" spans="1:6" x14ac:dyDescent="0.2">
      <c r="A78" s="55" t="s">
        <v>155</v>
      </c>
      <c r="B78" s="56" t="s">
        <v>148</v>
      </c>
      <c r="C78" s="84">
        <v>663</v>
      </c>
      <c r="D78" s="84">
        <v>663</v>
      </c>
      <c r="E78" s="84">
        <v>0</v>
      </c>
      <c r="F78" s="84"/>
    </row>
    <row r="79" spans="1:6" x14ac:dyDescent="0.2">
      <c r="A79" s="49" t="s">
        <v>166</v>
      </c>
      <c r="B79" s="50" t="s">
        <v>167</v>
      </c>
      <c r="C79" s="80">
        <f t="shared" ref="C79:E80" si="2">C80</f>
        <v>1328</v>
      </c>
      <c r="D79" s="80">
        <f t="shared" si="2"/>
        <v>1328</v>
      </c>
      <c r="E79" s="80">
        <f t="shared" si="2"/>
        <v>1439.3899999999999</v>
      </c>
      <c r="F79" s="81">
        <f>(E79*100)/D79</f>
        <v>108.38780120481928</v>
      </c>
    </row>
    <row r="80" spans="1:6" x14ac:dyDescent="0.2">
      <c r="A80" s="51" t="s">
        <v>168</v>
      </c>
      <c r="B80" s="52" t="s">
        <v>169</v>
      </c>
      <c r="C80" s="82">
        <f t="shared" si="2"/>
        <v>1328</v>
      </c>
      <c r="D80" s="82">
        <f t="shared" si="2"/>
        <v>1328</v>
      </c>
      <c r="E80" s="82">
        <f t="shared" si="2"/>
        <v>1439.3899999999999</v>
      </c>
      <c r="F80" s="81">
        <f>(E80*100)/D80</f>
        <v>108.38780120481928</v>
      </c>
    </row>
    <row r="81" spans="1:6" x14ac:dyDescent="0.2">
      <c r="A81" s="53" t="s">
        <v>170</v>
      </c>
      <c r="B81" s="54" t="s">
        <v>171</v>
      </c>
      <c r="C81" s="83">
        <f>C82+C83</f>
        <v>1328</v>
      </c>
      <c r="D81" s="83">
        <f>D82+D83</f>
        <v>1328</v>
      </c>
      <c r="E81" s="83">
        <f>E82+E83</f>
        <v>1439.3899999999999</v>
      </c>
      <c r="F81" s="83">
        <f>(E81*100)/D81</f>
        <v>108.38780120481928</v>
      </c>
    </row>
    <row r="82" spans="1:6" x14ac:dyDescent="0.2">
      <c r="A82" s="55" t="s">
        <v>172</v>
      </c>
      <c r="B82" s="56" t="s">
        <v>173</v>
      </c>
      <c r="C82" s="84">
        <v>664</v>
      </c>
      <c r="D82" s="84">
        <v>664</v>
      </c>
      <c r="E82" s="84">
        <v>939.39</v>
      </c>
      <c r="F82" s="84"/>
    </row>
    <row r="83" spans="1:6" x14ac:dyDescent="0.2">
      <c r="A83" s="55" t="s">
        <v>174</v>
      </c>
      <c r="B83" s="56" t="s">
        <v>175</v>
      </c>
      <c r="C83" s="84">
        <v>664</v>
      </c>
      <c r="D83" s="84">
        <v>664</v>
      </c>
      <c r="E83" s="84">
        <v>500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3">C85</f>
        <v>7000</v>
      </c>
      <c r="D84" s="80">
        <f t="shared" si="3"/>
        <v>4500</v>
      </c>
      <c r="E84" s="80">
        <f t="shared" si="3"/>
        <v>5439.84</v>
      </c>
      <c r="F84" s="81">
        <f>(E84*100)/D84</f>
        <v>120.88533333333334</v>
      </c>
    </row>
    <row r="85" spans="1:6" x14ac:dyDescent="0.2">
      <c r="A85" s="51" t="s">
        <v>70</v>
      </c>
      <c r="B85" s="52" t="s">
        <v>71</v>
      </c>
      <c r="C85" s="82">
        <f t="shared" si="3"/>
        <v>7000</v>
      </c>
      <c r="D85" s="82">
        <f t="shared" si="3"/>
        <v>4500</v>
      </c>
      <c r="E85" s="82">
        <f t="shared" si="3"/>
        <v>5439.84</v>
      </c>
      <c r="F85" s="81">
        <f>(E85*100)/D85</f>
        <v>120.88533333333334</v>
      </c>
    </row>
    <row r="86" spans="1:6" x14ac:dyDescent="0.2">
      <c r="A86" s="53" t="s">
        <v>72</v>
      </c>
      <c r="B86" s="54" t="s">
        <v>73</v>
      </c>
      <c r="C86" s="83">
        <f t="shared" si="3"/>
        <v>7000</v>
      </c>
      <c r="D86" s="83">
        <f t="shared" si="3"/>
        <v>4500</v>
      </c>
      <c r="E86" s="83">
        <f t="shared" si="3"/>
        <v>5439.84</v>
      </c>
      <c r="F86" s="83">
        <f>(E86*100)/D86</f>
        <v>120.88533333333334</v>
      </c>
    </row>
    <row r="87" spans="1:6" x14ac:dyDescent="0.2">
      <c r="A87" s="55" t="s">
        <v>74</v>
      </c>
      <c r="B87" s="56" t="s">
        <v>75</v>
      </c>
      <c r="C87" s="84">
        <v>7000</v>
      </c>
      <c r="D87" s="84">
        <v>4500</v>
      </c>
      <c r="E87" s="84">
        <v>5439.84</v>
      </c>
      <c r="F87" s="84"/>
    </row>
    <row r="88" spans="1:6" x14ac:dyDescent="0.2">
      <c r="A88" s="48" t="s">
        <v>200</v>
      </c>
      <c r="B88" s="48" t="s">
        <v>209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50</v>
      </c>
      <c r="B89" s="50" t="s">
        <v>51</v>
      </c>
      <c r="C89" s="80">
        <f t="shared" ref="C89:E91" si="4">C90</f>
        <v>0</v>
      </c>
      <c r="D89" s="80">
        <f t="shared" si="4"/>
        <v>0</v>
      </c>
      <c r="E89" s="80">
        <f t="shared" si="4"/>
        <v>0</v>
      </c>
      <c r="F89" s="81" t="e">
        <f>(E89*100)/D89</f>
        <v>#DIV/0!</v>
      </c>
    </row>
    <row r="90" spans="1:6" x14ac:dyDescent="0.2">
      <c r="A90" s="51" t="s">
        <v>64</v>
      </c>
      <c r="B90" s="52" t="s">
        <v>65</v>
      </c>
      <c r="C90" s="82">
        <f t="shared" si="4"/>
        <v>0</v>
      </c>
      <c r="D90" s="82">
        <f t="shared" si="4"/>
        <v>0</v>
      </c>
      <c r="E90" s="82">
        <f t="shared" si="4"/>
        <v>0</v>
      </c>
      <c r="F90" s="81" t="e">
        <f>(E90*100)/D90</f>
        <v>#DIV/0!</v>
      </c>
    </row>
    <row r="91" spans="1:6" x14ac:dyDescent="0.2">
      <c r="A91" s="53" t="s">
        <v>66</v>
      </c>
      <c r="B91" s="54" t="s">
        <v>67</v>
      </c>
      <c r="C91" s="83">
        <f t="shared" si="4"/>
        <v>0</v>
      </c>
      <c r="D91" s="83">
        <f t="shared" si="4"/>
        <v>0</v>
      </c>
      <c r="E91" s="83">
        <f t="shared" si="4"/>
        <v>0</v>
      </c>
      <c r="F91" s="83" t="e">
        <f>(E91*100)/D91</f>
        <v>#DIV/0!</v>
      </c>
    </row>
    <row r="92" spans="1:6" x14ac:dyDescent="0.2">
      <c r="A92" s="55" t="s">
        <v>68</v>
      </c>
      <c r="B92" s="56" t="s">
        <v>69</v>
      </c>
      <c r="C92" s="84">
        <v>0</v>
      </c>
      <c r="D92" s="84">
        <v>0</v>
      </c>
      <c r="E92" s="84">
        <v>0</v>
      </c>
      <c r="F92" s="84"/>
    </row>
    <row r="93" spans="1:6" x14ac:dyDescent="0.2">
      <c r="A93" s="48" t="s">
        <v>201</v>
      </c>
      <c r="B93" s="48" t="s">
        <v>210</v>
      </c>
      <c r="C93" s="78"/>
      <c r="D93" s="78"/>
      <c r="E93" s="78"/>
      <c r="F93" s="79" t="e">
        <f>(E93*100)/D93</f>
        <v>#DIV/0!</v>
      </c>
    </row>
    <row r="94" spans="1:6" x14ac:dyDescent="0.2">
      <c r="A94" s="49" t="s">
        <v>50</v>
      </c>
      <c r="B94" s="50" t="s">
        <v>51</v>
      </c>
      <c r="C94" s="80">
        <f t="shared" ref="C94:E96" si="5">C95</f>
        <v>0</v>
      </c>
      <c r="D94" s="80">
        <f t="shared" si="5"/>
        <v>0</v>
      </c>
      <c r="E94" s="80">
        <f t="shared" si="5"/>
        <v>0</v>
      </c>
      <c r="F94" s="81" t="e">
        <f>(E94*100)/D94</f>
        <v>#DIV/0!</v>
      </c>
    </row>
    <row r="95" spans="1:6" x14ac:dyDescent="0.2">
      <c r="A95" s="51" t="s">
        <v>52</v>
      </c>
      <c r="B95" s="52" t="s">
        <v>53</v>
      </c>
      <c r="C95" s="82">
        <f t="shared" si="5"/>
        <v>0</v>
      </c>
      <c r="D95" s="82">
        <f t="shared" si="5"/>
        <v>0</v>
      </c>
      <c r="E95" s="82">
        <f t="shared" si="5"/>
        <v>0</v>
      </c>
      <c r="F95" s="81" t="e">
        <f>(E95*100)/D95</f>
        <v>#DIV/0!</v>
      </c>
    </row>
    <row r="96" spans="1:6" ht="25.5" x14ac:dyDescent="0.2">
      <c r="A96" s="53" t="s">
        <v>54</v>
      </c>
      <c r="B96" s="54" t="s">
        <v>55</v>
      </c>
      <c r="C96" s="83">
        <f t="shared" si="5"/>
        <v>0</v>
      </c>
      <c r="D96" s="83">
        <f t="shared" si="5"/>
        <v>0</v>
      </c>
      <c r="E96" s="83">
        <f t="shared" si="5"/>
        <v>0</v>
      </c>
      <c r="F96" s="83" t="e">
        <f>(E96*100)/D96</f>
        <v>#DIV/0!</v>
      </c>
    </row>
    <row r="97" spans="1:6" ht="25.5" x14ac:dyDescent="0.2">
      <c r="A97" s="55" t="s">
        <v>56</v>
      </c>
      <c r="B97" s="56" t="s">
        <v>57</v>
      </c>
      <c r="C97" s="84">
        <v>0</v>
      </c>
      <c r="D97" s="84">
        <v>0</v>
      </c>
      <c r="E97" s="84">
        <v>0</v>
      </c>
      <c r="F97" s="84"/>
    </row>
    <row r="98" spans="1:6" ht="38.25" x14ac:dyDescent="0.2">
      <c r="A98" s="47" t="s">
        <v>211</v>
      </c>
      <c r="B98" s="47" t="s">
        <v>212</v>
      </c>
      <c r="C98" s="47" t="s">
        <v>43</v>
      </c>
      <c r="D98" s="47" t="s">
        <v>204</v>
      </c>
      <c r="E98" s="47" t="s">
        <v>205</v>
      </c>
      <c r="F98" s="47" t="s">
        <v>206</v>
      </c>
    </row>
    <row r="99" spans="1:6" x14ac:dyDescent="0.2">
      <c r="A99" s="48" t="s">
        <v>199</v>
      </c>
      <c r="B99" s="48" t="s">
        <v>207</v>
      </c>
      <c r="C99" s="78"/>
      <c r="D99" s="78"/>
      <c r="E99" s="78"/>
      <c r="F99" s="79" t="e">
        <f>(E99*100)/D99</f>
        <v>#DIV/0!</v>
      </c>
    </row>
    <row r="100" spans="1:6" x14ac:dyDescent="0.2">
      <c r="A100" s="49" t="s">
        <v>50</v>
      </c>
      <c r="B100" s="50" t="s">
        <v>51</v>
      </c>
      <c r="C100" s="80">
        <f t="shared" ref="C100:E102" si="6">C101</f>
        <v>0</v>
      </c>
      <c r="D100" s="80">
        <f t="shared" si="6"/>
        <v>0</v>
      </c>
      <c r="E100" s="80">
        <f t="shared" si="6"/>
        <v>0</v>
      </c>
      <c r="F100" s="81" t="e">
        <f>(E100*100)/D100</f>
        <v>#DIV/0!</v>
      </c>
    </row>
    <row r="101" spans="1:6" x14ac:dyDescent="0.2">
      <c r="A101" s="51" t="s">
        <v>76</v>
      </c>
      <c r="B101" s="52" t="s">
        <v>77</v>
      </c>
      <c r="C101" s="82">
        <f t="shared" si="6"/>
        <v>0</v>
      </c>
      <c r="D101" s="82">
        <f t="shared" si="6"/>
        <v>0</v>
      </c>
      <c r="E101" s="82">
        <f t="shared" si="6"/>
        <v>0</v>
      </c>
      <c r="F101" s="81" t="e">
        <f>(E101*100)/D101</f>
        <v>#DIV/0!</v>
      </c>
    </row>
    <row r="102" spans="1:6" ht="25.5" x14ac:dyDescent="0.2">
      <c r="A102" s="53" t="s">
        <v>78</v>
      </c>
      <c r="B102" s="54" t="s">
        <v>79</v>
      </c>
      <c r="C102" s="83">
        <f t="shared" si="6"/>
        <v>0</v>
      </c>
      <c r="D102" s="83">
        <f t="shared" si="6"/>
        <v>0</v>
      </c>
      <c r="E102" s="83">
        <f t="shared" si="6"/>
        <v>0</v>
      </c>
      <c r="F102" s="83" t="e">
        <f>(E102*100)/D102</f>
        <v>#DIV/0!</v>
      </c>
    </row>
    <row r="103" spans="1:6" x14ac:dyDescent="0.2">
      <c r="A103" s="55" t="s">
        <v>80</v>
      </c>
      <c r="B103" s="56" t="s">
        <v>81</v>
      </c>
      <c r="C103" s="84">
        <v>0</v>
      </c>
      <c r="D103" s="84">
        <v>0</v>
      </c>
      <c r="E103" s="84">
        <v>0</v>
      </c>
      <c r="F103" s="84"/>
    </row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 Lopert</cp:lastModifiedBy>
  <cp:lastPrinted>2023-07-24T12:33:14Z</cp:lastPrinted>
  <dcterms:created xsi:type="dcterms:W3CDTF">2022-08-12T12:51:27Z</dcterms:created>
  <dcterms:modified xsi:type="dcterms:W3CDTF">2025-03-17T08:23:56Z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