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gregurin\Desktop\2024 GODIŠNJE IZVRŠENJE PRORAČUNA\OS\"/>
    </mc:Choice>
  </mc:AlternateContent>
  <xr:revisionPtr revIDLastSave="0" documentId="13_ncr:1_{1656A033-1FEF-48FD-B387-2F08C10C5AE6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rashoda'!$B$1:$I$26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11" i="15"/>
  <c r="E111" i="15"/>
  <c r="D111" i="15"/>
  <c r="C111" i="15"/>
  <c r="F110" i="15"/>
  <c r="E110" i="15"/>
  <c r="D110" i="15"/>
  <c r="C110" i="15"/>
  <c r="F109" i="15"/>
  <c r="E109" i="15"/>
  <c r="D109" i="15"/>
  <c r="C109" i="15"/>
  <c r="F107" i="15"/>
  <c r="E107" i="15"/>
  <c r="D107" i="15"/>
  <c r="C107" i="15"/>
  <c r="F106" i="15"/>
  <c r="E106" i="15"/>
  <c r="D106" i="15"/>
  <c r="C106" i="15"/>
  <c r="F105" i="15"/>
  <c r="E105" i="15"/>
  <c r="D105" i="15"/>
  <c r="C105" i="15"/>
  <c r="F104" i="15"/>
  <c r="E104" i="15"/>
  <c r="D104" i="15"/>
  <c r="C104" i="15"/>
  <c r="F100" i="15"/>
  <c r="E100" i="15"/>
  <c r="D100" i="15"/>
  <c r="C100" i="15"/>
  <c r="F99" i="15"/>
  <c r="E99" i="15"/>
  <c r="D99" i="15"/>
  <c r="C99" i="15"/>
  <c r="F98" i="15"/>
  <c r="E98" i="15"/>
  <c r="D98" i="15"/>
  <c r="C98" i="15"/>
  <c r="F96" i="15"/>
  <c r="E96" i="15"/>
  <c r="D96" i="15"/>
  <c r="C96" i="15"/>
  <c r="F95" i="15"/>
  <c r="E95" i="15"/>
  <c r="D95" i="15"/>
  <c r="C95" i="15"/>
  <c r="F94" i="15"/>
  <c r="E94" i="15"/>
  <c r="D94" i="15"/>
  <c r="C94" i="15"/>
  <c r="F92" i="15"/>
  <c r="E92" i="15"/>
  <c r="D92" i="15"/>
  <c r="C92" i="15"/>
  <c r="F90" i="15"/>
  <c r="E90" i="15"/>
  <c r="D90" i="15"/>
  <c r="C90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5" i="15"/>
  <c r="E85" i="15"/>
  <c r="D85" i="15"/>
  <c r="C85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80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8" i="15"/>
  <c r="E28" i="15"/>
  <c r="D28" i="15"/>
  <c r="C28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4" i="3"/>
  <c r="K84" i="3"/>
  <c r="L83" i="3"/>
  <c r="K83" i="3"/>
  <c r="J83" i="3"/>
  <c r="I83" i="3"/>
  <c r="H83" i="3"/>
  <c r="G83" i="3"/>
  <c r="L82" i="3"/>
  <c r="K82" i="3"/>
  <c r="J82" i="3"/>
  <c r="I82" i="3"/>
  <c r="H82" i="3"/>
  <c r="G82" i="3"/>
  <c r="L81" i="3"/>
  <c r="K81" i="3"/>
  <c r="L80" i="3"/>
  <c r="K80" i="3"/>
  <c r="J80" i="3"/>
  <c r="I80" i="3"/>
  <c r="H80" i="3"/>
  <c r="G80" i="3"/>
  <c r="L79" i="3"/>
  <c r="K79" i="3"/>
  <c r="L78" i="3"/>
  <c r="K78" i="3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L64" i="3"/>
  <c r="K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J50" i="3"/>
  <c r="I50" i="3"/>
  <c r="H50" i="3"/>
  <c r="G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J40" i="3"/>
  <c r="I40" i="3"/>
  <c r="H40" i="3"/>
  <c r="G40" i="3"/>
  <c r="L39" i="3"/>
  <c r="K39" i="3"/>
  <c r="L38" i="3"/>
  <c r="K38" i="3"/>
  <c r="J38" i="3"/>
  <c r="I38" i="3"/>
  <c r="H38" i="3"/>
  <c r="G38" i="3"/>
  <c r="L37" i="3"/>
  <c r="K37" i="3"/>
  <c r="L36" i="3"/>
  <c r="K36" i="3"/>
  <c r="J36" i="3"/>
  <c r="I36" i="3"/>
  <c r="H36" i="3"/>
  <c r="G36" i="3"/>
  <c r="L35" i="3"/>
  <c r="K35" i="3"/>
  <c r="L34" i="3"/>
  <c r="K34" i="3"/>
  <c r="L33" i="3"/>
  <c r="K33" i="3"/>
  <c r="J33" i="3"/>
  <c r="I33" i="3"/>
  <c r="H33" i="3"/>
  <c r="G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5" i="3"/>
  <c r="K25" i="3"/>
  <c r="L24" i="3"/>
  <c r="K24" i="3"/>
  <c r="L23" i="3"/>
  <c r="K23" i="3"/>
  <c r="J23" i="3"/>
  <c r="I23" i="3"/>
  <c r="H23" i="3"/>
  <c r="G23" i="3"/>
  <c r="L22" i="3"/>
  <c r="K22" i="3"/>
  <c r="J22" i="3"/>
  <c r="I22" i="3"/>
  <c r="H22" i="3"/>
  <c r="G22" i="3"/>
  <c r="L21" i="3"/>
  <c r="K21" i="3"/>
  <c r="L20" i="3"/>
  <c r="K20" i="3"/>
  <c r="J20" i="3"/>
  <c r="I20" i="3"/>
  <c r="H20" i="3"/>
  <c r="G20" i="3"/>
  <c r="L19" i="3"/>
  <c r="K19" i="3"/>
  <c r="J19" i="3"/>
  <c r="I19" i="3"/>
  <c r="H19" i="3"/>
  <c r="G19" i="3"/>
  <c r="L18" i="3"/>
  <c r="K18" i="3"/>
  <c r="L17" i="3"/>
  <c r="K17" i="3"/>
  <c r="J17" i="3"/>
  <c r="I17" i="3"/>
  <c r="H17" i="3"/>
  <c r="G17" i="3"/>
  <c r="L16" i="3"/>
  <c r="K16" i="3"/>
  <c r="J16" i="3"/>
  <c r="I16" i="3"/>
  <c r="H16" i="3"/>
  <c r="G16" i="3"/>
  <c r="L15" i="3"/>
  <c r="K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<sst xmlns="http://schemas.openxmlformats.org/spreadsheetml/2006/main" count="484" uniqueCount="213">
  <si>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</si>
  <si>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</si>
  <si>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</si>
  <si>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</si>
  <si>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</si>
  <si>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</si>
  <si>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</si>
  <si>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</si>
  <si>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</si>
  <si>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</si>
  <si>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</si>
  <si>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</si>
  <si>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</si>
  <si>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</si>
  <si>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</si>
  <si>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</si>
  <si>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</si>
  <si>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</si>
  <si>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</si>
  <si>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</si>
  <si>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</si>
  <si>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</si>
  <si>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</si>
  <si>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</si>
  <si>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</si>
  <si>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</si>
  <si>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</si>
  <si>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</si>
  <si>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</si>
  <si>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</si>
  <si>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</si>
  <si>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</si>
  <si>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</si>
  <si>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</si>
  <si>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</si>
  <si>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</si>
  <si>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</si>
  <si>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</si>
  <si>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</si>
  <si>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</si>
  <si>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</si>
  <si>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</si>
  <si>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</si>
  <si>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</si>
  <si>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</si>
  <si>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</si>
  <si>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</si>
  <si>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</si>
  <si>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</si>
  <si>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</si>
  <si>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</si>
  <si>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</si>
  <si>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</si>
  <si>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</si>
  <si>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</si>
  <si>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</si>
  <si>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</si>
  <si>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</si>
  <si>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6362</t>
  </si>
  <si>
    <t>Kapitalne pomoći proračunskim korisnicima iz proračuna 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</si>
  <si>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</si>
  <si>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</si>
  <si>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</si>
  <si>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</si>
  <si>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</si>
  <si>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</si>
  <si>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</si>
  <si>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</si>
  <si>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</si>
  <si>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</si>
  <si>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</si>
  <si>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</si>
  <si>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</si>
  <si>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</si>
  <si>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</si>
  <si>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</si>
  <si>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</si>
  <si>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</si>
  <si>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</si>
  <si>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</si>
  <si>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</si>
  <si>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</si>
  <si>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</si>
  <si>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</si>
  <si>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</si>
  <si>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</si>
  <si>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</si>
  <si>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</si>
  <si>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</si>
  <si>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</si>
  <si>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</si>
  <si>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</si>
  <si>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</si>
  <si>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</si>
  <si>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</si>
  <si>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</si>
  <si>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</si>
  <si>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</si>
  <si>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</si>
  <si>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</si>
  <si>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</si>
  <si>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</si>
  <si>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</si>
  <si>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</si>
  <si>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</si>
  <si>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</si>
  <si>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</si>
  <si>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</si>
  <si>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</si>
  <si>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</si>
  <si>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</si>
  <si>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</si>
  <si>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</si>
  <si>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</si>
  <si>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</si>
  <si>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</si>
  <si>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</si>
  <si>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</si>
  <si>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</si>
  <si>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</si>
  <si>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</si>
  <si>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</si>
  <si>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</si>
  <si>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</si>
  <si>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</si>
  <si>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</si>
  <si>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</si>
  <si>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</si>
  <si>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</si>
  <si>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</si>
  <si>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</si>
  <si>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</si>
  <si>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</si>
  <si>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</si>
  <si>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</si>
  <si>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</si>
  <si>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</si>
  <si>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</si>
  <si>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</si>
  <si>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</si>
  <si>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</si>
  <si>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</si>
  <si>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</si>
  <si>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</si>
  <si>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</si>
  <si>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</si>
  <si>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</si>
  <si>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</si>
  <si>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</si>
  <si>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</si>
  <si>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</si>
  <si>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</si>
  <si>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</si>
  <si>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</si>
  <si>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</si>
  <si>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</si>
  <si>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</si>
  <si>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</si>
  <si>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</si>
  <si>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</si>
  <si>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</si>
  <si>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</si>
  <si>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</si>
  <si>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</si>
  <si>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</si>
  <si>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</si>
  <si>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</si>
  <si>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</si>
  <si>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</si>
  <si>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</si>
  <si>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</si>
  <si>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</si>
  <si>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</si>
  <si>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</si>
  <si>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</si>
  <si>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</si>
  <si>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</si>
  <si>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</si>
  <si>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</si>
  <si>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</si>
  <si>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</si>
  <si>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</si>
  <si>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</si>
  <si>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</si>
  <si>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</si>
  <si>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</si>
  <si>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</si>
  <si>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</si>
  <si>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</si>
  <si>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</si>
  <si>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</si>
  <si>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</si>
  <si>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</si>
  <si>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</si>
  <si>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</si>
  <si>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</si>
  <si>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</si>
  <si>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50514 CRIKVENICA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</si>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</sst>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3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2869950.83</v>
      </c>
      <c r="H10" s="86">
        <v>3454397</v>
      </c>
      <c r="I10" s="86">
        <v>3845808</v>
      </c>
      <c r="J10" s="86">
        <v>3817674.97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2869950.83</v>
      </c>
      <c r="H12" s="87">
        <f t="shared" ref="H12:J12" si="0">H10+H11</f>
        <v>3454397</v>
      </c>
      <c r="I12" s="87">
        <f t="shared" si="0"/>
        <v>3845808</v>
      </c>
      <c r="J12" s="87">
        <f t="shared" si="0"/>
        <v>3817674.97</v>
      </c>
      <c r="K12" s="88">
        <f>J12/G12*100</f>
        <v>133.02231278993699</v>
      </c>
      <c r="L12" s="88">
        <f>J12/I12*100</f>
        <v>99.268475441311693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2795455.55</v>
      </c>
      <c r="H13" s="86">
        <v>3360797</v>
      </c>
      <c r="I13" s="86">
        <v>3743488</v>
      </c>
      <c r="J13" s="86">
        <v>3710594.85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74495.28</v>
      </c>
      <c r="H14" s="86">
        <v>93600</v>
      </c>
      <c r="I14" s="86">
        <v>102320</v>
      </c>
      <c r="J14" s="86">
        <v>103004.91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2869950.8299999996</v>
      </c>
      <c r="H15" s="87">
        <f t="shared" ref="H15:J15" si="1">H13+H14</f>
        <v>3454397</v>
      </c>
      <c r="I15" s="87">
        <f t="shared" si="1"/>
        <v>3845808</v>
      </c>
      <c r="J15" s="87">
        <f t="shared" si="1"/>
        <v>3813599.7600000002</v>
      </c>
      <c r="K15" s="88">
        <f>J15/G15*100</f>
        <v>132.88031697741701</v>
      </c>
      <c r="L15" s="88">
        <f>J15/I15*100</f>
        <v>99.162510452939898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4.6566128730773926E-10</v>
      </c>
      <c r="H16" s="90">
        <f t="shared" ref="H16:J16" si="2">H12-H15</f>
        <v>0</v>
      </c>
      <c r="I16" s="90">
        <f t="shared" si="2"/>
        <v>0</v>
      </c>
      <c r="J16" s="90">
        <f t="shared" si="2"/>
        <v>4075.2099999999627</v>
      </c>
      <c r="K16" s="88">
        <f>J16/G16*100</f>
        <v>875144683716600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6367.83</v>
      </c>
      <c r="H24" s="86">
        <v>0</v>
      </c>
      <c r="I24" s="86">
        <v>0</v>
      </c>
      <c r="J24" s="86">
        <f>636+71.42+12984.74</f>
        <v>13692.16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-13692.16</v>
      </c>
      <c r="H25" s="86">
        <v>0</v>
      </c>
      <c r="I25" s="86">
        <v>0</v>
      </c>
      <c r="J25" s="86">
        <v>-18600.37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-7324.33</v>
      </c>
      <c r="H26" s="94">
        <f t="shared" ref="H26:J26" si="4">H24+H25</f>
        <v>0</v>
      </c>
      <c r="I26" s="94">
        <f t="shared" si="4"/>
        <v>0</v>
      </c>
      <c r="J26" s="94">
        <f t="shared" si="4"/>
        <v>-4908.2099999999991</v>
      </c>
      <c r="K26" s="93">
        <f>J26/G26*100</f>
        <v>67.012409326177263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-7324.3299999995343</v>
      </c>
      <c r="H27" s="94">
        <f t="shared" ref="H27:J27" si="5">H16+H26</f>
        <v>0</v>
      </c>
      <c r="I27" s="94">
        <f t="shared" si="5"/>
        <v>0</v>
      </c>
      <c r="J27" s="94">
        <f t="shared" si="5"/>
        <v>-833.00000000003638</v>
      </c>
      <c r="K27" s="93">
        <f>J27/G27*100</f>
        <v>11.373053917560915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5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2869950.8299999996</v>
      </c>
      <c r="H10" s="65">
        <f>H11</f>
        <v>3454397</v>
      </c>
      <c r="I10" s="65">
        <f>I11</f>
        <v>3845808</v>
      </c>
      <c r="J10" s="65">
        <f>J11</f>
        <v>3817674.9699999997</v>
      </c>
      <c r="K10" s="69">
        <f t="shared" ref="K10:K25" si="0">(J10*100)/G10</f>
        <v>133.02231278993725</v>
      </c>
      <c r="L10" s="69">
        <f t="shared" ref="L10:L25" si="1">(J10*100)/I10</f>
        <v>99.268475441311679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G12+G16+G19+G22</f>
        <v>2869950.8299999996</v>
      </c>
      <c r="H11" s="65">
        <f>H12+H16+H19+H22</f>
        <v>3454397</v>
      </c>
      <c r="I11" s="65">
        <f>I12+I16+I19+I22</f>
        <v>3845808</v>
      </c>
      <c r="J11" s="65">
        <f>J12+J16+J19+J22</f>
        <v>3817674.9699999997</v>
      </c>
      <c r="K11" s="65">
        <f t="shared" si="0"/>
        <v>133.02231278993725</v>
      </c>
      <c r="L11" s="65">
        <f t="shared" si="1"/>
        <v>99.268475441311679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>G13</f>
        <v>20909.669999999998</v>
      </c>
      <c r="H12" s="65">
        <f>H13</f>
        <v>50435</v>
      </c>
      <c r="I12" s="65">
        <f>I13</f>
        <v>49935</v>
      </c>
      <c r="J12" s="65">
        <f>J13</f>
        <v>41898.21</v>
      </c>
      <c r="K12" s="65">
        <f t="shared" si="0"/>
        <v>200.37719390119503</v>
      </c>
      <c r="L12" s="65">
        <f t="shared" si="1"/>
        <v>83.905497146290173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>G14+G15</f>
        <v>20909.669999999998</v>
      </c>
      <c r="H13" s="65">
        <f>H14+H15</f>
        <v>50435</v>
      </c>
      <c r="I13" s="65">
        <f>I14+I15</f>
        <v>49935</v>
      </c>
      <c r="J13" s="65">
        <f>J14+J15</f>
        <v>41898.21</v>
      </c>
      <c r="K13" s="65">
        <f t="shared" si="0"/>
        <v>200.37719390119503</v>
      </c>
      <c r="L13" s="65">
        <f t="shared" si="1"/>
        <v>83.905497146290173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20909.669999999998</v>
      </c>
      <c r="H14" s="66">
        <v>50435</v>
      </c>
      <c r="I14" s="66">
        <v>40435</v>
      </c>
      <c r="J14" s="66">
        <v>31721.08</v>
      </c>
      <c r="K14" s="66">
        <f t="shared" si="0"/>
        <v>151.70531146593899</v>
      </c>
      <c r="L14" s="66">
        <f t="shared" si="1"/>
        <v>78.449561023865456</v>
      </c>
    </row>
    <row r="15" spans="2:12" x14ac:dyDescent="0.25">
      <c r="B15" s="66"/>
      <c r="C15" s="66"/>
      <c r="D15" s="66"/>
      <c r="E15" s="66" t="s">
        <v>58</v>
      </c>
      <c r="F15" s="66" t="s">
        <v>59</v>
      </c>
      <c r="G15" s="66">
        <v>0</v>
      </c>
      <c r="H15" s="66">
        <v>0</v>
      </c>
      <c r="I15" s="66">
        <v>9500</v>
      </c>
      <c r="J15" s="66">
        <v>10177.129999999999</v>
      </c>
      <c r="K15" s="66" t="e">
        <f t="shared" si="0"/>
        <v>#DIV/0!</v>
      </c>
      <c r="L15" s="66">
        <f t="shared" si="1"/>
        <v>107.12768421052631</v>
      </c>
    </row>
    <row r="16" spans="2:12" x14ac:dyDescent="0.25">
      <c r="B16" s="65"/>
      <c r="C16" s="65" t="s">
        <v>60</v>
      </c>
      <c r="D16" s="65"/>
      <c r="E16" s="65"/>
      <c r="F16" s="65" t="s">
        <v>61</v>
      </c>
      <c r="G16" s="65">
        <f t="shared" ref="G16:J17" si="2">G17</f>
        <v>0</v>
      </c>
      <c r="H16" s="65">
        <f t="shared" si="2"/>
        <v>0</v>
      </c>
      <c r="I16" s="65">
        <f t="shared" si="2"/>
        <v>0</v>
      </c>
      <c r="J16" s="65">
        <f t="shared" si="2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5"/>
      <c r="C17" s="65"/>
      <c r="D17" s="65" t="s">
        <v>62</v>
      </c>
      <c r="E17" s="65"/>
      <c r="F17" s="65" t="s">
        <v>63</v>
      </c>
      <c r="G17" s="65">
        <f t="shared" si="2"/>
        <v>0</v>
      </c>
      <c r="H17" s="65">
        <f t="shared" si="2"/>
        <v>0</v>
      </c>
      <c r="I17" s="65">
        <f t="shared" si="2"/>
        <v>0</v>
      </c>
      <c r="J17" s="65">
        <f t="shared" si="2"/>
        <v>0</v>
      </c>
      <c r="K17" s="65" t="e">
        <f t="shared" si="0"/>
        <v>#DIV/0!</v>
      </c>
      <c r="L17" s="65" t="e">
        <f t="shared" si="1"/>
        <v>#DIV/0!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0</v>
      </c>
      <c r="H18" s="66">
        <v>0</v>
      </c>
      <c r="I18" s="66">
        <v>0</v>
      </c>
      <c r="J18" s="66">
        <v>0</v>
      </c>
      <c r="K18" s="66" t="e">
        <f t="shared" si="0"/>
        <v>#DIV/0!</v>
      </c>
      <c r="L18" s="66" t="e">
        <f t="shared" si="1"/>
        <v>#DIV/0!</v>
      </c>
    </row>
    <row r="19" spans="2:12" x14ac:dyDescent="0.25">
      <c r="B19" s="65"/>
      <c r="C19" s="65" t="s">
        <v>66</v>
      </c>
      <c r="D19" s="65"/>
      <c r="E19" s="65"/>
      <c r="F19" s="65" t="s">
        <v>67</v>
      </c>
      <c r="G19" s="65">
        <f t="shared" ref="G19:J20" si="3">G20</f>
        <v>0</v>
      </c>
      <c r="H19" s="65">
        <f t="shared" si="3"/>
        <v>1000</v>
      </c>
      <c r="I19" s="65">
        <f t="shared" si="3"/>
        <v>1000</v>
      </c>
      <c r="J19" s="65">
        <f t="shared" si="3"/>
        <v>617.89</v>
      </c>
      <c r="K19" s="65" t="e">
        <f t="shared" si="0"/>
        <v>#DIV/0!</v>
      </c>
      <c r="L19" s="65">
        <f t="shared" si="1"/>
        <v>61.789000000000001</v>
      </c>
    </row>
    <row r="20" spans="2:12" x14ac:dyDescent="0.25">
      <c r="B20" s="65"/>
      <c r="C20" s="65"/>
      <c r="D20" s="65" t="s">
        <v>68</v>
      </c>
      <c r="E20" s="65"/>
      <c r="F20" s="65" t="s">
        <v>69</v>
      </c>
      <c r="G20" s="65">
        <f t="shared" si="3"/>
        <v>0</v>
      </c>
      <c r="H20" s="65">
        <f t="shared" si="3"/>
        <v>1000</v>
      </c>
      <c r="I20" s="65">
        <f t="shared" si="3"/>
        <v>1000</v>
      </c>
      <c r="J20" s="65">
        <f t="shared" si="3"/>
        <v>617.89</v>
      </c>
      <c r="K20" s="65" t="e">
        <f t="shared" si="0"/>
        <v>#DIV/0!</v>
      </c>
      <c r="L20" s="65">
        <f t="shared" si="1"/>
        <v>61.789000000000001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0</v>
      </c>
      <c r="H21" s="66">
        <v>1000</v>
      </c>
      <c r="I21" s="66">
        <v>1000</v>
      </c>
      <c r="J21" s="66">
        <v>617.89</v>
      </c>
      <c r="K21" s="66" t="e">
        <f t="shared" si="0"/>
        <v>#DIV/0!</v>
      </c>
      <c r="L21" s="66">
        <f t="shared" si="1"/>
        <v>61.789000000000001</v>
      </c>
    </row>
    <row r="22" spans="2:12" x14ac:dyDescent="0.25">
      <c r="B22" s="65"/>
      <c r="C22" s="65" t="s">
        <v>72</v>
      </c>
      <c r="D22" s="65"/>
      <c r="E22" s="65"/>
      <c r="F22" s="65" t="s">
        <v>73</v>
      </c>
      <c r="G22" s="65">
        <f>G23</f>
        <v>2849041.1599999997</v>
      </c>
      <c r="H22" s="65">
        <f>H23</f>
        <v>3402962</v>
      </c>
      <c r="I22" s="65">
        <f>I23</f>
        <v>3794873</v>
      </c>
      <c r="J22" s="65">
        <f>J23</f>
        <v>3775158.8699999996</v>
      </c>
      <c r="K22" s="65">
        <f t="shared" si="0"/>
        <v>132.50629450365682</v>
      </c>
      <c r="L22" s="65">
        <f t="shared" si="1"/>
        <v>99.480506198758164</v>
      </c>
    </row>
    <row r="23" spans="2:12" x14ac:dyDescent="0.25">
      <c r="B23" s="65"/>
      <c r="C23" s="65"/>
      <c r="D23" s="65" t="s">
        <v>74</v>
      </c>
      <c r="E23" s="65"/>
      <c r="F23" s="65" t="s">
        <v>75</v>
      </c>
      <c r="G23" s="65">
        <f>G24+G25</f>
        <v>2849041.1599999997</v>
      </c>
      <c r="H23" s="65">
        <f>H24+H25</f>
        <v>3402962</v>
      </c>
      <c r="I23" s="65">
        <f>I24+I25</f>
        <v>3794873</v>
      </c>
      <c r="J23" s="65">
        <f>J24+J25</f>
        <v>3775158.8699999996</v>
      </c>
      <c r="K23" s="65">
        <f t="shared" si="0"/>
        <v>132.50629450365682</v>
      </c>
      <c r="L23" s="65">
        <f t="shared" si="1"/>
        <v>99.480506198758164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2774545.88</v>
      </c>
      <c r="H24" s="66">
        <v>3310362</v>
      </c>
      <c r="I24" s="66">
        <v>3703053</v>
      </c>
      <c r="J24" s="66">
        <v>3683231.07</v>
      </c>
      <c r="K24" s="66">
        <f t="shared" si="0"/>
        <v>132.75077181279121</v>
      </c>
      <c r="L24" s="66">
        <f t="shared" si="1"/>
        <v>99.464713845575531</v>
      </c>
    </row>
    <row r="25" spans="2:12" x14ac:dyDescent="0.25">
      <c r="B25" s="66"/>
      <c r="C25" s="66"/>
      <c r="D25" s="66"/>
      <c r="E25" s="66" t="s">
        <v>78</v>
      </c>
      <c r="F25" s="66" t="s">
        <v>79</v>
      </c>
      <c r="G25" s="66">
        <v>74495.28</v>
      </c>
      <c r="H25" s="66">
        <v>92600</v>
      </c>
      <c r="I25" s="66">
        <v>91820</v>
      </c>
      <c r="J25" s="66">
        <v>91927.8</v>
      </c>
      <c r="K25" s="66">
        <f t="shared" si="0"/>
        <v>123.40083828129782</v>
      </c>
      <c r="L25" s="66">
        <f t="shared" si="1"/>
        <v>100.11740361576999</v>
      </c>
    </row>
    <row r="26" spans="2:12" x14ac:dyDescent="0.25">
      <c r="F26" s="35"/>
    </row>
    <row r="27" spans="2:12" x14ac:dyDescent="0.25">
      <c r="F27" s="35"/>
    </row>
    <row r="28" spans="2:12" ht="36.75" customHeight="1" x14ac:dyDescent="0.25">
      <c r="B28" s="117" t="s">
        <v>3</v>
      </c>
      <c r="C28" s="118"/>
      <c r="D28" s="118"/>
      <c r="E28" s="118"/>
      <c r="F28" s="119"/>
      <c r="G28" s="28" t="s">
        <v>46</v>
      </c>
      <c r="H28" s="28" t="s">
        <v>43</v>
      </c>
      <c r="I28" s="28" t="s">
        <v>44</v>
      </c>
      <c r="J28" s="28" t="s">
        <v>47</v>
      </c>
      <c r="K28" s="28" t="s">
        <v>6</v>
      </c>
      <c r="L28" s="28" t="s">
        <v>22</v>
      </c>
    </row>
    <row r="29" spans="2:12" x14ac:dyDescent="0.25">
      <c r="B29" s="120">
        <v>1</v>
      </c>
      <c r="C29" s="121"/>
      <c r="D29" s="121"/>
      <c r="E29" s="121"/>
      <c r="F29" s="122"/>
      <c r="G29" s="30">
        <v>2</v>
      </c>
      <c r="H29" s="30">
        <v>3</v>
      </c>
      <c r="I29" s="30">
        <v>4</v>
      </c>
      <c r="J29" s="30">
        <v>5</v>
      </c>
      <c r="K29" s="30" t="s">
        <v>13</v>
      </c>
      <c r="L29" s="30" t="s">
        <v>14</v>
      </c>
    </row>
    <row r="30" spans="2:12" x14ac:dyDescent="0.25">
      <c r="B30" s="65"/>
      <c r="C30" s="66"/>
      <c r="D30" s="67"/>
      <c r="E30" s="68"/>
      <c r="F30" s="8" t="s">
        <v>21</v>
      </c>
      <c r="G30" s="65">
        <f>G31+G74</f>
        <v>2869950.8299999996</v>
      </c>
      <c r="H30" s="65">
        <f>H31+H74</f>
        <v>3454497</v>
      </c>
      <c r="I30" s="65">
        <f>I31+I74</f>
        <v>3845808</v>
      </c>
      <c r="J30" s="65">
        <f>J31+J74</f>
        <v>3813599.7600000002</v>
      </c>
      <c r="K30" s="70">
        <f t="shared" ref="K30:K61" si="4">(J30*100)/G30</f>
        <v>132.88031697741667</v>
      </c>
      <c r="L30" s="70">
        <f t="shared" ref="L30:L61" si="5">(J30*100)/I30</f>
        <v>99.162510452939927</v>
      </c>
    </row>
    <row r="31" spans="2:12" x14ac:dyDescent="0.25">
      <c r="B31" s="65" t="s">
        <v>80</v>
      </c>
      <c r="C31" s="65"/>
      <c r="D31" s="65"/>
      <c r="E31" s="65"/>
      <c r="F31" s="65" t="s">
        <v>81</v>
      </c>
      <c r="G31" s="65">
        <f>G32+G40+G68</f>
        <v>2795455.55</v>
      </c>
      <c r="H31" s="65">
        <f>H32+H40+H68</f>
        <v>3360797</v>
      </c>
      <c r="I31" s="65">
        <f>I32+I40+I68</f>
        <v>3743488</v>
      </c>
      <c r="J31" s="65">
        <f>J32+J40+J68</f>
        <v>3710594.85</v>
      </c>
      <c r="K31" s="65">
        <f t="shared" si="4"/>
        <v>132.7366786425919</v>
      </c>
      <c r="L31" s="65">
        <f t="shared" si="5"/>
        <v>99.12132348227108</v>
      </c>
    </row>
    <row r="32" spans="2:12" x14ac:dyDescent="0.25">
      <c r="B32" s="65"/>
      <c r="C32" s="65" t="s">
        <v>82</v>
      </c>
      <c r="D32" s="65"/>
      <c r="E32" s="65"/>
      <c r="F32" s="65" t="s">
        <v>83</v>
      </c>
      <c r="G32" s="65">
        <f>G33+G36+G38</f>
        <v>2162696.38</v>
      </c>
      <c r="H32" s="65">
        <f>H33+H36+H38</f>
        <v>2683095</v>
      </c>
      <c r="I32" s="65">
        <f>I33+I36+I38</f>
        <v>3020436</v>
      </c>
      <c r="J32" s="65">
        <f>J33+J36+J38</f>
        <v>3020119.52</v>
      </c>
      <c r="K32" s="65">
        <f t="shared" si="4"/>
        <v>139.64602465372417</v>
      </c>
      <c r="L32" s="65">
        <f t="shared" si="5"/>
        <v>99.989522042513073</v>
      </c>
    </row>
    <row r="33" spans="2:12" x14ac:dyDescent="0.25">
      <c r="B33" s="65"/>
      <c r="C33" s="65"/>
      <c r="D33" s="65" t="s">
        <v>84</v>
      </c>
      <c r="E33" s="65"/>
      <c r="F33" s="65" t="s">
        <v>85</v>
      </c>
      <c r="G33" s="65">
        <f>G34+G35</f>
        <v>1787875.9000000001</v>
      </c>
      <c r="H33" s="65">
        <f>H34+H35</f>
        <v>2216500</v>
      </c>
      <c r="I33" s="65">
        <f>I34+I35</f>
        <v>2508862</v>
      </c>
      <c r="J33" s="65">
        <f>J34+J35</f>
        <v>2508854.0499999998</v>
      </c>
      <c r="K33" s="65">
        <f t="shared" si="4"/>
        <v>140.32596166210416</v>
      </c>
      <c r="L33" s="65">
        <f t="shared" si="5"/>
        <v>99.999683123264646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1763987.35</v>
      </c>
      <c r="H34" s="66">
        <v>2196500</v>
      </c>
      <c r="I34" s="66">
        <v>2482620</v>
      </c>
      <c r="J34" s="66">
        <v>2482612.4</v>
      </c>
      <c r="K34" s="66">
        <f t="shared" si="4"/>
        <v>140.73867366452487</v>
      </c>
      <c r="L34" s="66">
        <f t="shared" si="5"/>
        <v>99.999693871796737</v>
      </c>
    </row>
    <row r="35" spans="2:12" x14ac:dyDescent="0.25">
      <c r="B35" s="66"/>
      <c r="C35" s="66"/>
      <c r="D35" s="66"/>
      <c r="E35" s="66" t="s">
        <v>88</v>
      </c>
      <c r="F35" s="66" t="s">
        <v>89</v>
      </c>
      <c r="G35" s="66">
        <v>23888.55</v>
      </c>
      <c r="H35" s="66">
        <v>20000</v>
      </c>
      <c r="I35" s="66">
        <v>26242</v>
      </c>
      <c r="J35" s="66">
        <v>26241.65</v>
      </c>
      <c r="K35" s="66">
        <f t="shared" si="4"/>
        <v>109.85032578369136</v>
      </c>
      <c r="L35" s="66">
        <f t="shared" si="5"/>
        <v>99.998666260193588</v>
      </c>
    </row>
    <row r="36" spans="2:12" x14ac:dyDescent="0.25">
      <c r="B36" s="65"/>
      <c r="C36" s="65"/>
      <c r="D36" s="65" t="s">
        <v>90</v>
      </c>
      <c r="E36" s="65"/>
      <c r="F36" s="65" t="s">
        <v>91</v>
      </c>
      <c r="G36" s="65">
        <f>G37</f>
        <v>81369.67</v>
      </c>
      <c r="H36" s="65">
        <f>H37</f>
        <v>86500</v>
      </c>
      <c r="I36" s="65">
        <f>I37</f>
        <v>99579</v>
      </c>
      <c r="J36" s="65">
        <f>J37</f>
        <v>99277.68</v>
      </c>
      <c r="K36" s="65">
        <f t="shared" si="4"/>
        <v>122.00821264237645</v>
      </c>
      <c r="L36" s="65">
        <f t="shared" si="5"/>
        <v>99.697406079595098</v>
      </c>
    </row>
    <row r="37" spans="2:12" x14ac:dyDescent="0.25">
      <c r="B37" s="66"/>
      <c r="C37" s="66"/>
      <c r="D37" s="66"/>
      <c r="E37" s="66" t="s">
        <v>92</v>
      </c>
      <c r="F37" s="66" t="s">
        <v>91</v>
      </c>
      <c r="G37" s="66">
        <v>81369.67</v>
      </c>
      <c r="H37" s="66">
        <v>86500</v>
      </c>
      <c r="I37" s="66">
        <v>99579</v>
      </c>
      <c r="J37" s="66">
        <v>99277.68</v>
      </c>
      <c r="K37" s="66">
        <f t="shared" si="4"/>
        <v>122.00821264237645</v>
      </c>
      <c r="L37" s="66">
        <f t="shared" si="5"/>
        <v>99.697406079595098</v>
      </c>
    </row>
    <row r="38" spans="2:12" x14ac:dyDescent="0.25">
      <c r="B38" s="65"/>
      <c r="C38" s="65"/>
      <c r="D38" s="65" t="s">
        <v>93</v>
      </c>
      <c r="E38" s="65"/>
      <c r="F38" s="65" t="s">
        <v>94</v>
      </c>
      <c r="G38" s="65">
        <f>G39</f>
        <v>293450.81</v>
      </c>
      <c r="H38" s="65">
        <f>H39</f>
        <v>380095</v>
      </c>
      <c r="I38" s="65">
        <f>I39</f>
        <v>411995</v>
      </c>
      <c r="J38" s="65">
        <f>J39</f>
        <v>411987.79</v>
      </c>
      <c r="K38" s="65">
        <f t="shared" si="4"/>
        <v>140.39415669017919</v>
      </c>
      <c r="L38" s="65">
        <f t="shared" si="5"/>
        <v>99.998249978761876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293450.81</v>
      </c>
      <c r="H39" s="66">
        <v>380095</v>
      </c>
      <c r="I39" s="66">
        <v>411995</v>
      </c>
      <c r="J39" s="66">
        <v>411987.79</v>
      </c>
      <c r="K39" s="66">
        <f t="shared" si="4"/>
        <v>140.39415669017919</v>
      </c>
      <c r="L39" s="66">
        <f t="shared" si="5"/>
        <v>99.998249978761876</v>
      </c>
    </row>
    <row r="40" spans="2:12" x14ac:dyDescent="0.25">
      <c r="B40" s="65"/>
      <c r="C40" s="65" t="s">
        <v>97</v>
      </c>
      <c r="D40" s="65"/>
      <c r="E40" s="65"/>
      <c r="F40" s="65" t="s">
        <v>98</v>
      </c>
      <c r="G40" s="65">
        <f>G41+G45+G50+G60+G62</f>
        <v>630197.63</v>
      </c>
      <c r="H40" s="65">
        <f>H41+H45+H50+H60+H62</f>
        <v>675052</v>
      </c>
      <c r="I40" s="65">
        <f>I41+I45+I50+I60+I62</f>
        <v>720002</v>
      </c>
      <c r="J40" s="65">
        <f>J41+J45+J50+J60+J62</f>
        <v>687571.08</v>
      </c>
      <c r="K40" s="65">
        <f t="shared" si="4"/>
        <v>109.10404090221665</v>
      </c>
      <c r="L40" s="65">
        <f t="shared" si="5"/>
        <v>95.495718067449815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</f>
        <v>97363.72</v>
      </c>
      <c r="H41" s="65">
        <f>H42+H43+H44</f>
        <v>115000</v>
      </c>
      <c r="I41" s="65">
        <f>I42+I43+I44</f>
        <v>101000</v>
      </c>
      <c r="J41" s="65">
        <f>J42+J43+J44</f>
        <v>98728.11</v>
      </c>
      <c r="K41" s="65">
        <f t="shared" si="4"/>
        <v>101.40133306328066</v>
      </c>
      <c r="L41" s="65">
        <f t="shared" si="5"/>
        <v>97.750603960396035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4848.34</v>
      </c>
      <c r="H42" s="66">
        <v>4000</v>
      </c>
      <c r="I42" s="66">
        <v>4000</v>
      </c>
      <c r="J42" s="66">
        <v>3432.2</v>
      </c>
      <c r="K42" s="66">
        <f t="shared" si="4"/>
        <v>70.791239888291656</v>
      </c>
      <c r="L42" s="66">
        <f t="shared" si="5"/>
        <v>85.805000000000007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91645.38</v>
      </c>
      <c r="H43" s="66">
        <v>107000</v>
      </c>
      <c r="I43" s="66">
        <v>95000</v>
      </c>
      <c r="J43" s="66">
        <v>94059.41</v>
      </c>
      <c r="K43" s="66">
        <f t="shared" si="4"/>
        <v>102.63409895839811</v>
      </c>
      <c r="L43" s="66">
        <f t="shared" si="5"/>
        <v>99.00990526315789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870</v>
      </c>
      <c r="H44" s="66">
        <v>4000</v>
      </c>
      <c r="I44" s="66">
        <v>2000</v>
      </c>
      <c r="J44" s="66">
        <v>1236.5</v>
      </c>
      <c r="K44" s="66">
        <f t="shared" si="4"/>
        <v>142.12643678160919</v>
      </c>
      <c r="L44" s="66">
        <f t="shared" si="5"/>
        <v>61.825000000000003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</f>
        <v>90802.54</v>
      </c>
      <c r="H45" s="65">
        <f>H46+H47+H48+H49</f>
        <v>113136</v>
      </c>
      <c r="I45" s="65">
        <f>I46+I47+I48+I49</f>
        <v>103136</v>
      </c>
      <c r="J45" s="65">
        <f>J46+J47+J48+J49</f>
        <v>78249.45</v>
      </c>
      <c r="K45" s="65">
        <f t="shared" si="4"/>
        <v>86.175397736671243</v>
      </c>
      <c r="L45" s="65">
        <f t="shared" si="5"/>
        <v>75.870161728203541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31114.32</v>
      </c>
      <c r="H46" s="66">
        <v>46636</v>
      </c>
      <c r="I46" s="66">
        <v>44636</v>
      </c>
      <c r="J46" s="66">
        <v>31845.58</v>
      </c>
      <c r="K46" s="66">
        <f t="shared" si="4"/>
        <v>102.35023616135592</v>
      </c>
      <c r="L46" s="66">
        <f t="shared" si="5"/>
        <v>71.345057800878209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53925.7</v>
      </c>
      <c r="H47" s="66">
        <v>65000</v>
      </c>
      <c r="I47" s="66">
        <v>55000</v>
      </c>
      <c r="J47" s="66">
        <v>43560.57</v>
      </c>
      <c r="K47" s="66">
        <f t="shared" si="4"/>
        <v>80.7788679609166</v>
      </c>
      <c r="L47" s="66">
        <f t="shared" si="5"/>
        <v>79.201036363636362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5602.88</v>
      </c>
      <c r="H48" s="66">
        <v>1000</v>
      </c>
      <c r="I48" s="66">
        <v>3000</v>
      </c>
      <c r="J48" s="66">
        <v>2818.6</v>
      </c>
      <c r="K48" s="66">
        <f t="shared" si="4"/>
        <v>50.306271060597403</v>
      </c>
      <c r="L48" s="66">
        <f t="shared" si="5"/>
        <v>93.953333333333333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159.63999999999999</v>
      </c>
      <c r="H49" s="66">
        <v>500</v>
      </c>
      <c r="I49" s="66">
        <v>500</v>
      </c>
      <c r="J49" s="66">
        <v>24.7</v>
      </c>
      <c r="K49" s="66">
        <f t="shared" si="4"/>
        <v>15.472312703583063</v>
      </c>
      <c r="L49" s="66">
        <f t="shared" si="5"/>
        <v>4.9400000000000004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G51+G52+G53+G54+G55+G56+G57+G58+G59</f>
        <v>428317.95999999996</v>
      </c>
      <c r="H50" s="65">
        <f>H51+H52+H53+H54+H55+H56+H57+H58+H59</f>
        <v>417008</v>
      </c>
      <c r="I50" s="65">
        <f>I51+I52+I53+I54+I55+I56+I57+I58+I59</f>
        <v>491343</v>
      </c>
      <c r="J50" s="65">
        <f>J51+J52+J53+J54+J55+J56+J57+J58+J59</f>
        <v>489682.14</v>
      </c>
      <c r="K50" s="65">
        <f t="shared" si="4"/>
        <v>114.32678190753431</v>
      </c>
      <c r="L50" s="65">
        <f t="shared" si="5"/>
        <v>99.661975442816939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307167.90999999997</v>
      </c>
      <c r="H51" s="66">
        <v>299908</v>
      </c>
      <c r="I51" s="66">
        <v>334908</v>
      </c>
      <c r="J51" s="66">
        <v>344069.23</v>
      </c>
      <c r="K51" s="66">
        <f t="shared" si="4"/>
        <v>112.01340335323439</v>
      </c>
      <c r="L51" s="66">
        <f t="shared" si="5"/>
        <v>102.73544674955509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15287.11</v>
      </c>
      <c r="H52" s="66">
        <v>8000</v>
      </c>
      <c r="I52" s="66">
        <v>14500</v>
      </c>
      <c r="J52" s="66">
        <v>5294.8</v>
      </c>
      <c r="K52" s="66">
        <f t="shared" si="4"/>
        <v>34.635715972476156</v>
      </c>
      <c r="L52" s="66">
        <f t="shared" si="5"/>
        <v>36.515862068965518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9982.1299999999992</v>
      </c>
      <c r="H53" s="66">
        <v>9000</v>
      </c>
      <c r="I53" s="66">
        <v>9500</v>
      </c>
      <c r="J53" s="66">
        <v>9667.2900000000009</v>
      </c>
      <c r="K53" s="66">
        <f t="shared" si="4"/>
        <v>96.845963737198375</v>
      </c>
      <c r="L53" s="66">
        <f t="shared" si="5"/>
        <v>101.76094736842106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25068.15</v>
      </c>
      <c r="H54" s="66">
        <v>30000</v>
      </c>
      <c r="I54" s="66">
        <v>25000</v>
      </c>
      <c r="J54" s="66">
        <v>24459.53</v>
      </c>
      <c r="K54" s="66">
        <f t="shared" si="4"/>
        <v>97.572138350855568</v>
      </c>
      <c r="L54" s="66">
        <f t="shared" si="5"/>
        <v>97.838120000000004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35052.76</v>
      </c>
      <c r="H55" s="66">
        <v>35000</v>
      </c>
      <c r="I55" s="66">
        <v>33000</v>
      </c>
      <c r="J55" s="66">
        <v>32704.400000000001</v>
      </c>
      <c r="K55" s="66">
        <f t="shared" si="4"/>
        <v>93.30049901919277</v>
      </c>
      <c r="L55" s="66">
        <f t="shared" si="5"/>
        <v>99.104242424242429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584.32000000000005</v>
      </c>
      <c r="H56" s="66">
        <v>10000</v>
      </c>
      <c r="I56" s="66">
        <v>12500</v>
      </c>
      <c r="J56" s="66">
        <v>12502.35</v>
      </c>
      <c r="K56" s="66">
        <f t="shared" si="4"/>
        <v>2139.6409501642934</v>
      </c>
      <c r="L56" s="66">
        <f t="shared" si="5"/>
        <v>100.0188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29803.37</v>
      </c>
      <c r="H57" s="66">
        <v>17000</v>
      </c>
      <c r="I57" s="66">
        <v>54750</v>
      </c>
      <c r="J57" s="66">
        <v>54745.21</v>
      </c>
      <c r="K57" s="66">
        <f t="shared" si="4"/>
        <v>183.68798562041809</v>
      </c>
      <c r="L57" s="66">
        <f t="shared" si="5"/>
        <v>99.99125114155251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19.920000000000002</v>
      </c>
      <c r="H58" s="66">
        <v>100</v>
      </c>
      <c r="I58" s="66">
        <v>185</v>
      </c>
      <c r="J58" s="66">
        <v>182.87</v>
      </c>
      <c r="K58" s="66">
        <f t="shared" si="4"/>
        <v>918.02208835341355</v>
      </c>
      <c r="L58" s="66">
        <f t="shared" si="5"/>
        <v>98.848648648648648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5352.29</v>
      </c>
      <c r="H59" s="66">
        <v>8000</v>
      </c>
      <c r="I59" s="66">
        <v>7000</v>
      </c>
      <c r="J59" s="66">
        <v>6056.46</v>
      </c>
      <c r="K59" s="66">
        <f t="shared" si="4"/>
        <v>113.15642463319439</v>
      </c>
      <c r="L59" s="66">
        <f t="shared" si="5"/>
        <v>86.520857142857139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597.52</v>
      </c>
      <c r="H60" s="65">
        <f>H61</f>
        <v>350</v>
      </c>
      <c r="I60" s="65">
        <f>I61</f>
        <v>265</v>
      </c>
      <c r="J60" s="65">
        <f>J61</f>
        <v>229.1</v>
      </c>
      <c r="K60" s="65">
        <f t="shared" si="4"/>
        <v>38.341812826348907</v>
      </c>
      <c r="L60" s="65">
        <f t="shared" si="5"/>
        <v>86.452830188679243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597.52</v>
      </c>
      <c r="H61" s="66">
        <v>350</v>
      </c>
      <c r="I61" s="66">
        <v>265</v>
      </c>
      <c r="J61" s="66">
        <v>229.1</v>
      </c>
      <c r="K61" s="66">
        <f t="shared" si="4"/>
        <v>38.341812826348907</v>
      </c>
      <c r="L61" s="66">
        <f t="shared" si="5"/>
        <v>86.452830188679243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G63+G64+G65+G66+G67</f>
        <v>13115.890000000001</v>
      </c>
      <c r="H62" s="65">
        <f>H63+H64+H65+H66+H67</f>
        <v>29558</v>
      </c>
      <c r="I62" s="65">
        <f>I63+I64+I65+I66+I67</f>
        <v>24258</v>
      </c>
      <c r="J62" s="65">
        <f>J63+J64+J65+J66+J67</f>
        <v>20682.28</v>
      </c>
      <c r="K62" s="65">
        <f t="shared" ref="K62:K84" si="6">(J62*100)/G62</f>
        <v>157.68872718511668</v>
      </c>
      <c r="L62" s="65">
        <f t="shared" ref="L62:L84" si="7">(J62*100)/I62</f>
        <v>85.259625690493863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8597.19</v>
      </c>
      <c r="H63" s="66">
        <v>23891</v>
      </c>
      <c r="I63" s="66">
        <v>18891</v>
      </c>
      <c r="J63" s="66">
        <v>15114.7</v>
      </c>
      <c r="K63" s="66">
        <f t="shared" si="6"/>
        <v>175.80977040172428</v>
      </c>
      <c r="L63" s="66">
        <f t="shared" si="7"/>
        <v>80.010057699433588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457.42</v>
      </c>
      <c r="H64" s="66">
        <v>1100</v>
      </c>
      <c r="I64" s="66">
        <v>1100</v>
      </c>
      <c r="J64" s="66">
        <v>1383.16</v>
      </c>
      <c r="K64" s="66">
        <f t="shared" si="6"/>
        <v>302.38293034847624</v>
      </c>
      <c r="L64" s="66">
        <f t="shared" si="7"/>
        <v>125.74181818181818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0</v>
      </c>
      <c r="H65" s="66">
        <v>67</v>
      </c>
      <c r="I65" s="66">
        <v>67</v>
      </c>
      <c r="J65" s="66">
        <v>0</v>
      </c>
      <c r="K65" s="66" t="e">
        <f t="shared" si="6"/>
        <v>#DIV/0!</v>
      </c>
      <c r="L65" s="66">
        <f t="shared" si="7"/>
        <v>0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4061.28</v>
      </c>
      <c r="H66" s="66">
        <v>4000</v>
      </c>
      <c r="I66" s="66">
        <v>4100</v>
      </c>
      <c r="J66" s="66">
        <v>4061.28</v>
      </c>
      <c r="K66" s="66">
        <f t="shared" si="6"/>
        <v>100</v>
      </c>
      <c r="L66" s="66">
        <f t="shared" si="7"/>
        <v>99.055609756097567</v>
      </c>
    </row>
    <row r="67" spans="2:12" x14ac:dyDescent="0.25">
      <c r="B67" s="66"/>
      <c r="C67" s="66"/>
      <c r="D67" s="66"/>
      <c r="E67" s="66" t="s">
        <v>151</v>
      </c>
      <c r="F67" s="66" t="s">
        <v>142</v>
      </c>
      <c r="G67" s="66">
        <v>0</v>
      </c>
      <c r="H67" s="66">
        <v>500</v>
      </c>
      <c r="I67" s="66">
        <v>100</v>
      </c>
      <c r="J67" s="66">
        <v>123.14</v>
      </c>
      <c r="K67" s="66" t="e">
        <f t="shared" si="6"/>
        <v>#DIV/0!</v>
      </c>
      <c r="L67" s="66">
        <f t="shared" si="7"/>
        <v>123.14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2561.54</v>
      </c>
      <c r="H68" s="65">
        <f>H69+H71</f>
        <v>2650</v>
      </c>
      <c r="I68" s="65">
        <f>I69+I71</f>
        <v>3050</v>
      </c>
      <c r="J68" s="65">
        <f>J69+J71</f>
        <v>2904.2499999999995</v>
      </c>
      <c r="K68" s="65">
        <f t="shared" si="6"/>
        <v>113.37906103359698</v>
      </c>
      <c r="L68" s="65">
        <f t="shared" si="7"/>
        <v>95.221311475409834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345.14</v>
      </c>
      <c r="H69" s="65">
        <f>H70</f>
        <v>450</v>
      </c>
      <c r="I69" s="65">
        <f>I70</f>
        <v>450</v>
      </c>
      <c r="J69" s="65">
        <f>J70</f>
        <v>369.62</v>
      </c>
      <c r="K69" s="65">
        <f t="shared" si="6"/>
        <v>107.0927739468042</v>
      </c>
      <c r="L69" s="65">
        <f t="shared" si="7"/>
        <v>82.137777777777771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345.14</v>
      </c>
      <c r="H70" s="66">
        <v>450</v>
      </c>
      <c r="I70" s="66">
        <v>450</v>
      </c>
      <c r="J70" s="66">
        <v>369.62</v>
      </c>
      <c r="K70" s="66">
        <f t="shared" si="6"/>
        <v>107.0927739468042</v>
      </c>
      <c r="L70" s="66">
        <f t="shared" si="7"/>
        <v>82.137777777777771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G72+G73</f>
        <v>2216.4</v>
      </c>
      <c r="H71" s="65">
        <f>H72+H73</f>
        <v>2200</v>
      </c>
      <c r="I71" s="65">
        <f>I72+I73</f>
        <v>2600</v>
      </c>
      <c r="J71" s="65">
        <f>J72+J73</f>
        <v>2534.6299999999997</v>
      </c>
      <c r="K71" s="65">
        <f t="shared" si="6"/>
        <v>114.35796787583469</v>
      </c>
      <c r="L71" s="65">
        <f t="shared" si="7"/>
        <v>97.485769230769236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2216.4</v>
      </c>
      <c r="H72" s="66">
        <v>2100</v>
      </c>
      <c r="I72" s="66">
        <v>2500</v>
      </c>
      <c r="J72" s="66">
        <v>2470.4899999999998</v>
      </c>
      <c r="K72" s="66">
        <f t="shared" si="6"/>
        <v>111.46408590507129</v>
      </c>
      <c r="L72" s="66">
        <f t="shared" si="7"/>
        <v>98.819599999999994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0</v>
      </c>
      <c r="H73" s="66">
        <v>100</v>
      </c>
      <c r="I73" s="66">
        <v>100</v>
      </c>
      <c r="J73" s="66">
        <v>64.14</v>
      </c>
      <c r="K73" s="66" t="e">
        <f t="shared" si="6"/>
        <v>#DIV/0!</v>
      </c>
      <c r="L73" s="66">
        <f t="shared" si="7"/>
        <v>64.14</v>
      </c>
    </row>
    <row r="74" spans="2:12" x14ac:dyDescent="0.25">
      <c r="B74" s="65" t="s">
        <v>164</v>
      </c>
      <c r="C74" s="65"/>
      <c r="D74" s="65"/>
      <c r="E74" s="65"/>
      <c r="F74" s="65" t="s">
        <v>165</v>
      </c>
      <c r="G74" s="65">
        <f>G75+G82</f>
        <v>74495.28</v>
      </c>
      <c r="H74" s="65">
        <f>H75+H82</f>
        <v>93700</v>
      </c>
      <c r="I74" s="65">
        <f>I75+I82</f>
        <v>102320</v>
      </c>
      <c r="J74" s="65">
        <f>J75+J82</f>
        <v>103004.91</v>
      </c>
      <c r="K74" s="65">
        <f t="shared" si="6"/>
        <v>138.27038437871499</v>
      </c>
      <c r="L74" s="65">
        <f t="shared" si="7"/>
        <v>100.6693803752932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>G76+G80</f>
        <v>13736.529999999999</v>
      </c>
      <c r="H75" s="65">
        <f>H76+H80</f>
        <v>21700</v>
      </c>
      <c r="I75" s="65">
        <f>I76+I80</f>
        <v>28320</v>
      </c>
      <c r="J75" s="65">
        <f>J76+J80</f>
        <v>29071.68</v>
      </c>
      <c r="K75" s="65">
        <f t="shared" si="6"/>
        <v>211.63772801428019</v>
      </c>
      <c r="L75" s="65">
        <f t="shared" si="7"/>
        <v>102.65423728813559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G77+G78+G79</f>
        <v>10327.799999999999</v>
      </c>
      <c r="H76" s="65">
        <f>H77+H78+H79</f>
        <v>18300</v>
      </c>
      <c r="I76" s="65">
        <f>I77+I78+I79</f>
        <v>24800</v>
      </c>
      <c r="J76" s="65">
        <f>J77+J78+J79</f>
        <v>25214.14</v>
      </c>
      <c r="K76" s="65">
        <f t="shared" si="6"/>
        <v>244.13853870136913</v>
      </c>
      <c r="L76" s="65">
        <f t="shared" si="7"/>
        <v>101.66991935483871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327.8</v>
      </c>
      <c r="H77" s="66">
        <v>18200</v>
      </c>
      <c r="I77" s="66">
        <v>24700</v>
      </c>
      <c r="J77" s="66">
        <v>25214.14</v>
      </c>
      <c r="K77" s="66">
        <f t="shared" si="6"/>
        <v>7691.9280048810251</v>
      </c>
      <c r="L77" s="66">
        <f t="shared" si="7"/>
        <v>102.08153846153846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0</v>
      </c>
      <c r="H78" s="66">
        <v>100</v>
      </c>
      <c r="I78" s="66">
        <v>100</v>
      </c>
      <c r="J78" s="66">
        <v>0</v>
      </c>
      <c r="K78" s="66" t="e">
        <f t="shared" si="6"/>
        <v>#DIV/0!</v>
      </c>
      <c r="L78" s="66">
        <f t="shared" si="7"/>
        <v>0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10000</v>
      </c>
      <c r="H79" s="66">
        <v>0</v>
      </c>
      <c r="I79" s="66">
        <v>0</v>
      </c>
      <c r="J79" s="66">
        <v>0</v>
      </c>
      <c r="K79" s="66">
        <f t="shared" si="6"/>
        <v>0</v>
      </c>
      <c r="L79" s="66" t="e">
        <f t="shared" si="7"/>
        <v>#DIV/0!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65">
        <f>G81</f>
        <v>3408.73</v>
      </c>
      <c r="H80" s="65">
        <f>H81</f>
        <v>3400</v>
      </c>
      <c r="I80" s="65">
        <f>I81</f>
        <v>3520</v>
      </c>
      <c r="J80" s="65">
        <f>J81</f>
        <v>3857.54</v>
      </c>
      <c r="K80" s="65">
        <f t="shared" si="6"/>
        <v>113.1664872254476</v>
      </c>
      <c r="L80" s="65">
        <f t="shared" si="7"/>
        <v>109.58920454545455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3408.73</v>
      </c>
      <c r="H81" s="66">
        <v>3400</v>
      </c>
      <c r="I81" s="66">
        <v>3520</v>
      </c>
      <c r="J81" s="66">
        <v>3857.54</v>
      </c>
      <c r="K81" s="66">
        <f t="shared" si="6"/>
        <v>113.1664872254476</v>
      </c>
      <c r="L81" s="66">
        <f t="shared" si="7"/>
        <v>109.58920454545455</v>
      </c>
    </row>
    <row r="82" spans="2:12" x14ac:dyDescent="0.25">
      <c r="B82" s="65"/>
      <c r="C82" s="65" t="s">
        <v>180</v>
      </c>
      <c r="D82" s="65"/>
      <c r="E82" s="65"/>
      <c r="F82" s="65" t="s">
        <v>181</v>
      </c>
      <c r="G82" s="65">
        <f t="shared" ref="G82:J83" si="8">G83</f>
        <v>60758.75</v>
      </c>
      <c r="H82" s="65">
        <f t="shared" si="8"/>
        <v>72000</v>
      </c>
      <c r="I82" s="65">
        <f t="shared" si="8"/>
        <v>74000</v>
      </c>
      <c r="J82" s="65">
        <f t="shared" si="8"/>
        <v>73933.23</v>
      </c>
      <c r="K82" s="65">
        <f t="shared" si="6"/>
        <v>121.68326372744666</v>
      </c>
      <c r="L82" s="65">
        <f t="shared" si="7"/>
        <v>99.909770270270272</v>
      </c>
    </row>
    <row r="83" spans="2:12" x14ac:dyDescent="0.25">
      <c r="B83" s="65"/>
      <c r="C83" s="65"/>
      <c r="D83" s="65" t="s">
        <v>182</v>
      </c>
      <c r="E83" s="65"/>
      <c r="F83" s="65" t="s">
        <v>183</v>
      </c>
      <c r="G83" s="65">
        <f t="shared" si="8"/>
        <v>60758.75</v>
      </c>
      <c r="H83" s="65">
        <f t="shared" si="8"/>
        <v>72000</v>
      </c>
      <c r="I83" s="65">
        <f t="shared" si="8"/>
        <v>74000</v>
      </c>
      <c r="J83" s="65">
        <f t="shared" si="8"/>
        <v>73933.23</v>
      </c>
      <c r="K83" s="65">
        <f t="shared" si="6"/>
        <v>121.68326372744666</v>
      </c>
      <c r="L83" s="65">
        <f t="shared" si="7"/>
        <v>99.909770270270272</v>
      </c>
    </row>
    <row r="84" spans="2:12" x14ac:dyDescent="0.25">
      <c r="B84" s="66"/>
      <c r="C84" s="66"/>
      <c r="D84" s="66"/>
      <c r="E84" s="66" t="s">
        <v>184</v>
      </c>
      <c r="F84" s="66" t="s">
        <v>183</v>
      </c>
      <c r="G84" s="66">
        <v>60758.75</v>
      </c>
      <c r="H84" s="66">
        <v>72000</v>
      </c>
      <c r="I84" s="66">
        <v>74000</v>
      </c>
      <c r="J84" s="66">
        <v>73933.23</v>
      </c>
      <c r="K84" s="66">
        <f t="shared" si="6"/>
        <v>121.68326372744666</v>
      </c>
      <c r="L84" s="66">
        <f t="shared" si="7"/>
        <v>99.909770270270272</v>
      </c>
    </row>
    <row r="85" spans="2:12" x14ac:dyDescent="0.25">
      <c r="B85" s="65"/>
      <c r="C85" s="66"/>
      <c r="D85" s="67"/>
      <c r="E85" s="68"/>
      <c r="F85" s="8"/>
      <c r="G85" s="65"/>
      <c r="H85" s="65"/>
      <c r="I85" s="65"/>
      <c r="J85" s="65"/>
      <c r="K85" s="70"/>
      <c r="L85" s="70"/>
    </row>
  </sheetData>
  <mergeCells count="7">
    <mergeCell ref="B28:F28"/>
    <mergeCell ref="B29:F29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2869950.83</v>
      </c>
      <c r="D6" s="71">
        <f>D7+D9+D11+D13</f>
        <v>3454397</v>
      </c>
      <c r="E6" s="71">
        <f>E7+E9+E11+E13</f>
        <v>3845808</v>
      </c>
      <c r="F6" s="71">
        <f>F7+F9+F11+F13</f>
        <v>3817674.97</v>
      </c>
      <c r="G6" s="72">
        <f t="shared" ref="G6:G21" si="0">(F6*100)/C6</f>
        <v>133.02231278993725</v>
      </c>
      <c r="H6" s="72">
        <f t="shared" ref="H6:H21" si="1">(F6*100)/E6</f>
        <v>99.268475441311679</v>
      </c>
    </row>
    <row r="7" spans="1:8" x14ac:dyDescent="0.25">
      <c r="A7"/>
      <c r="B7" s="8" t="s">
        <v>185</v>
      </c>
      <c r="C7" s="71">
        <f>C8</f>
        <v>2849041.16</v>
      </c>
      <c r="D7" s="71">
        <f>D8</f>
        <v>3402962</v>
      </c>
      <c r="E7" s="71">
        <f>E8</f>
        <v>3794873</v>
      </c>
      <c r="F7" s="71">
        <f>F8</f>
        <v>3775158.87</v>
      </c>
      <c r="G7" s="72">
        <f t="shared" si="0"/>
        <v>132.50629450365679</v>
      </c>
      <c r="H7" s="72">
        <f t="shared" si="1"/>
        <v>99.480506198758164</v>
      </c>
    </row>
    <row r="8" spans="1:8" x14ac:dyDescent="0.25">
      <c r="A8"/>
      <c r="B8" s="16" t="s">
        <v>186</v>
      </c>
      <c r="C8" s="73">
        <v>2849041.16</v>
      </c>
      <c r="D8" s="73">
        <v>3402962</v>
      </c>
      <c r="E8" s="73">
        <v>3794873</v>
      </c>
      <c r="F8" s="74">
        <v>3775158.87</v>
      </c>
      <c r="G8" s="70">
        <f t="shared" si="0"/>
        <v>132.50629450365679</v>
      </c>
      <c r="H8" s="70">
        <f t="shared" si="1"/>
        <v>99.480506198758164</v>
      </c>
    </row>
    <row r="9" spans="1:8" x14ac:dyDescent="0.25">
      <c r="A9"/>
      <c r="B9" s="8" t="s">
        <v>187</v>
      </c>
      <c r="C9" s="71">
        <f>C10</f>
        <v>0</v>
      </c>
      <c r="D9" s="71">
        <f>D10</f>
        <v>1000</v>
      </c>
      <c r="E9" s="71">
        <f>E10</f>
        <v>1000</v>
      </c>
      <c r="F9" s="71">
        <f>F10</f>
        <v>617.89</v>
      </c>
      <c r="G9" s="72" t="e">
        <f t="shared" si="0"/>
        <v>#DIV/0!</v>
      </c>
      <c r="H9" s="72">
        <f t="shared" si="1"/>
        <v>61.789000000000001</v>
      </c>
    </row>
    <row r="10" spans="1:8" x14ac:dyDescent="0.25">
      <c r="A10"/>
      <c r="B10" s="16" t="s">
        <v>188</v>
      </c>
      <c r="C10" s="73">
        <v>0</v>
      </c>
      <c r="D10" s="73">
        <v>1000</v>
      </c>
      <c r="E10" s="73">
        <v>1000</v>
      </c>
      <c r="F10" s="74">
        <v>617.89</v>
      </c>
      <c r="G10" s="70" t="e">
        <f t="shared" si="0"/>
        <v>#DIV/0!</v>
      </c>
      <c r="H10" s="70">
        <f t="shared" si="1"/>
        <v>61.789000000000001</v>
      </c>
    </row>
    <row r="11" spans="1:8" x14ac:dyDescent="0.25">
      <c r="A11"/>
      <c r="B11" s="8" t="s">
        <v>189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190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191</v>
      </c>
      <c r="C13" s="71">
        <f>C14</f>
        <v>20909.669999999998</v>
      </c>
      <c r="D13" s="71">
        <f>D14</f>
        <v>50435</v>
      </c>
      <c r="E13" s="71">
        <f>E14</f>
        <v>49935</v>
      </c>
      <c r="F13" s="71">
        <f>F14</f>
        <v>41898.21</v>
      </c>
      <c r="G13" s="72">
        <f t="shared" si="0"/>
        <v>200.37719390119503</v>
      </c>
      <c r="H13" s="72">
        <f t="shared" si="1"/>
        <v>83.905497146290173</v>
      </c>
    </row>
    <row r="14" spans="1:8" x14ac:dyDescent="0.25">
      <c r="A14"/>
      <c r="B14" s="16" t="s">
        <v>192</v>
      </c>
      <c r="C14" s="73">
        <v>20909.669999999998</v>
      </c>
      <c r="D14" s="73">
        <v>50435</v>
      </c>
      <c r="E14" s="73">
        <v>49935</v>
      </c>
      <c r="F14" s="74">
        <v>41898.21</v>
      </c>
      <c r="G14" s="70">
        <f t="shared" si="0"/>
        <v>200.37719390119503</v>
      </c>
      <c r="H14" s="70">
        <f t="shared" si="1"/>
        <v>83.905497146290173</v>
      </c>
    </row>
    <row r="15" spans="1:8" x14ac:dyDescent="0.25">
      <c r="B15" s="8" t="s">
        <v>32</v>
      </c>
      <c r="C15" s="75">
        <f>C16+C18+C20</f>
        <v>2869950.83</v>
      </c>
      <c r="D15" s="75">
        <f>D16+D18+D20</f>
        <v>3454397</v>
      </c>
      <c r="E15" s="75">
        <f>E16+E18+E20</f>
        <v>3845808</v>
      </c>
      <c r="F15" s="75">
        <f>F16+F18+F20</f>
        <v>3813599.7600000002</v>
      </c>
      <c r="G15" s="72">
        <f t="shared" si="0"/>
        <v>132.88031697741664</v>
      </c>
      <c r="H15" s="72">
        <f t="shared" si="1"/>
        <v>99.162510452939927</v>
      </c>
    </row>
    <row r="16" spans="1:8" x14ac:dyDescent="0.25">
      <c r="A16"/>
      <c r="B16" s="8" t="s">
        <v>185</v>
      </c>
      <c r="C16" s="75">
        <f>C17</f>
        <v>2849041.16</v>
      </c>
      <c r="D16" s="75">
        <f>D17</f>
        <v>3402962</v>
      </c>
      <c r="E16" s="75">
        <f>E17</f>
        <v>3794873</v>
      </c>
      <c r="F16" s="75">
        <f>F17</f>
        <v>3775158.87</v>
      </c>
      <c r="G16" s="72">
        <f t="shared" si="0"/>
        <v>132.50629450365679</v>
      </c>
      <c r="H16" s="72">
        <f t="shared" si="1"/>
        <v>99.480506198758164</v>
      </c>
    </row>
    <row r="17" spans="1:8" x14ac:dyDescent="0.25">
      <c r="A17"/>
      <c r="B17" s="16" t="s">
        <v>186</v>
      </c>
      <c r="C17" s="73">
        <v>2849041.16</v>
      </c>
      <c r="D17" s="73">
        <v>3402962</v>
      </c>
      <c r="E17" s="76">
        <v>3794873</v>
      </c>
      <c r="F17" s="74">
        <v>3775158.87</v>
      </c>
      <c r="G17" s="70">
        <f t="shared" si="0"/>
        <v>132.50629450365679</v>
      </c>
      <c r="H17" s="70">
        <f t="shared" si="1"/>
        <v>99.480506198758164</v>
      </c>
    </row>
    <row r="18" spans="1:8" x14ac:dyDescent="0.25">
      <c r="A18"/>
      <c r="B18" s="8" t="s">
        <v>187</v>
      </c>
      <c r="C18" s="75">
        <f>C19</f>
        <v>0</v>
      </c>
      <c r="D18" s="75">
        <f>D19</f>
        <v>1000</v>
      </c>
      <c r="E18" s="75">
        <f>E19</f>
        <v>1000</v>
      </c>
      <c r="F18" s="75">
        <f>F19</f>
        <v>899.98</v>
      </c>
      <c r="G18" s="72" t="e">
        <f t="shared" si="0"/>
        <v>#DIV/0!</v>
      </c>
      <c r="H18" s="72">
        <f t="shared" si="1"/>
        <v>89.998000000000005</v>
      </c>
    </row>
    <row r="19" spans="1:8" x14ac:dyDescent="0.25">
      <c r="A19"/>
      <c r="B19" s="16" t="s">
        <v>188</v>
      </c>
      <c r="C19" s="73">
        <v>0</v>
      </c>
      <c r="D19" s="73">
        <v>1000</v>
      </c>
      <c r="E19" s="76">
        <v>1000</v>
      </c>
      <c r="F19" s="74">
        <v>899.98</v>
      </c>
      <c r="G19" s="70" t="e">
        <f t="shared" si="0"/>
        <v>#DIV/0!</v>
      </c>
      <c r="H19" s="70">
        <f t="shared" si="1"/>
        <v>89.998000000000005</v>
      </c>
    </row>
    <row r="20" spans="1:8" x14ac:dyDescent="0.25">
      <c r="A20"/>
      <c r="B20" s="8" t="s">
        <v>191</v>
      </c>
      <c r="C20" s="75">
        <f>C21</f>
        <v>20909.669999999998</v>
      </c>
      <c r="D20" s="75">
        <f>D21</f>
        <v>50435</v>
      </c>
      <c r="E20" s="75">
        <f>E21</f>
        <v>49935</v>
      </c>
      <c r="F20" s="75">
        <f>F21</f>
        <v>37540.910000000003</v>
      </c>
      <c r="G20" s="72">
        <f t="shared" si="0"/>
        <v>179.53851017256611</v>
      </c>
      <c r="H20" s="72">
        <f t="shared" si="1"/>
        <v>75.179553419445284</v>
      </c>
    </row>
    <row r="21" spans="1:8" x14ac:dyDescent="0.25">
      <c r="A21"/>
      <c r="B21" s="16" t="s">
        <v>192</v>
      </c>
      <c r="C21" s="73">
        <v>20909.669999999998</v>
      </c>
      <c r="D21" s="73">
        <v>50435</v>
      </c>
      <c r="E21" s="76">
        <v>49935</v>
      </c>
      <c r="F21" s="74">
        <v>37540.910000000003</v>
      </c>
      <c r="G21" s="70">
        <f t="shared" si="0"/>
        <v>179.53851017256611</v>
      </c>
      <c r="H21" s="70">
        <f t="shared" si="1"/>
        <v>75.179553419445284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2869950.83</v>
      </c>
      <c r="D6" s="75">
        <f t="shared" si="0"/>
        <v>3454397</v>
      </c>
      <c r="E6" s="75">
        <f t="shared" si="0"/>
        <v>3845808</v>
      </c>
      <c r="F6" s="75">
        <f t="shared" si="0"/>
        <v>3813599.76</v>
      </c>
      <c r="G6" s="70">
        <f>(F6*100)/C6</f>
        <v>132.88031697741664</v>
      </c>
      <c r="H6" s="70">
        <f>(F6*100)/E6</f>
        <v>99.162510452939927</v>
      </c>
    </row>
    <row r="7" spans="2:8" x14ac:dyDescent="0.25">
      <c r="B7" s="8" t="s">
        <v>193</v>
      </c>
      <c r="C7" s="75">
        <f t="shared" si="0"/>
        <v>2869950.83</v>
      </c>
      <c r="D7" s="75">
        <f t="shared" si="0"/>
        <v>3454397</v>
      </c>
      <c r="E7" s="75">
        <f t="shared" si="0"/>
        <v>3845808</v>
      </c>
      <c r="F7" s="75">
        <f t="shared" si="0"/>
        <v>3813599.76</v>
      </c>
      <c r="G7" s="70">
        <f>(F7*100)/C7</f>
        <v>132.88031697741664</v>
      </c>
      <c r="H7" s="70">
        <f>(F7*100)/E7</f>
        <v>99.162510452939927</v>
      </c>
    </row>
    <row r="8" spans="2:8" x14ac:dyDescent="0.25">
      <c r="B8" s="11" t="s">
        <v>194</v>
      </c>
      <c r="C8" s="73">
        <v>2869950.83</v>
      </c>
      <c r="D8" s="73">
        <v>3454397</v>
      </c>
      <c r="E8" s="73">
        <v>3845808</v>
      </c>
      <c r="F8" s="74">
        <v>3813599.76</v>
      </c>
      <c r="G8" s="70">
        <f>(F8*100)/C8</f>
        <v>132.88031697741664</v>
      </c>
      <c r="H8" s="70">
        <f>(F8*100)/E8</f>
        <v>99.162510452939927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68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195</v>
      </c>
      <c r="C1" s="39"/>
    </row>
    <row r="2" spans="1:6" ht="15" customHeight="1" x14ac:dyDescent="0.2">
      <c r="A2" s="41" t="s">
        <v>34</v>
      </c>
      <c r="B2" s="42" t="s">
        <v>196</v>
      </c>
      <c r="C2" s="39"/>
    </row>
    <row r="3" spans="1:6" s="39" customFormat="1" ht="43.5" customHeight="1" x14ac:dyDescent="0.2">
      <c r="A3" s="43" t="s">
        <v>35</v>
      </c>
      <c r="B3" s="37" t="s">
        <v>197</v>
      </c>
    </row>
    <row r="4" spans="1:6" s="39" customFormat="1" x14ac:dyDescent="0.2">
      <c r="A4" s="43" t="s">
        <v>36</v>
      </c>
      <c r="B4" s="44" t="s">
        <v>198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199</v>
      </c>
      <c r="B7" s="46"/>
      <c r="C7" s="77">
        <f>C13+C104</f>
        <v>3403062</v>
      </c>
      <c r="D7" s="77">
        <f>D13+D104</f>
        <v>3794873</v>
      </c>
      <c r="E7" s="77">
        <f>E13+E104</f>
        <v>3775158.8699999996</v>
      </c>
      <c r="F7" s="77">
        <f>(E7*100)/D7</f>
        <v>99.480506198758164</v>
      </c>
    </row>
    <row r="8" spans="1:6" x14ac:dyDescent="0.2">
      <c r="A8" s="47" t="s">
        <v>82</v>
      </c>
      <c r="B8" s="46"/>
      <c r="C8" s="77">
        <f>C71</f>
        <v>1000</v>
      </c>
      <c r="D8" s="77">
        <f>D71</f>
        <v>1000</v>
      </c>
      <c r="E8" s="77">
        <f>E71</f>
        <v>899.98</v>
      </c>
      <c r="F8" s="77">
        <f>(E8*100)/D8</f>
        <v>89.998000000000005</v>
      </c>
    </row>
    <row r="9" spans="1:6" x14ac:dyDescent="0.2">
      <c r="A9" s="47" t="s">
        <v>200</v>
      </c>
      <c r="B9" s="46"/>
      <c r="C9" s="77">
        <f>C80</f>
        <v>0</v>
      </c>
      <c r="D9" s="77">
        <f>D80</f>
        <v>0</v>
      </c>
      <c r="E9" s="77">
        <f>E80</f>
        <v>0</v>
      </c>
      <c r="F9" s="77" t="e">
        <f>(E9*100)/D9</f>
        <v>#DIV/0!</v>
      </c>
    </row>
    <row r="10" spans="1:6" x14ac:dyDescent="0.2">
      <c r="A10" s="47" t="s">
        <v>201</v>
      </c>
      <c r="B10" s="46"/>
      <c r="C10" s="77">
        <f>C85</f>
        <v>50435</v>
      </c>
      <c r="D10" s="77">
        <f>D85</f>
        <v>49935</v>
      </c>
      <c r="E10" s="77">
        <f>E85</f>
        <v>37540.909999999996</v>
      </c>
      <c r="F10" s="77">
        <f>(E10*100)/D10</f>
        <v>75.179553419445284</v>
      </c>
    </row>
    <row r="11" spans="1:6" s="57" customFormat="1" x14ac:dyDescent="0.2"/>
    <row r="12" spans="1:6" ht="38.25" x14ac:dyDescent="0.2">
      <c r="A12" s="47" t="s">
        <v>202</v>
      </c>
      <c r="B12" s="47" t="s">
        <v>203</v>
      </c>
      <c r="C12" s="47" t="s">
        <v>43</v>
      </c>
      <c r="D12" s="47" t="s">
        <v>204</v>
      </c>
      <c r="E12" s="47" t="s">
        <v>205</v>
      </c>
      <c r="F12" s="47" t="s">
        <v>206</v>
      </c>
    </row>
    <row r="13" spans="1:6" x14ac:dyDescent="0.2">
      <c r="A13" s="48" t="s">
        <v>199</v>
      </c>
      <c r="B13" s="48" t="s">
        <v>207</v>
      </c>
      <c r="C13" s="78">
        <f>C14+C56</f>
        <v>3403062</v>
      </c>
      <c r="D13" s="78">
        <f>D14+D56</f>
        <v>3794873</v>
      </c>
      <c r="E13" s="78">
        <f>E14+E56</f>
        <v>3775158.8699999996</v>
      </c>
      <c r="F13" s="79">
        <f>(E13*100)/D13</f>
        <v>99.480506198758164</v>
      </c>
    </row>
    <row r="14" spans="1:6" x14ac:dyDescent="0.2">
      <c r="A14" s="49" t="s">
        <v>80</v>
      </c>
      <c r="B14" s="50" t="s">
        <v>81</v>
      </c>
      <c r="C14" s="80">
        <f>C15+C23+C50</f>
        <v>3310362</v>
      </c>
      <c r="D14" s="80">
        <f>D15+D23+D50</f>
        <v>3703053</v>
      </c>
      <c r="E14" s="80">
        <f>E15+E23+E50</f>
        <v>3683231.07</v>
      </c>
      <c r="F14" s="81">
        <f>(E14*100)/D14</f>
        <v>99.464713845575531</v>
      </c>
    </row>
    <row r="15" spans="1:6" x14ac:dyDescent="0.2">
      <c r="A15" s="51" t="s">
        <v>82</v>
      </c>
      <c r="B15" s="52" t="s">
        <v>83</v>
      </c>
      <c r="C15" s="82">
        <f>C16+C19+C21</f>
        <v>2683095</v>
      </c>
      <c r="D15" s="82">
        <f>D16+D19+D21</f>
        <v>3020436</v>
      </c>
      <c r="E15" s="82">
        <f>E16+E19+E21</f>
        <v>3020119.52</v>
      </c>
      <c r="F15" s="81">
        <f>(E15*100)/D15</f>
        <v>99.989522042513073</v>
      </c>
    </row>
    <row r="16" spans="1:6" x14ac:dyDescent="0.2">
      <c r="A16" s="53" t="s">
        <v>84</v>
      </c>
      <c r="B16" s="54" t="s">
        <v>85</v>
      </c>
      <c r="C16" s="83">
        <f>C17+C18</f>
        <v>2216500</v>
      </c>
      <c r="D16" s="83">
        <f>D17+D18</f>
        <v>2508862</v>
      </c>
      <c r="E16" s="83">
        <f>E17+E18</f>
        <v>2508854.0499999998</v>
      </c>
      <c r="F16" s="83">
        <f>(E16*100)/D16</f>
        <v>99.999683123264646</v>
      </c>
    </row>
    <row r="17" spans="1:6" x14ac:dyDescent="0.2">
      <c r="A17" s="55" t="s">
        <v>86</v>
      </c>
      <c r="B17" s="56" t="s">
        <v>87</v>
      </c>
      <c r="C17" s="84">
        <v>2196500</v>
      </c>
      <c r="D17" s="84">
        <v>2482620</v>
      </c>
      <c r="E17" s="84">
        <v>2482612.4</v>
      </c>
      <c r="F17" s="84"/>
    </row>
    <row r="18" spans="1:6" x14ac:dyDescent="0.2">
      <c r="A18" s="55" t="s">
        <v>88</v>
      </c>
      <c r="B18" s="56" t="s">
        <v>89</v>
      </c>
      <c r="C18" s="84">
        <v>20000</v>
      </c>
      <c r="D18" s="84">
        <v>26242</v>
      </c>
      <c r="E18" s="84">
        <v>26241.65</v>
      </c>
      <c r="F18" s="84"/>
    </row>
    <row r="19" spans="1:6" x14ac:dyDescent="0.2">
      <c r="A19" s="53" t="s">
        <v>90</v>
      </c>
      <c r="B19" s="54" t="s">
        <v>91</v>
      </c>
      <c r="C19" s="83">
        <f>C20</f>
        <v>86500</v>
      </c>
      <c r="D19" s="83">
        <f>D20</f>
        <v>99579</v>
      </c>
      <c r="E19" s="83">
        <f>E20</f>
        <v>99277.68</v>
      </c>
      <c r="F19" s="83">
        <f>(E19*100)/D19</f>
        <v>99.697406079595098</v>
      </c>
    </row>
    <row r="20" spans="1:6" x14ac:dyDescent="0.2">
      <c r="A20" s="55" t="s">
        <v>92</v>
      </c>
      <c r="B20" s="56" t="s">
        <v>91</v>
      </c>
      <c r="C20" s="84">
        <v>86500</v>
      </c>
      <c r="D20" s="84">
        <v>99579</v>
      </c>
      <c r="E20" s="84">
        <v>99277.68</v>
      </c>
      <c r="F20" s="84"/>
    </row>
    <row r="21" spans="1:6" x14ac:dyDescent="0.2">
      <c r="A21" s="53" t="s">
        <v>93</v>
      </c>
      <c r="B21" s="54" t="s">
        <v>94</v>
      </c>
      <c r="C21" s="83">
        <f>C22</f>
        <v>380095</v>
      </c>
      <c r="D21" s="83">
        <f>D22</f>
        <v>411995</v>
      </c>
      <c r="E21" s="83">
        <f>E22</f>
        <v>411987.79</v>
      </c>
      <c r="F21" s="83">
        <f>(E21*100)/D21</f>
        <v>99.998249978761876</v>
      </c>
    </row>
    <row r="22" spans="1:6" x14ac:dyDescent="0.2">
      <c r="A22" s="55" t="s">
        <v>95</v>
      </c>
      <c r="B22" s="56" t="s">
        <v>96</v>
      </c>
      <c r="C22" s="84">
        <v>380095</v>
      </c>
      <c r="D22" s="84">
        <v>411995</v>
      </c>
      <c r="E22" s="84">
        <v>411987.79</v>
      </c>
      <c r="F22" s="84"/>
    </row>
    <row r="23" spans="1:6" x14ac:dyDescent="0.2">
      <c r="A23" s="51" t="s">
        <v>97</v>
      </c>
      <c r="B23" s="52" t="s">
        <v>98</v>
      </c>
      <c r="C23" s="82">
        <f>C24+C28+C33+C43+C45</f>
        <v>624617</v>
      </c>
      <c r="D23" s="82">
        <f>D24+D28+D33+D43+D45</f>
        <v>679567</v>
      </c>
      <c r="E23" s="82">
        <f>E24+E28+E33+E43+E45</f>
        <v>660207.29999999993</v>
      </c>
      <c r="F23" s="81">
        <f>(E23*100)/D23</f>
        <v>97.151171260523242</v>
      </c>
    </row>
    <row r="24" spans="1:6" x14ac:dyDescent="0.2">
      <c r="A24" s="53" t="s">
        <v>99</v>
      </c>
      <c r="B24" s="54" t="s">
        <v>100</v>
      </c>
      <c r="C24" s="83">
        <f>C25+C26+C27</f>
        <v>115000</v>
      </c>
      <c r="D24" s="83">
        <f>D25+D26+D27</f>
        <v>101000</v>
      </c>
      <c r="E24" s="83">
        <f>E25+E26+E27</f>
        <v>98728.11</v>
      </c>
      <c r="F24" s="83">
        <f>(E24*100)/D24</f>
        <v>97.750603960396035</v>
      </c>
    </row>
    <row r="25" spans="1:6" x14ac:dyDescent="0.2">
      <c r="A25" s="55" t="s">
        <v>101</v>
      </c>
      <c r="B25" s="56" t="s">
        <v>102</v>
      </c>
      <c r="C25" s="84">
        <v>4000</v>
      </c>
      <c r="D25" s="84">
        <v>4000</v>
      </c>
      <c r="E25" s="84">
        <v>3432.2</v>
      </c>
      <c r="F25" s="84"/>
    </row>
    <row r="26" spans="1:6" ht="25.5" x14ac:dyDescent="0.2">
      <c r="A26" s="55" t="s">
        <v>103</v>
      </c>
      <c r="B26" s="56" t="s">
        <v>104</v>
      </c>
      <c r="C26" s="84">
        <v>107000</v>
      </c>
      <c r="D26" s="84">
        <v>95000</v>
      </c>
      <c r="E26" s="84">
        <v>94059.41</v>
      </c>
      <c r="F26" s="84"/>
    </row>
    <row r="27" spans="1:6" x14ac:dyDescent="0.2">
      <c r="A27" s="55" t="s">
        <v>105</v>
      </c>
      <c r="B27" s="56" t="s">
        <v>106</v>
      </c>
      <c r="C27" s="84">
        <v>4000</v>
      </c>
      <c r="D27" s="84">
        <v>2000</v>
      </c>
      <c r="E27" s="84">
        <v>1236.5</v>
      </c>
      <c r="F27" s="84"/>
    </row>
    <row r="28" spans="1:6" x14ac:dyDescent="0.2">
      <c r="A28" s="53" t="s">
        <v>107</v>
      </c>
      <c r="B28" s="54" t="s">
        <v>108</v>
      </c>
      <c r="C28" s="83">
        <f>C29+C30+C31+C32</f>
        <v>106500</v>
      </c>
      <c r="D28" s="83">
        <f>D29+D30+D31+D32</f>
        <v>96500</v>
      </c>
      <c r="E28" s="83">
        <f>E29+E30+E31+E32</f>
        <v>75216.430000000008</v>
      </c>
      <c r="F28" s="83">
        <f>(E28*100)/D28</f>
        <v>77.944487046632119</v>
      </c>
    </row>
    <row r="29" spans="1:6" x14ac:dyDescent="0.2">
      <c r="A29" s="55" t="s">
        <v>109</v>
      </c>
      <c r="B29" s="56" t="s">
        <v>110</v>
      </c>
      <c r="C29" s="84">
        <v>40000</v>
      </c>
      <c r="D29" s="84">
        <v>38000</v>
      </c>
      <c r="E29" s="84">
        <v>28812.560000000001</v>
      </c>
      <c r="F29" s="84"/>
    </row>
    <row r="30" spans="1:6" x14ac:dyDescent="0.2">
      <c r="A30" s="55" t="s">
        <v>111</v>
      </c>
      <c r="B30" s="56" t="s">
        <v>112</v>
      </c>
      <c r="C30" s="84">
        <v>65000</v>
      </c>
      <c r="D30" s="84">
        <v>55000</v>
      </c>
      <c r="E30" s="84">
        <v>43560.57</v>
      </c>
      <c r="F30" s="84"/>
    </row>
    <row r="31" spans="1:6" x14ac:dyDescent="0.2">
      <c r="A31" s="55" t="s">
        <v>113</v>
      </c>
      <c r="B31" s="56" t="s">
        <v>114</v>
      </c>
      <c r="C31" s="84">
        <v>1000</v>
      </c>
      <c r="D31" s="84">
        <v>3000</v>
      </c>
      <c r="E31" s="84">
        <v>2818.6</v>
      </c>
      <c r="F31" s="84"/>
    </row>
    <row r="32" spans="1:6" x14ac:dyDescent="0.2">
      <c r="A32" s="55" t="s">
        <v>115</v>
      </c>
      <c r="B32" s="56" t="s">
        <v>116</v>
      </c>
      <c r="C32" s="84">
        <v>500</v>
      </c>
      <c r="D32" s="84">
        <v>500</v>
      </c>
      <c r="E32" s="84">
        <v>24.7</v>
      </c>
      <c r="F32" s="84"/>
    </row>
    <row r="33" spans="1:6" x14ac:dyDescent="0.2">
      <c r="A33" s="53" t="s">
        <v>117</v>
      </c>
      <c r="B33" s="54" t="s">
        <v>118</v>
      </c>
      <c r="C33" s="83">
        <f>C34+C35+C36+C37+C38+C39+C40+C41+C42</f>
        <v>397100</v>
      </c>
      <c r="D33" s="83">
        <f>D34+D35+D36+D37+D38+D39+D40+D41+D42</f>
        <v>476435</v>
      </c>
      <c r="E33" s="83">
        <f>E34+E35+E36+E37+E38+E39+E40+E41+E42</f>
        <v>480466.07999999996</v>
      </c>
      <c r="F33" s="83">
        <f>(E33*100)/D33</f>
        <v>100.84609233158773</v>
      </c>
    </row>
    <row r="34" spans="1:6" x14ac:dyDescent="0.2">
      <c r="A34" s="55" t="s">
        <v>119</v>
      </c>
      <c r="B34" s="56" t="s">
        <v>120</v>
      </c>
      <c r="C34" s="84">
        <v>280000</v>
      </c>
      <c r="D34" s="84">
        <v>320000</v>
      </c>
      <c r="E34" s="84">
        <v>334853.17</v>
      </c>
      <c r="F34" s="84"/>
    </row>
    <row r="35" spans="1:6" x14ac:dyDescent="0.2">
      <c r="A35" s="55" t="s">
        <v>121</v>
      </c>
      <c r="B35" s="56" t="s">
        <v>122</v>
      </c>
      <c r="C35" s="84">
        <v>8000</v>
      </c>
      <c r="D35" s="84">
        <v>14500</v>
      </c>
      <c r="E35" s="84">
        <v>5294.8</v>
      </c>
      <c r="F35" s="84"/>
    </row>
    <row r="36" spans="1:6" x14ac:dyDescent="0.2">
      <c r="A36" s="55" t="s">
        <v>123</v>
      </c>
      <c r="B36" s="56" t="s">
        <v>124</v>
      </c>
      <c r="C36" s="84">
        <v>9000</v>
      </c>
      <c r="D36" s="84">
        <v>9500</v>
      </c>
      <c r="E36" s="84">
        <v>9667.2900000000009</v>
      </c>
      <c r="F36" s="84"/>
    </row>
    <row r="37" spans="1:6" x14ac:dyDescent="0.2">
      <c r="A37" s="55" t="s">
        <v>125</v>
      </c>
      <c r="B37" s="56" t="s">
        <v>126</v>
      </c>
      <c r="C37" s="84">
        <v>30000</v>
      </c>
      <c r="D37" s="84">
        <v>25000</v>
      </c>
      <c r="E37" s="84">
        <v>24459.53</v>
      </c>
      <c r="F37" s="84"/>
    </row>
    <row r="38" spans="1:6" x14ac:dyDescent="0.2">
      <c r="A38" s="55" t="s">
        <v>127</v>
      </c>
      <c r="B38" s="56" t="s">
        <v>128</v>
      </c>
      <c r="C38" s="84">
        <v>35000</v>
      </c>
      <c r="D38" s="84">
        <v>33000</v>
      </c>
      <c r="E38" s="84">
        <v>32704.400000000001</v>
      </c>
      <c r="F38" s="84"/>
    </row>
    <row r="39" spans="1:6" x14ac:dyDescent="0.2">
      <c r="A39" s="55" t="s">
        <v>129</v>
      </c>
      <c r="B39" s="56" t="s">
        <v>130</v>
      </c>
      <c r="C39" s="84">
        <v>10000</v>
      </c>
      <c r="D39" s="84">
        <v>12500</v>
      </c>
      <c r="E39" s="84">
        <v>12502.35</v>
      </c>
      <c r="F39" s="84"/>
    </row>
    <row r="40" spans="1:6" x14ac:dyDescent="0.2">
      <c r="A40" s="55" t="s">
        <v>131</v>
      </c>
      <c r="B40" s="56" t="s">
        <v>132</v>
      </c>
      <c r="C40" s="84">
        <v>17000</v>
      </c>
      <c r="D40" s="84">
        <v>54750</v>
      </c>
      <c r="E40" s="84">
        <v>54745.21</v>
      </c>
      <c r="F40" s="84"/>
    </row>
    <row r="41" spans="1:6" x14ac:dyDescent="0.2">
      <c r="A41" s="55" t="s">
        <v>133</v>
      </c>
      <c r="B41" s="56" t="s">
        <v>134</v>
      </c>
      <c r="C41" s="84">
        <v>100</v>
      </c>
      <c r="D41" s="84">
        <v>185</v>
      </c>
      <c r="E41" s="84">
        <v>182.87</v>
      </c>
      <c r="F41" s="84"/>
    </row>
    <row r="42" spans="1:6" x14ac:dyDescent="0.2">
      <c r="A42" s="55" t="s">
        <v>135</v>
      </c>
      <c r="B42" s="56" t="s">
        <v>136</v>
      </c>
      <c r="C42" s="84">
        <v>8000</v>
      </c>
      <c r="D42" s="84">
        <v>7000</v>
      </c>
      <c r="E42" s="84">
        <v>6056.46</v>
      </c>
      <c r="F42" s="84"/>
    </row>
    <row r="43" spans="1:6" x14ac:dyDescent="0.2">
      <c r="A43" s="53" t="s">
        <v>137</v>
      </c>
      <c r="B43" s="54" t="s">
        <v>138</v>
      </c>
      <c r="C43" s="83">
        <f>C44</f>
        <v>350</v>
      </c>
      <c r="D43" s="83">
        <f>D44</f>
        <v>265</v>
      </c>
      <c r="E43" s="83">
        <f>E44</f>
        <v>229.1</v>
      </c>
      <c r="F43" s="83">
        <f>(E43*100)/D43</f>
        <v>86.452830188679243</v>
      </c>
    </row>
    <row r="44" spans="1:6" ht="25.5" x14ac:dyDescent="0.2">
      <c r="A44" s="55" t="s">
        <v>139</v>
      </c>
      <c r="B44" s="56" t="s">
        <v>140</v>
      </c>
      <c r="C44" s="84">
        <v>350</v>
      </c>
      <c r="D44" s="84">
        <v>265</v>
      </c>
      <c r="E44" s="84">
        <v>229.1</v>
      </c>
      <c r="F44" s="84"/>
    </row>
    <row r="45" spans="1:6" x14ac:dyDescent="0.2">
      <c r="A45" s="53" t="s">
        <v>141</v>
      </c>
      <c r="B45" s="54" t="s">
        <v>142</v>
      </c>
      <c r="C45" s="83">
        <f>C46+C47+C48+C49</f>
        <v>5667</v>
      </c>
      <c r="D45" s="83">
        <f>D46+D47+D48+D49</f>
        <v>5367</v>
      </c>
      <c r="E45" s="83">
        <f>E46+E47+E48+E49</f>
        <v>5567.5800000000008</v>
      </c>
      <c r="F45" s="83">
        <f>(E45*100)/D45</f>
        <v>103.73728339854668</v>
      </c>
    </row>
    <row r="46" spans="1:6" x14ac:dyDescent="0.2">
      <c r="A46" s="55" t="s">
        <v>145</v>
      </c>
      <c r="B46" s="56" t="s">
        <v>146</v>
      </c>
      <c r="C46" s="84">
        <v>1100</v>
      </c>
      <c r="D46" s="84">
        <v>1100</v>
      </c>
      <c r="E46" s="84">
        <v>1383.16</v>
      </c>
      <c r="F46" s="84"/>
    </row>
    <row r="47" spans="1:6" x14ac:dyDescent="0.2">
      <c r="A47" s="55" t="s">
        <v>147</v>
      </c>
      <c r="B47" s="56" t="s">
        <v>148</v>
      </c>
      <c r="C47" s="84">
        <v>67</v>
      </c>
      <c r="D47" s="84">
        <v>67</v>
      </c>
      <c r="E47" s="84">
        <v>0</v>
      </c>
      <c r="F47" s="84"/>
    </row>
    <row r="48" spans="1:6" x14ac:dyDescent="0.2">
      <c r="A48" s="55" t="s">
        <v>149</v>
      </c>
      <c r="B48" s="56" t="s">
        <v>150</v>
      </c>
      <c r="C48" s="84">
        <v>4000</v>
      </c>
      <c r="D48" s="84">
        <v>4100</v>
      </c>
      <c r="E48" s="84">
        <v>4061.28</v>
      </c>
      <c r="F48" s="84"/>
    </row>
    <row r="49" spans="1:6" x14ac:dyDescent="0.2">
      <c r="A49" s="55" t="s">
        <v>151</v>
      </c>
      <c r="B49" s="56" t="s">
        <v>142</v>
      </c>
      <c r="C49" s="84">
        <v>500</v>
      </c>
      <c r="D49" s="84">
        <v>100</v>
      </c>
      <c r="E49" s="84">
        <v>123.14</v>
      </c>
      <c r="F49" s="84"/>
    </row>
    <row r="50" spans="1:6" x14ac:dyDescent="0.2">
      <c r="A50" s="51" t="s">
        <v>152</v>
      </c>
      <c r="B50" s="52" t="s">
        <v>153</v>
      </c>
      <c r="C50" s="82">
        <f>C51+C53</f>
        <v>2650</v>
      </c>
      <c r="D50" s="82">
        <f>D51+D53</f>
        <v>3050</v>
      </c>
      <c r="E50" s="82">
        <f>E51+E53</f>
        <v>2904.2499999999995</v>
      </c>
      <c r="F50" s="81">
        <f>(E50*100)/D50</f>
        <v>95.221311475409834</v>
      </c>
    </row>
    <row r="51" spans="1:6" x14ac:dyDescent="0.2">
      <c r="A51" s="53" t="s">
        <v>154</v>
      </c>
      <c r="B51" s="54" t="s">
        <v>155</v>
      </c>
      <c r="C51" s="83">
        <f>C52</f>
        <v>450</v>
      </c>
      <c r="D51" s="83">
        <f>D52</f>
        <v>450</v>
      </c>
      <c r="E51" s="83">
        <f>E52</f>
        <v>369.62</v>
      </c>
      <c r="F51" s="83">
        <f>(E51*100)/D51</f>
        <v>82.137777777777771</v>
      </c>
    </row>
    <row r="52" spans="1:6" ht="25.5" x14ac:dyDescent="0.2">
      <c r="A52" s="55" t="s">
        <v>156</v>
      </c>
      <c r="B52" s="56" t="s">
        <v>157</v>
      </c>
      <c r="C52" s="84">
        <v>450</v>
      </c>
      <c r="D52" s="84">
        <v>450</v>
      </c>
      <c r="E52" s="84">
        <v>369.62</v>
      </c>
      <c r="F52" s="84"/>
    </row>
    <row r="53" spans="1:6" x14ac:dyDescent="0.2">
      <c r="A53" s="53" t="s">
        <v>158</v>
      </c>
      <c r="B53" s="54" t="s">
        <v>159</v>
      </c>
      <c r="C53" s="83">
        <f>C54+C55</f>
        <v>2200</v>
      </c>
      <c r="D53" s="83">
        <f>D54+D55</f>
        <v>2600</v>
      </c>
      <c r="E53" s="83">
        <f>E54+E55</f>
        <v>2534.6299999999997</v>
      </c>
      <c r="F53" s="83">
        <f>(E53*100)/D53</f>
        <v>97.485769230769236</v>
      </c>
    </row>
    <row r="54" spans="1:6" x14ac:dyDescent="0.2">
      <c r="A54" s="55" t="s">
        <v>160</v>
      </c>
      <c r="B54" s="56" t="s">
        <v>161</v>
      </c>
      <c r="C54" s="84">
        <v>2100</v>
      </c>
      <c r="D54" s="84">
        <v>2500</v>
      </c>
      <c r="E54" s="84">
        <v>2470.4899999999998</v>
      </c>
      <c r="F54" s="84"/>
    </row>
    <row r="55" spans="1:6" x14ac:dyDescent="0.2">
      <c r="A55" s="55" t="s">
        <v>162</v>
      </c>
      <c r="B55" s="56" t="s">
        <v>163</v>
      </c>
      <c r="C55" s="84">
        <v>100</v>
      </c>
      <c r="D55" s="84">
        <v>100</v>
      </c>
      <c r="E55" s="84">
        <v>64.14</v>
      </c>
      <c r="F55" s="84"/>
    </row>
    <row r="56" spans="1:6" x14ac:dyDescent="0.2">
      <c r="A56" s="49" t="s">
        <v>164</v>
      </c>
      <c r="B56" s="50" t="s">
        <v>165</v>
      </c>
      <c r="C56" s="80">
        <f>C57+C63</f>
        <v>92700</v>
      </c>
      <c r="D56" s="80">
        <f>D57+D63</f>
        <v>91820</v>
      </c>
      <c r="E56" s="80">
        <f>E57+E63</f>
        <v>91927.799999999988</v>
      </c>
      <c r="F56" s="81">
        <f>(E56*100)/D56</f>
        <v>100.11740361576999</v>
      </c>
    </row>
    <row r="57" spans="1:6" x14ac:dyDescent="0.2">
      <c r="A57" s="51" t="s">
        <v>166</v>
      </c>
      <c r="B57" s="52" t="s">
        <v>167</v>
      </c>
      <c r="C57" s="82">
        <f>C58+C61</f>
        <v>20700</v>
      </c>
      <c r="D57" s="82">
        <f>D58+D61</f>
        <v>17820</v>
      </c>
      <c r="E57" s="82">
        <f>E58+E61</f>
        <v>17994.57</v>
      </c>
      <c r="F57" s="81">
        <f>(E57*100)/D57</f>
        <v>100.97962962962963</v>
      </c>
    </row>
    <row r="58" spans="1:6" x14ac:dyDescent="0.2">
      <c r="A58" s="53" t="s">
        <v>168</v>
      </c>
      <c r="B58" s="54" t="s">
        <v>169</v>
      </c>
      <c r="C58" s="83">
        <f>C59+C60</f>
        <v>17300</v>
      </c>
      <c r="D58" s="83">
        <f>D59+D60</f>
        <v>14300</v>
      </c>
      <c r="E58" s="83">
        <f>E59+E60</f>
        <v>14137.03</v>
      </c>
      <c r="F58" s="83">
        <f>(E58*100)/D58</f>
        <v>98.860349650349647</v>
      </c>
    </row>
    <row r="59" spans="1:6" x14ac:dyDescent="0.2">
      <c r="A59" s="55" t="s">
        <v>170</v>
      </c>
      <c r="B59" s="56" t="s">
        <v>171</v>
      </c>
      <c r="C59" s="84">
        <v>17200</v>
      </c>
      <c r="D59" s="84">
        <v>14200</v>
      </c>
      <c r="E59" s="84">
        <v>14137.03</v>
      </c>
      <c r="F59" s="84"/>
    </row>
    <row r="60" spans="1:6" x14ac:dyDescent="0.2">
      <c r="A60" s="55" t="s">
        <v>172</v>
      </c>
      <c r="B60" s="56" t="s">
        <v>173</v>
      </c>
      <c r="C60" s="84">
        <v>100</v>
      </c>
      <c r="D60" s="84">
        <v>100</v>
      </c>
      <c r="E60" s="84">
        <v>0</v>
      </c>
      <c r="F60" s="84"/>
    </row>
    <row r="61" spans="1:6" x14ac:dyDescent="0.2">
      <c r="A61" s="53" t="s">
        <v>176</v>
      </c>
      <c r="B61" s="54" t="s">
        <v>177</v>
      </c>
      <c r="C61" s="83">
        <f>C62</f>
        <v>3400</v>
      </c>
      <c r="D61" s="83">
        <f>D62</f>
        <v>3520</v>
      </c>
      <c r="E61" s="83">
        <f>E62</f>
        <v>3857.54</v>
      </c>
      <c r="F61" s="83">
        <f>(E61*100)/D61</f>
        <v>109.58920454545455</v>
      </c>
    </row>
    <row r="62" spans="1:6" x14ac:dyDescent="0.2">
      <c r="A62" s="55" t="s">
        <v>178</v>
      </c>
      <c r="B62" s="56" t="s">
        <v>179</v>
      </c>
      <c r="C62" s="84">
        <v>3400</v>
      </c>
      <c r="D62" s="84">
        <v>3520</v>
      </c>
      <c r="E62" s="84">
        <v>3857.54</v>
      </c>
      <c r="F62" s="84"/>
    </row>
    <row r="63" spans="1:6" x14ac:dyDescent="0.2">
      <c r="A63" s="51" t="s">
        <v>180</v>
      </c>
      <c r="B63" s="52" t="s">
        <v>181</v>
      </c>
      <c r="C63" s="82">
        <f t="shared" ref="C63:E64" si="0">C64</f>
        <v>72000</v>
      </c>
      <c r="D63" s="82">
        <f t="shared" si="0"/>
        <v>74000</v>
      </c>
      <c r="E63" s="82">
        <f t="shared" si="0"/>
        <v>73933.23</v>
      </c>
      <c r="F63" s="81">
        <f>(E63*100)/D63</f>
        <v>99.909770270270272</v>
      </c>
    </row>
    <row r="64" spans="1:6" ht="25.5" x14ac:dyDescent="0.2">
      <c r="A64" s="53" t="s">
        <v>182</v>
      </c>
      <c r="B64" s="54" t="s">
        <v>183</v>
      </c>
      <c r="C64" s="83">
        <f t="shared" si="0"/>
        <v>72000</v>
      </c>
      <c r="D64" s="83">
        <f t="shared" si="0"/>
        <v>74000</v>
      </c>
      <c r="E64" s="83">
        <f t="shared" si="0"/>
        <v>73933.23</v>
      </c>
      <c r="F64" s="83">
        <f>(E64*100)/D64</f>
        <v>99.909770270270272</v>
      </c>
    </row>
    <row r="65" spans="1:6" x14ac:dyDescent="0.2">
      <c r="A65" s="55" t="s">
        <v>184</v>
      </c>
      <c r="B65" s="56" t="s">
        <v>183</v>
      </c>
      <c r="C65" s="84">
        <v>72000</v>
      </c>
      <c r="D65" s="84">
        <v>74000</v>
      </c>
      <c r="E65" s="84">
        <v>73933.23</v>
      </c>
      <c r="F65" s="84"/>
    </row>
    <row r="66" spans="1:6" x14ac:dyDescent="0.2">
      <c r="A66" s="49" t="s">
        <v>50</v>
      </c>
      <c r="B66" s="50" t="s">
        <v>51</v>
      </c>
      <c r="C66" s="80">
        <f t="shared" ref="C66:E67" si="1">C67</f>
        <v>3402962</v>
      </c>
      <c r="D66" s="80">
        <f t="shared" si="1"/>
        <v>3794873</v>
      </c>
      <c r="E66" s="80">
        <f t="shared" si="1"/>
        <v>3775158.8699999996</v>
      </c>
      <c r="F66" s="81">
        <f>(E66*100)/D66</f>
        <v>99.480506198758164</v>
      </c>
    </row>
    <row r="67" spans="1:6" x14ac:dyDescent="0.2">
      <c r="A67" s="51" t="s">
        <v>72</v>
      </c>
      <c r="B67" s="52" t="s">
        <v>73</v>
      </c>
      <c r="C67" s="82">
        <f t="shared" si="1"/>
        <v>3402962</v>
      </c>
      <c r="D67" s="82">
        <f t="shared" si="1"/>
        <v>3794873</v>
      </c>
      <c r="E67" s="82">
        <f t="shared" si="1"/>
        <v>3775158.8699999996</v>
      </c>
      <c r="F67" s="81">
        <f>(E67*100)/D67</f>
        <v>99.480506198758164</v>
      </c>
    </row>
    <row r="68" spans="1:6" ht="25.5" x14ac:dyDescent="0.2">
      <c r="A68" s="53" t="s">
        <v>74</v>
      </c>
      <c r="B68" s="54" t="s">
        <v>75</v>
      </c>
      <c r="C68" s="83">
        <f>C69+C70</f>
        <v>3402962</v>
      </c>
      <c r="D68" s="83">
        <f>D69+D70</f>
        <v>3794873</v>
      </c>
      <c r="E68" s="83">
        <f>E69+E70</f>
        <v>3775158.8699999996</v>
      </c>
      <c r="F68" s="83">
        <f>(E68*100)/D68</f>
        <v>99.480506198758164</v>
      </c>
    </row>
    <row r="69" spans="1:6" x14ac:dyDescent="0.2">
      <c r="A69" s="55" t="s">
        <v>76</v>
      </c>
      <c r="B69" s="56" t="s">
        <v>77</v>
      </c>
      <c r="C69" s="84">
        <v>3310362</v>
      </c>
      <c r="D69" s="84">
        <v>3703053</v>
      </c>
      <c r="E69" s="84">
        <v>3683231.07</v>
      </c>
      <c r="F69" s="84"/>
    </row>
    <row r="70" spans="1:6" ht="25.5" x14ac:dyDescent="0.2">
      <c r="A70" s="55" t="s">
        <v>78</v>
      </c>
      <c r="B70" s="56" t="s">
        <v>79</v>
      </c>
      <c r="C70" s="84">
        <v>92600</v>
      </c>
      <c r="D70" s="84">
        <v>91820</v>
      </c>
      <c r="E70" s="84">
        <v>91927.8</v>
      </c>
      <c r="F70" s="84"/>
    </row>
    <row r="71" spans="1:6" x14ac:dyDescent="0.2">
      <c r="A71" s="48" t="s">
        <v>82</v>
      </c>
      <c r="B71" s="48" t="s">
        <v>208</v>
      </c>
      <c r="C71" s="78">
        <f t="shared" ref="C71:E74" si="2">C72</f>
        <v>1000</v>
      </c>
      <c r="D71" s="78">
        <f t="shared" si="2"/>
        <v>1000</v>
      </c>
      <c r="E71" s="78">
        <f t="shared" si="2"/>
        <v>899.98</v>
      </c>
      <c r="F71" s="79">
        <f>(E71*100)/D71</f>
        <v>89.998000000000005</v>
      </c>
    </row>
    <row r="72" spans="1:6" x14ac:dyDescent="0.2">
      <c r="A72" s="49" t="s">
        <v>164</v>
      </c>
      <c r="B72" s="50" t="s">
        <v>165</v>
      </c>
      <c r="C72" s="80">
        <f t="shared" si="2"/>
        <v>1000</v>
      </c>
      <c r="D72" s="80">
        <f t="shared" si="2"/>
        <v>1000</v>
      </c>
      <c r="E72" s="80">
        <f t="shared" si="2"/>
        <v>899.98</v>
      </c>
      <c r="F72" s="81">
        <f>(E72*100)/D72</f>
        <v>89.998000000000005</v>
      </c>
    </row>
    <row r="73" spans="1:6" x14ac:dyDescent="0.2">
      <c r="A73" s="51" t="s">
        <v>166</v>
      </c>
      <c r="B73" s="52" t="s">
        <v>167</v>
      </c>
      <c r="C73" s="82">
        <f t="shared" si="2"/>
        <v>1000</v>
      </c>
      <c r="D73" s="82">
        <f t="shared" si="2"/>
        <v>1000</v>
      </c>
      <c r="E73" s="82">
        <f t="shared" si="2"/>
        <v>899.98</v>
      </c>
      <c r="F73" s="81">
        <f>(E73*100)/D73</f>
        <v>89.998000000000005</v>
      </c>
    </row>
    <row r="74" spans="1:6" x14ac:dyDescent="0.2">
      <c r="A74" s="53" t="s">
        <v>168</v>
      </c>
      <c r="B74" s="54" t="s">
        <v>169</v>
      </c>
      <c r="C74" s="83">
        <f t="shared" si="2"/>
        <v>1000</v>
      </c>
      <c r="D74" s="83">
        <f t="shared" si="2"/>
        <v>1000</v>
      </c>
      <c r="E74" s="83">
        <f t="shared" si="2"/>
        <v>899.98</v>
      </c>
      <c r="F74" s="83">
        <f>(E74*100)/D74</f>
        <v>89.998000000000005</v>
      </c>
    </row>
    <row r="75" spans="1:6" x14ac:dyDescent="0.2">
      <c r="A75" s="55" t="s">
        <v>170</v>
      </c>
      <c r="B75" s="56" t="s">
        <v>171</v>
      </c>
      <c r="C75" s="84">
        <v>1000</v>
      </c>
      <c r="D75" s="84">
        <v>1000</v>
      </c>
      <c r="E75" s="84">
        <v>899.98</v>
      </c>
      <c r="F75" s="84"/>
    </row>
    <row r="76" spans="1:6" x14ac:dyDescent="0.2">
      <c r="A76" s="49" t="s">
        <v>50</v>
      </c>
      <c r="B76" s="50" t="s">
        <v>51</v>
      </c>
      <c r="C76" s="80">
        <f t="shared" ref="C76:E78" si="3">C77</f>
        <v>1000</v>
      </c>
      <c r="D76" s="80">
        <f t="shared" si="3"/>
        <v>1000</v>
      </c>
      <c r="E76" s="80">
        <f t="shared" si="3"/>
        <v>617.89</v>
      </c>
      <c r="F76" s="81">
        <f>(E76*100)/D76</f>
        <v>61.789000000000001</v>
      </c>
    </row>
    <row r="77" spans="1:6" x14ac:dyDescent="0.2">
      <c r="A77" s="51" t="s">
        <v>66</v>
      </c>
      <c r="B77" s="52" t="s">
        <v>67</v>
      </c>
      <c r="C77" s="82">
        <f t="shared" si="3"/>
        <v>1000</v>
      </c>
      <c r="D77" s="82">
        <f t="shared" si="3"/>
        <v>1000</v>
      </c>
      <c r="E77" s="82">
        <f t="shared" si="3"/>
        <v>617.89</v>
      </c>
      <c r="F77" s="81">
        <f>(E77*100)/D77</f>
        <v>61.789000000000001</v>
      </c>
    </row>
    <row r="78" spans="1:6" x14ac:dyDescent="0.2">
      <c r="A78" s="53" t="s">
        <v>68</v>
      </c>
      <c r="B78" s="54" t="s">
        <v>69</v>
      </c>
      <c r="C78" s="83">
        <f t="shared" si="3"/>
        <v>1000</v>
      </c>
      <c r="D78" s="83">
        <f t="shared" si="3"/>
        <v>1000</v>
      </c>
      <c r="E78" s="83">
        <f t="shared" si="3"/>
        <v>617.89</v>
      </c>
      <c r="F78" s="83">
        <f>(E78*100)/D78</f>
        <v>61.789000000000001</v>
      </c>
    </row>
    <row r="79" spans="1:6" x14ac:dyDescent="0.2">
      <c r="A79" s="55" t="s">
        <v>70</v>
      </c>
      <c r="B79" s="56" t="s">
        <v>71</v>
      </c>
      <c r="C79" s="84">
        <v>1000</v>
      </c>
      <c r="D79" s="84">
        <v>1000</v>
      </c>
      <c r="E79" s="84">
        <v>617.89</v>
      </c>
      <c r="F79" s="84"/>
    </row>
    <row r="80" spans="1:6" x14ac:dyDescent="0.2">
      <c r="A80" s="48" t="s">
        <v>200</v>
      </c>
      <c r="B80" s="48" t="s">
        <v>209</v>
      </c>
      <c r="C80" s="78"/>
      <c r="D80" s="78"/>
      <c r="E80" s="78"/>
      <c r="F80" s="79" t="e">
        <f>(E80*100)/D80</f>
        <v>#DIV/0!</v>
      </c>
    </row>
    <row r="81" spans="1:6" x14ac:dyDescent="0.2">
      <c r="A81" s="49" t="s">
        <v>50</v>
      </c>
      <c r="B81" s="50" t="s">
        <v>51</v>
      </c>
      <c r="C81" s="80">
        <f t="shared" ref="C81:E83" si="4">C82</f>
        <v>0</v>
      </c>
      <c r="D81" s="80">
        <f t="shared" si="4"/>
        <v>0</v>
      </c>
      <c r="E81" s="80">
        <f t="shared" si="4"/>
        <v>0</v>
      </c>
      <c r="F81" s="81" t="e">
        <f>(E81*100)/D81</f>
        <v>#DIV/0!</v>
      </c>
    </row>
    <row r="82" spans="1:6" x14ac:dyDescent="0.2">
      <c r="A82" s="51" t="s">
        <v>60</v>
      </c>
      <c r="B82" s="52" t="s">
        <v>61</v>
      </c>
      <c r="C82" s="82">
        <f t="shared" si="4"/>
        <v>0</v>
      </c>
      <c r="D82" s="82">
        <f t="shared" si="4"/>
        <v>0</v>
      </c>
      <c r="E82" s="82">
        <f t="shared" si="4"/>
        <v>0</v>
      </c>
      <c r="F82" s="81" t="e">
        <f>(E82*100)/D82</f>
        <v>#DIV/0!</v>
      </c>
    </row>
    <row r="83" spans="1:6" x14ac:dyDescent="0.2">
      <c r="A83" s="53" t="s">
        <v>62</v>
      </c>
      <c r="B83" s="54" t="s">
        <v>63</v>
      </c>
      <c r="C83" s="83">
        <f t="shared" si="4"/>
        <v>0</v>
      </c>
      <c r="D83" s="83">
        <f t="shared" si="4"/>
        <v>0</v>
      </c>
      <c r="E83" s="83">
        <f t="shared" si="4"/>
        <v>0</v>
      </c>
      <c r="F83" s="83" t="e">
        <f>(E83*100)/D83</f>
        <v>#DIV/0!</v>
      </c>
    </row>
    <row r="84" spans="1:6" x14ac:dyDescent="0.2">
      <c r="A84" s="55" t="s">
        <v>64</v>
      </c>
      <c r="B84" s="56" t="s">
        <v>65</v>
      </c>
      <c r="C84" s="84">
        <v>0</v>
      </c>
      <c r="D84" s="84">
        <v>0</v>
      </c>
      <c r="E84" s="84">
        <v>0</v>
      </c>
      <c r="F84" s="84"/>
    </row>
    <row r="85" spans="1:6" x14ac:dyDescent="0.2">
      <c r="A85" s="48" t="s">
        <v>201</v>
      </c>
      <c r="B85" s="48" t="s">
        <v>210</v>
      </c>
      <c r="C85" s="78">
        <f>C86+C94</f>
        <v>50435</v>
      </c>
      <c r="D85" s="78">
        <f>D86+D94</f>
        <v>49935</v>
      </c>
      <c r="E85" s="78">
        <f>E86+E94</f>
        <v>37540.909999999996</v>
      </c>
      <c r="F85" s="79">
        <f>(E85*100)/D85</f>
        <v>75.179553419445284</v>
      </c>
    </row>
    <row r="86" spans="1:6" x14ac:dyDescent="0.2">
      <c r="A86" s="49" t="s">
        <v>80</v>
      </c>
      <c r="B86" s="50" t="s">
        <v>81</v>
      </c>
      <c r="C86" s="80">
        <f>C87</f>
        <v>50435</v>
      </c>
      <c r="D86" s="80">
        <f>D87</f>
        <v>40435</v>
      </c>
      <c r="E86" s="80">
        <f>E87</f>
        <v>27363.78</v>
      </c>
      <c r="F86" s="81">
        <f>(E86*100)/D86</f>
        <v>67.673500680103871</v>
      </c>
    </row>
    <row r="87" spans="1:6" x14ac:dyDescent="0.2">
      <c r="A87" s="51" t="s">
        <v>97</v>
      </c>
      <c r="B87" s="52" t="s">
        <v>98</v>
      </c>
      <c r="C87" s="82">
        <f>C88+C90+C92</f>
        <v>50435</v>
      </c>
      <c r="D87" s="82">
        <f>D88+D90+D92</f>
        <v>40435</v>
      </c>
      <c r="E87" s="82">
        <f>E88+E90+E92</f>
        <v>27363.78</v>
      </c>
      <c r="F87" s="81">
        <f>(E87*100)/D87</f>
        <v>67.673500680103871</v>
      </c>
    </row>
    <row r="88" spans="1:6" x14ac:dyDescent="0.2">
      <c r="A88" s="53" t="s">
        <v>107</v>
      </c>
      <c r="B88" s="54" t="s">
        <v>108</v>
      </c>
      <c r="C88" s="83">
        <f>C89</f>
        <v>6636</v>
      </c>
      <c r="D88" s="83">
        <f>D89</f>
        <v>6636</v>
      </c>
      <c r="E88" s="83">
        <f>E89</f>
        <v>3033.02</v>
      </c>
      <c r="F88" s="83">
        <f>(E88*100)/D88</f>
        <v>45.705545509342976</v>
      </c>
    </row>
    <row r="89" spans="1:6" x14ac:dyDescent="0.2">
      <c r="A89" s="55" t="s">
        <v>109</v>
      </c>
      <c r="B89" s="56" t="s">
        <v>110</v>
      </c>
      <c r="C89" s="84">
        <v>6636</v>
      </c>
      <c r="D89" s="84">
        <v>6636</v>
      </c>
      <c r="E89" s="84">
        <v>3033.02</v>
      </c>
      <c r="F89" s="84"/>
    </row>
    <row r="90" spans="1:6" x14ac:dyDescent="0.2">
      <c r="A90" s="53" t="s">
        <v>117</v>
      </c>
      <c r="B90" s="54" t="s">
        <v>118</v>
      </c>
      <c r="C90" s="83">
        <f>C91</f>
        <v>19908</v>
      </c>
      <c r="D90" s="83">
        <f>D91</f>
        <v>14908</v>
      </c>
      <c r="E90" s="83">
        <f>E91</f>
        <v>9216.06</v>
      </c>
      <c r="F90" s="83">
        <f>(E90*100)/D90</f>
        <v>61.819559967802519</v>
      </c>
    </row>
    <row r="91" spans="1:6" x14ac:dyDescent="0.2">
      <c r="A91" s="55" t="s">
        <v>119</v>
      </c>
      <c r="B91" s="56" t="s">
        <v>120</v>
      </c>
      <c r="C91" s="84">
        <v>19908</v>
      </c>
      <c r="D91" s="84">
        <v>14908</v>
      </c>
      <c r="E91" s="84">
        <v>9216.06</v>
      </c>
      <c r="F91" s="84"/>
    </row>
    <row r="92" spans="1:6" x14ac:dyDescent="0.2">
      <c r="A92" s="53" t="s">
        <v>141</v>
      </c>
      <c r="B92" s="54" t="s">
        <v>142</v>
      </c>
      <c r="C92" s="83">
        <f>C93</f>
        <v>23891</v>
      </c>
      <c r="D92" s="83">
        <f>D93</f>
        <v>18891</v>
      </c>
      <c r="E92" s="83">
        <f>E93</f>
        <v>15114.7</v>
      </c>
      <c r="F92" s="83">
        <f>(E92*100)/D92</f>
        <v>80.010057699433588</v>
      </c>
    </row>
    <row r="93" spans="1:6" x14ac:dyDescent="0.2">
      <c r="A93" s="55" t="s">
        <v>143</v>
      </c>
      <c r="B93" s="56" t="s">
        <v>144</v>
      </c>
      <c r="C93" s="84">
        <v>23891</v>
      </c>
      <c r="D93" s="84">
        <v>18891</v>
      </c>
      <c r="E93" s="84">
        <v>15114.7</v>
      </c>
      <c r="F93" s="84"/>
    </row>
    <row r="94" spans="1:6" x14ac:dyDescent="0.2">
      <c r="A94" s="49" t="s">
        <v>164</v>
      </c>
      <c r="B94" s="50" t="s">
        <v>165</v>
      </c>
      <c r="C94" s="80">
        <f t="shared" ref="C94:E96" si="5">C95</f>
        <v>0</v>
      </c>
      <c r="D94" s="80">
        <f t="shared" si="5"/>
        <v>9500</v>
      </c>
      <c r="E94" s="80">
        <f t="shared" si="5"/>
        <v>10177.129999999999</v>
      </c>
      <c r="F94" s="81">
        <f>(E94*100)/D94</f>
        <v>107.12768421052631</v>
      </c>
    </row>
    <row r="95" spans="1:6" x14ac:dyDescent="0.2">
      <c r="A95" s="51" t="s">
        <v>166</v>
      </c>
      <c r="B95" s="52" t="s">
        <v>167</v>
      </c>
      <c r="C95" s="82">
        <f t="shared" si="5"/>
        <v>0</v>
      </c>
      <c r="D95" s="82">
        <f t="shared" si="5"/>
        <v>9500</v>
      </c>
      <c r="E95" s="82">
        <f t="shared" si="5"/>
        <v>10177.129999999999</v>
      </c>
      <c r="F95" s="81">
        <f>(E95*100)/D95</f>
        <v>107.12768421052631</v>
      </c>
    </row>
    <row r="96" spans="1:6" x14ac:dyDescent="0.2">
      <c r="A96" s="53" t="s">
        <v>168</v>
      </c>
      <c r="B96" s="54" t="s">
        <v>169</v>
      </c>
      <c r="C96" s="83">
        <f t="shared" si="5"/>
        <v>0</v>
      </c>
      <c r="D96" s="83">
        <f t="shared" si="5"/>
        <v>9500</v>
      </c>
      <c r="E96" s="83">
        <f t="shared" si="5"/>
        <v>10177.129999999999</v>
      </c>
      <c r="F96" s="83">
        <f>(E96*100)/D96</f>
        <v>107.12768421052631</v>
      </c>
    </row>
    <row r="97" spans="1:6" x14ac:dyDescent="0.2">
      <c r="A97" s="55" t="s">
        <v>170</v>
      </c>
      <c r="B97" s="56" t="s">
        <v>171</v>
      </c>
      <c r="C97" s="84">
        <v>0</v>
      </c>
      <c r="D97" s="84">
        <v>9500</v>
      </c>
      <c r="E97" s="84">
        <v>10177.129999999999</v>
      </c>
      <c r="F97" s="84"/>
    </row>
    <row r="98" spans="1:6" x14ac:dyDescent="0.2">
      <c r="A98" s="49" t="s">
        <v>50</v>
      </c>
      <c r="B98" s="50" t="s">
        <v>51</v>
      </c>
      <c r="C98" s="80">
        <f t="shared" ref="C98:E99" si="6">C99</f>
        <v>50435</v>
      </c>
      <c r="D98" s="80">
        <f t="shared" si="6"/>
        <v>49935</v>
      </c>
      <c r="E98" s="80">
        <f t="shared" si="6"/>
        <v>41898.21</v>
      </c>
      <c r="F98" s="81">
        <f>(E98*100)/D98</f>
        <v>83.905497146290173</v>
      </c>
    </row>
    <row r="99" spans="1:6" x14ac:dyDescent="0.2">
      <c r="A99" s="51" t="s">
        <v>52</v>
      </c>
      <c r="B99" s="52" t="s">
        <v>53</v>
      </c>
      <c r="C99" s="82">
        <f t="shared" si="6"/>
        <v>50435</v>
      </c>
      <c r="D99" s="82">
        <f t="shared" si="6"/>
        <v>49935</v>
      </c>
      <c r="E99" s="82">
        <f t="shared" si="6"/>
        <v>41898.21</v>
      </c>
      <c r="F99" s="81">
        <f>(E99*100)/D99</f>
        <v>83.905497146290173</v>
      </c>
    </row>
    <row r="100" spans="1:6" ht="25.5" x14ac:dyDescent="0.2">
      <c r="A100" s="53" t="s">
        <v>54</v>
      </c>
      <c r="B100" s="54" t="s">
        <v>55</v>
      </c>
      <c r="C100" s="83">
        <f>C101+C102</f>
        <v>50435</v>
      </c>
      <c r="D100" s="83">
        <f>D101+D102</f>
        <v>49935</v>
      </c>
      <c r="E100" s="83">
        <f>E101+E102</f>
        <v>41898.21</v>
      </c>
      <c r="F100" s="83">
        <f>(E100*100)/D100</f>
        <v>83.905497146290173</v>
      </c>
    </row>
    <row r="101" spans="1:6" ht="25.5" x14ac:dyDescent="0.2">
      <c r="A101" s="55" t="s">
        <v>56</v>
      </c>
      <c r="B101" s="56" t="s">
        <v>57</v>
      </c>
      <c r="C101" s="84">
        <v>50435</v>
      </c>
      <c r="D101" s="84">
        <v>40435</v>
      </c>
      <c r="E101" s="84">
        <v>31721.08</v>
      </c>
      <c r="F101" s="84"/>
    </row>
    <row r="102" spans="1:6" ht="25.5" x14ac:dyDescent="0.2">
      <c r="A102" s="55" t="s">
        <v>58</v>
      </c>
      <c r="B102" s="56" t="s">
        <v>59</v>
      </c>
      <c r="C102" s="84">
        <v>0</v>
      </c>
      <c r="D102" s="84">
        <v>9500</v>
      </c>
      <c r="E102" s="84">
        <v>10177.129999999999</v>
      </c>
      <c r="F102" s="84"/>
    </row>
    <row r="103" spans="1:6" ht="38.25" x14ac:dyDescent="0.2">
      <c r="A103" s="47" t="s">
        <v>211</v>
      </c>
      <c r="B103" s="47" t="s">
        <v>212</v>
      </c>
      <c r="C103" s="47" t="s">
        <v>43</v>
      </c>
      <c r="D103" s="47" t="s">
        <v>204</v>
      </c>
      <c r="E103" s="47" t="s">
        <v>205</v>
      </c>
      <c r="F103" s="47" t="s">
        <v>206</v>
      </c>
    </row>
    <row r="104" spans="1:6" x14ac:dyDescent="0.2">
      <c r="A104" s="48" t="s">
        <v>199</v>
      </c>
      <c r="B104" s="48" t="s">
        <v>207</v>
      </c>
      <c r="C104" s="78">
        <f t="shared" ref="C104:E107" si="7">C105</f>
        <v>0</v>
      </c>
      <c r="D104" s="78">
        <f t="shared" si="7"/>
        <v>0</v>
      </c>
      <c r="E104" s="78">
        <f t="shared" si="7"/>
        <v>0</v>
      </c>
      <c r="F104" s="79" t="e">
        <f>(E104*100)/D104</f>
        <v>#DIV/0!</v>
      </c>
    </row>
    <row r="105" spans="1:6" x14ac:dyDescent="0.2">
      <c r="A105" s="49" t="s">
        <v>80</v>
      </c>
      <c r="B105" s="50" t="s">
        <v>81</v>
      </c>
      <c r="C105" s="80">
        <f t="shared" si="7"/>
        <v>0</v>
      </c>
      <c r="D105" s="80">
        <f t="shared" si="7"/>
        <v>0</v>
      </c>
      <c r="E105" s="80">
        <f t="shared" si="7"/>
        <v>0</v>
      </c>
      <c r="F105" s="81" t="e">
        <f>(E105*100)/D105</f>
        <v>#DIV/0!</v>
      </c>
    </row>
    <row r="106" spans="1:6" x14ac:dyDescent="0.2">
      <c r="A106" s="51" t="s">
        <v>97</v>
      </c>
      <c r="B106" s="52" t="s">
        <v>98</v>
      </c>
      <c r="C106" s="82">
        <f t="shared" si="7"/>
        <v>0</v>
      </c>
      <c r="D106" s="82">
        <f t="shared" si="7"/>
        <v>0</v>
      </c>
      <c r="E106" s="82">
        <f t="shared" si="7"/>
        <v>0</v>
      </c>
      <c r="F106" s="81" t="e">
        <f>(E106*100)/D106</f>
        <v>#DIV/0!</v>
      </c>
    </row>
    <row r="107" spans="1:6" x14ac:dyDescent="0.2">
      <c r="A107" s="53" t="s">
        <v>117</v>
      </c>
      <c r="B107" s="54" t="s">
        <v>118</v>
      </c>
      <c r="C107" s="83">
        <f t="shared" si="7"/>
        <v>0</v>
      </c>
      <c r="D107" s="83">
        <f t="shared" si="7"/>
        <v>0</v>
      </c>
      <c r="E107" s="83">
        <f t="shared" si="7"/>
        <v>0</v>
      </c>
      <c r="F107" s="83" t="e">
        <f>(E107*100)/D107</f>
        <v>#DIV/0!</v>
      </c>
    </row>
    <row r="108" spans="1:6" x14ac:dyDescent="0.2">
      <c r="A108" s="55" t="s">
        <v>119</v>
      </c>
      <c r="B108" s="56" t="s">
        <v>120</v>
      </c>
      <c r="C108" s="84">
        <v>0</v>
      </c>
      <c r="D108" s="84">
        <v>0</v>
      </c>
      <c r="E108" s="84">
        <v>0</v>
      </c>
      <c r="F108" s="84"/>
    </row>
    <row r="109" spans="1:6" x14ac:dyDescent="0.2">
      <c r="A109" s="49" t="s">
        <v>50</v>
      </c>
      <c r="B109" s="50" t="s">
        <v>51</v>
      </c>
      <c r="C109" s="80">
        <f t="shared" ref="C109:E111" si="8">C110</f>
        <v>0</v>
      </c>
      <c r="D109" s="80">
        <f t="shared" si="8"/>
        <v>0</v>
      </c>
      <c r="E109" s="80">
        <f t="shared" si="8"/>
        <v>0</v>
      </c>
      <c r="F109" s="81" t="e">
        <f>(E109*100)/D109</f>
        <v>#DIV/0!</v>
      </c>
    </row>
    <row r="110" spans="1:6" x14ac:dyDescent="0.2">
      <c r="A110" s="51" t="s">
        <v>72</v>
      </c>
      <c r="B110" s="52" t="s">
        <v>73</v>
      </c>
      <c r="C110" s="82">
        <f t="shared" si="8"/>
        <v>0</v>
      </c>
      <c r="D110" s="82">
        <f t="shared" si="8"/>
        <v>0</v>
      </c>
      <c r="E110" s="82">
        <f t="shared" si="8"/>
        <v>0</v>
      </c>
      <c r="F110" s="81" t="e">
        <f>(E110*100)/D110</f>
        <v>#DIV/0!</v>
      </c>
    </row>
    <row r="111" spans="1:6" ht="25.5" x14ac:dyDescent="0.2">
      <c r="A111" s="53" t="s">
        <v>74</v>
      </c>
      <c r="B111" s="54" t="s">
        <v>75</v>
      </c>
      <c r="C111" s="83">
        <f t="shared" si="8"/>
        <v>0</v>
      </c>
      <c r="D111" s="83">
        <f t="shared" si="8"/>
        <v>0</v>
      </c>
      <c r="E111" s="83">
        <f t="shared" si="8"/>
        <v>0</v>
      </c>
      <c r="F111" s="83" t="e">
        <f>(E111*100)/D111</f>
        <v>#DIV/0!</v>
      </c>
    </row>
    <row r="112" spans="1:6" x14ac:dyDescent="0.2">
      <c r="A112" s="55" t="s">
        <v>76</v>
      </c>
      <c r="B112" s="56" t="s">
        <v>77</v>
      </c>
      <c r="C112" s="84">
        <v>0</v>
      </c>
      <c r="D112" s="84">
        <v>0</v>
      </c>
      <c r="E112" s="84">
        <v>0</v>
      </c>
      <c r="F112" s="84"/>
    </row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2025-03-14T11:02:09Z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