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orkovic1\Desktop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11" i="15"/>
  <c r="E111" i="15"/>
  <c r="D111" i="15"/>
  <c r="C111" i="15"/>
  <c r="F110" i="15"/>
  <c r="E110" i="15"/>
  <c r="D110" i="15"/>
  <c r="C110" i="15"/>
  <c r="F109" i="15"/>
  <c r="E109" i="15"/>
  <c r="D109" i="15"/>
  <c r="C109" i="15"/>
  <c r="F107" i="15"/>
  <c r="E107" i="15"/>
  <c r="D107" i="15"/>
  <c r="C107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4" i="15"/>
  <c r="E94" i="15"/>
  <c r="D94" i="15"/>
  <c r="C94" i="15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0" i="3"/>
  <c r="K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<sst xmlns="http://schemas.openxmlformats.org/spreadsheetml/2006/main" count="478" uniqueCount="206">
  <si>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</si>
  <si>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</si>
  <si>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</si>
  <si>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</si>
  <si>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</si>
  <si>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</si>
  <si>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</si>
  <si>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</si>
  <si>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</si>
  <si>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</si>
  <si>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</si>
  <si>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</si>
  <si>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</si>
  <si>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</si>
  <si>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</si>
  <si>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</si>
  <si>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</si>
  <si>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</si>
  <si>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</si>
  <si>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</si>
  <si>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</si>
  <si>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</si>
  <si>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</si>
  <si>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</si>
  <si>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</si>
  <si>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</si>
  <si>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</si>
  <si>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</si>
  <si>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</si>
  <si>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</si>
  <si>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</si>
  <si>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</si>
  <si>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</si>
  <si>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</si>
  <si>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</si>
  <si>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</si>
  <si>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</si>
  <si>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</si>
  <si>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</si>
  <si>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</si>
  <si>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</si>
  <si>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</si>
  <si>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</si>
  <si>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</si>
  <si>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</si>
  <si>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</si>
  <si>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</si>
  <si>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</si>
  <si>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</si>
  <si>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</si>
  <si>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</si>
  <si>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</si>
  <si>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</si>
  <si>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</si>
  <si>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</si>
  <si>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</si>
  <si>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</si>
  <si>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</si>
  <si>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</si>
  <si>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</si>
  <si>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</si>
  <si>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</si>
  <si>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</si>
  <si>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</si>
  <si>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</si>
  <si>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</si>
  <si>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</si>
  <si>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</si>
  <si>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</si>
  <si>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</si>
  <si>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</si>
  <si>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</si>
  <si>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</si>
  <si>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</si>
  <si>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</si>
  <si>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</si>
  <si>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</si>
  <si>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</si>
  <si>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</si>
  <si>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</si>
  <si>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</si>
  <si>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</si>
  <si>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</si>
  <si>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</si>
  <si>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</si>
  <si>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</si>
  <si>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</si>
  <si>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</si>
  <si>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</si>
  <si>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</si>
  <si>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</si>
  <si>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</si>
  <si>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</si>
  <si>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</si>
  <si>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</si>
  <si>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</si>
  <si>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</si>
  <si>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</si>
  <si>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</si>
  <si>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</si>
  <si>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</si>
  <si>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</si>
  <si>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</si>
  <si>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</si>
  <si>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</si>
  <si>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</si>
  <si>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</si>
  <si>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</si>
  <si>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</si>
  <si>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</si>
  <si>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</si>
  <si>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</si>
  <si>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</si>
  <si>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</si>
  <si>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</si>
  <si>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</si>
  <si>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</si>
  <si>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</si>
  <si>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</si>
  <si>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</si>
  <si>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</si>
  <si>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</si>
  <si>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</si>
  <si>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</si>
  <si>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</si>
  <si>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</si>
  <si>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</si>
  <si>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</si>
  <si>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</si>
  <si>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</si>
  <si>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</si>
  <si>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</si>
  <si>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</si>
  <si>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</si>
  <si>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</si>
  <si>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</si>
  <si>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</si>
  <si>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</si>
  <si>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</si>
  <si>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</si>
  <si>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</si>
  <si>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</si>
  <si>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</si>
  <si>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</si>
  <si>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</si>
  <si>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</si>
  <si>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</si>
  <si>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</si>
  <si>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</si>
  <si>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</si>
  <si>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</si>
  <si>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</si>
  <si>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</si>
  <si>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</si>
  <si>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</si>
  <si>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</si>
  <si>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</si>
  <si>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</si>
  <si>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</si>
  <si>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</si>
  <si>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</si>
  <si>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</si>
  <si>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</si>
  <si>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</si>
  <si>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</si>
  <si>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</si>
  <si>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</si>
  <si>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</si>
  <si>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</si>
  <si>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</si>
  <si>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</si>
  <si>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</si>
  <si>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</si>
  <si>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</si>
  <si>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</si>
  <si>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</si>
  <si>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</si>
  <si>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</si>
  <si>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</si>
  <si>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</si>
  <si>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</si>
  <si>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</si>
  <si>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</si>
  <si>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</si>
  <si>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</si>
  <si>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</si>
  <si>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</si>
  <si>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</si>
  <si>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</si>
  <si>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</si>
  <si>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50539 KUTINA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</si>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</sst>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1306884.74</v>
      </c>
      <c r="H10" s="86">
        <v>1528098</v>
      </c>
      <c r="I10" s="86">
        <v>1820060.5</v>
      </c>
      <c r="J10" s="86">
        <v>1798319.37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1306884.74</v>
      </c>
      <c r="H12" s="87">
        <f t="shared" ref="H12:J12" si="0">H10+H11</f>
        <v>1528098</v>
      </c>
      <c r="I12" s="87">
        <f t="shared" si="0"/>
        <v>1820060.5</v>
      </c>
      <c r="J12" s="87">
        <f t="shared" si="0"/>
        <v>1798319.37</v>
      </c>
      <c r="K12" s="88">
        <f>J12/G12*100</f>
        <v>137.60351735379501</v>
      </c>
      <c r="L12" s="88">
        <f>J12/I12*100</f>
        <v>98.805472125789194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1302771.51</v>
      </c>
      <c r="H13" s="86">
        <v>1525265</v>
      </c>
      <c r="I13" s="86">
        <v>1817865</v>
      </c>
      <c r="J13" s="86">
        <v>1796242.01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4113.2299999999996</v>
      </c>
      <c r="H14" s="86">
        <v>2833</v>
      </c>
      <c r="I14" s="86">
        <v>2195.5</v>
      </c>
      <c r="J14" s="86">
        <v>2062.5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1306884.74</v>
      </c>
      <c r="H15" s="87">
        <f t="shared" ref="H15:J15" si="1">H13+H14</f>
        <v>1528098</v>
      </c>
      <c r="I15" s="87">
        <f t="shared" si="1"/>
        <v>1820060.5</v>
      </c>
      <c r="J15" s="87">
        <f t="shared" si="1"/>
        <v>1798304.51</v>
      </c>
      <c r="K15" s="88">
        <f>J15/G15*100</f>
        <v>137.602380298664</v>
      </c>
      <c r="L15" s="88">
        <f>J15/I15*100</f>
        <v>98.804655669413194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14.860000000102445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12.63</v>
      </c>
      <c r="H24" s="86">
        <v>0</v>
      </c>
      <c r="I24" s="86">
        <v>0</v>
      </c>
      <c r="J24" s="86">
        <v>0.04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-0.04</v>
      </c>
      <c r="H25" s="86">
        <v>0</v>
      </c>
      <c r="I25" s="86">
        <v>0</v>
      </c>
      <c r="J25" s="86">
        <v>-14.9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12.590000000000002</v>
      </c>
      <c r="H26" s="94">
        <f t="shared" ref="H26:J26" si="4">H24+H25</f>
        <v>0</v>
      </c>
      <c r="I26" s="94">
        <f t="shared" si="4"/>
        <v>0</v>
      </c>
      <c r="J26" s="94">
        <f t="shared" si="4"/>
        <v>-14.860000000000001</v>
      </c>
      <c r="K26" s="93">
        <f>J26/G26*100</f>
        <v>-118.03018268467036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12.590000000000002</v>
      </c>
      <c r="H27" s="94">
        <f t="shared" ref="H27:J27" si="5">H16+H26</f>
        <v>0</v>
      </c>
      <c r="I27" s="94">
        <f t="shared" si="5"/>
        <v>0</v>
      </c>
      <c r="J27" s="94">
        <f t="shared" si="5"/>
        <v>1.0244427528505184E-10</v>
      </c>
      <c r="K27" s="93">
        <f>J27/G27*100</f>
        <v>8.136955940035888E-10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1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1306884.74</v>
      </c>
      <c r="H10" s="65">
        <f>H11</f>
        <v>1528098</v>
      </c>
      <c r="I10" s="65">
        <f>I11</f>
        <v>1820060.5</v>
      </c>
      <c r="J10" s="65">
        <f>J11</f>
        <v>1798319.3699999999</v>
      </c>
      <c r="K10" s="69">
        <f t="shared" ref="K10:K24" si="0">(J10*100)/G10</f>
        <v>137.6035173537951</v>
      </c>
      <c r="L10" s="69">
        <f t="shared" ref="L10:L24" si="1">(J10*100)/I10</f>
        <v>98.805472125789223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1306884.74</v>
      </c>
      <c r="H11" s="65">
        <f>H12+H15+H18+H21</f>
        <v>1528098</v>
      </c>
      <c r="I11" s="65">
        <f>I12+I15+I18+I21</f>
        <v>1820060.5</v>
      </c>
      <c r="J11" s="65">
        <f>J12+J15+J18+J21</f>
        <v>1798319.3699999999</v>
      </c>
      <c r="K11" s="65">
        <f t="shared" si="0"/>
        <v>137.6035173537951</v>
      </c>
      <c r="L11" s="65">
        <f t="shared" si="1"/>
        <v>98.805472125789223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5000</v>
      </c>
      <c r="I12" s="65">
        <f t="shared" si="2"/>
        <v>5000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5000</v>
      </c>
      <c r="I13" s="65">
        <f t="shared" si="2"/>
        <v>5000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5000</v>
      </c>
      <c r="I14" s="66">
        <v>5000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12.63</v>
      </c>
      <c r="H15" s="65">
        <f t="shared" si="3"/>
        <v>0</v>
      </c>
      <c r="I15" s="65">
        <f t="shared" si="3"/>
        <v>0</v>
      </c>
      <c r="J15" s="65">
        <f t="shared" si="3"/>
        <v>0.04</v>
      </c>
      <c r="K15" s="65">
        <f t="shared" si="0"/>
        <v>0.31670625494853522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12.63</v>
      </c>
      <c r="H16" s="65">
        <f t="shared" si="3"/>
        <v>0</v>
      </c>
      <c r="I16" s="65">
        <f t="shared" si="3"/>
        <v>0</v>
      </c>
      <c r="J16" s="65">
        <f t="shared" si="3"/>
        <v>0.04</v>
      </c>
      <c r="K16" s="65">
        <f t="shared" si="0"/>
        <v>0.31670625494853522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12.63</v>
      </c>
      <c r="H17" s="66">
        <v>0</v>
      </c>
      <c r="I17" s="66">
        <v>0</v>
      </c>
      <c r="J17" s="66">
        <v>0.04</v>
      </c>
      <c r="K17" s="66">
        <f t="shared" si="0"/>
        <v>0.31670625494853522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78.77</v>
      </c>
      <c r="H18" s="65">
        <f t="shared" si="4"/>
        <v>265</v>
      </c>
      <c r="I18" s="65">
        <f t="shared" si="4"/>
        <v>265</v>
      </c>
      <c r="J18" s="65">
        <f t="shared" si="4"/>
        <v>226.6</v>
      </c>
      <c r="K18" s="65">
        <f t="shared" si="0"/>
        <v>287.6729719436334</v>
      </c>
      <c r="L18" s="65">
        <f t="shared" si="1"/>
        <v>85.509433962264154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78.77</v>
      </c>
      <c r="H19" s="65">
        <f t="shared" si="4"/>
        <v>265</v>
      </c>
      <c r="I19" s="65">
        <f t="shared" si="4"/>
        <v>265</v>
      </c>
      <c r="J19" s="65">
        <f t="shared" si="4"/>
        <v>226.6</v>
      </c>
      <c r="K19" s="65">
        <f t="shared" si="0"/>
        <v>287.6729719436334</v>
      </c>
      <c r="L19" s="65">
        <f t="shared" si="1"/>
        <v>85.509433962264154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78.77</v>
      </c>
      <c r="H20" s="66">
        <v>265</v>
      </c>
      <c r="I20" s="66">
        <v>265</v>
      </c>
      <c r="J20" s="66">
        <v>226.6</v>
      </c>
      <c r="K20" s="66">
        <f t="shared" si="0"/>
        <v>287.6729719436334</v>
      </c>
      <c r="L20" s="66">
        <f t="shared" si="1"/>
        <v>85.509433962264154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1306793.3400000001</v>
      </c>
      <c r="H21" s="65">
        <f>H22</f>
        <v>1522833</v>
      </c>
      <c r="I21" s="65">
        <f>I22</f>
        <v>1814795.5</v>
      </c>
      <c r="J21" s="65">
        <f>J22</f>
        <v>1798092.73</v>
      </c>
      <c r="K21" s="65">
        <f t="shared" si="0"/>
        <v>137.59579842976549</v>
      </c>
      <c r="L21" s="65">
        <f t="shared" si="1"/>
        <v>99.079633490385007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1306793.3400000001</v>
      </c>
      <c r="H22" s="65">
        <f>H23+H24</f>
        <v>1522833</v>
      </c>
      <c r="I22" s="65">
        <f>I23+I24</f>
        <v>1814795.5</v>
      </c>
      <c r="J22" s="65">
        <f>J23+J24</f>
        <v>1798092.73</v>
      </c>
      <c r="K22" s="65">
        <f t="shared" si="0"/>
        <v>137.59579842976549</v>
      </c>
      <c r="L22" s="65">
        <f t="shared" si="1"/>
        <v>99.079633490385007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1302680.1100000001</v>
      </c>
      <c r="H23" s="66">
        <v>1520133</v>
      </c>
      <c r="I23" s="66">
        <v>1812733</v>
      </c>
      <c r="J23" s="66">
        <v>1796030.23</v>
      </c>
      <c r="K23" s="66">
        <f t="shared" si="0"/>
        <v>137.87193158265077</v>
      </c>
      <c r="L23" s="66">
        <f t="shared" si="1"/>
        <v>99.078586311387284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4113.2299999999996</v>
      </c>
      <c r="H24" s="66">
        <v>2700</v>
      </c>
      <c r="I24" s="66">
        <v>2062.5</v>
      </c>
      <c r="J24" s="66">
        <v>2062.5</v>
      </c>
      <c r="K24" s="66">
        <f t="shared" si="0"/>
        <v>50.143074907068176</v>
      </c>
      <c r="L24" s="66">
        <f t="shared" si="1"/>
        <v>100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1306884.7400000002</v>
      </c>
      <c r="H29" s="65">
        <f>H30+H75</f>
        <v>1528098</v>
      </c>
      <c r="I29" s="65">
        <f>I30+I75</f>
        <v>1820060.5</v>
      </c>
      <c r="J29" s="65">
        <f>J30+J75</f>
        <v>1798304.5099999998</v>
      </c>
      <c r="K29" s="70">
        <f t="shared" ref="K29:K60" si="5">(J29*100)/G29</f>
        <v>137.60238029866349</v>
      </c>
      <c r="L29" s="70">
        <f t="shared" ref="L29:L60" si="6">(J29*100)/I29</f>
        <v>98.804655669413194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1302771.5100000002</v>
      </c>
      <c r="H30" s="65">
        <f>H31+H39+H69</f>
        <v>1525265</v>
      </c>
      <c r="I30" s="65">
        <f>I31+I39+I69</f>
        <v>1817865</v>
      </c>
      <c r="J30" s="65">
        <f>J31+J39+J69</f>
        <v>1796242.0099999998</v>
      </c>
      <c r="K30" s="65">
        <f t="shared" si="5"/>
        <v>137.87851485944759</v>
      </c>
      <c r="L30" s="65">
        <f t="shared" si="6"/>
        <v>98.810528284553584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1112928.6300000001</v>
      </c>
      <c r="H31" s="65">
        <f>H32+H35+H37</f>
        <v>1269470</v>
      </c>
      <c r="I31" s="65">
        <f>I32+I35+I37</f>
        <v>1577704</v>
      </c>
      <c r="J31" s="65">
        <f>J32+J35+J37</f>
        <v>1577152.5899999999</v>
      </c>
      <c r="K31" s="65">
        <f t="shared" si="5"/>
        <v>141.71192540890962</v>
      </c>
      <c r="L31" s="65">
        <f t="shared" si="6"/>
        <v>99.965049844584286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917923.01</v>
      </c>
      <c r="H32" s="65">
        <f>H33+H34</f>
        <v>1051711</v>
      </c>
      <c r="I32" s="65">
        <f>I33+I34</f>
        <v>1305857</v>
      </c>
      <c r="J32" s="65">
        <f>J33+J34</f>
        <v>1305819.94</v>
      </c>
      <c r="K32" s="65">
        <f t="shared" si="5"/>
        <v>142.25811160349929</v>
      </c>
      <c r="L32" s="65">
        <f t="shared" si="6"/>
        <v>99.997162016974301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916350.34</v>
      </c>
      <c r="H33" s="66">
        <v>1049551</v>
      </c>
      <c r="I33" s="66">
        <v>1301551</v>
      </c>
      <c r="J33" s="66">
        <v>1301514.68</v>
      </c>
      <c r="K33" s="66">
        <f t="shared" si="5"/>
        <v>142.03243270472296</v>
      </c>
      <c r="L33" s="66">
        <f t="shared" si="6"/>
        <v>99.997209483147415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1572.67</v>
      </c>
      <c r="H34" s="66">
        <v>2160</v>
      </c>
      <c r="I34" s="66">
        <v>4306</v>
      </c>
      <c r="J34" s="66">
        <v>4305.26</v>
      </c>
      <c r="K34" s="66">
        <f t="shared" si="5"/>
        <v>273.75482459765874</v>
      </c>
      <c r="L34" s="66">
        <f t="shared" si="6"/>
        <v>99.982814677194611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43548.31</v>
      </c>
      <c r="H35" s="65">
        <f>H36</f>
        <v>50744</v>
      </c>
      <c r="I35" s="65">
        <f>I36</f>
        <v>56382</v>
      </c>
      <c r="J35" s="65">
        <f>J36</f>
        <v>55872.4</v>
      </c>
      <c r="K35" s="65">
        <f t="shared" si="5"/>
        <v>128.29981232337144</v>
      </c>
      <c r="L35" s="65">
        <f t="shared" si="6"/>
        <v>99.096165442871836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43548.31</v>
      </c>
      <c r="H36" s="66">
        <v>50744</v>
      </c>
      <c r="I36" s="66">
        <v>56382</v>
      </c>
      <c r="J36" s="66">
        <v>55872.4</v>
      </c>
      <c r="K36" s="66">
        <f t="shared" si="5"/>
        <v>128.29981232337144</v>
      </c>
      <c r="L36" s="66">
        <f t="shared" si="6"/>
        <v>99.096165442871836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151457.31</v>
      </c>
      <c r="H37" s="65">
        <f>H38</f>
        <v>167015</v>
      </c>
      <c r="I37" s="65">
        <f>I38</f>
        <v>215465</v>
      </c>
      <c r="J37" s="65">
        <f>J38</f>
        <v>215460.25</v>
      </c>
      <c r="K37" s="65">
        <f t="shared" si="5"/>
        <v>142.25807258824287</v>
      </c>
      <c r="L37" s="65">
        <f t="shared" si="6"/>
        <v>99.997795465620868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151457.31</v>
      </c>
      <c r="H38" s="66">
        <v>167015</v>
      </c>
      <c r="I38" s="66">
        <v>215465</v>
      </c>
      <c r="J38" s="66">
        <v>215460.25</v>
      </c>
      <c r="K38" s="66">
        <f t="shared" si="5"/>
        <v>142.25807258824287</v>
      </c>
      <c r="L38" s="66">
        <f t="shared" si="6"/>
        <v>99.997795465620868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188951.36000000002</v>
      </c>
      <c r="H39" s="65">
        <f>H40+H45+H51+H61+H63</f>
        <v>254162</v>
      </c>
      <c r="I39" s="65">
        <f>I40+I45+I51+I61+I63</f>
        <v>238607</v>
      </c>
      <c r="J39" s="65">
        <f>J40+J45+J51+J61+J63</f>
        <v>217629.66</v>
      </c>
      <c r="K39" s="65">
        <f t="shared" si="5"/>
        <v>115.17760972982676</v>
      </c>
      <c r="L39" s="65">
        <f t="shared" si="6"/>
        <v>91.208413835302395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37219</v>
      </c>
      <c r="H40" s="65">
        <f>H41+H42+H43+H44</f>
        <v>51729</v>
      </c>
      <c r="I40" s="65">
        <f>I41+I42+I43+I44</f>
        <v>47854</v>
      </c>
      <c r="J40" s="65">
        <f>J41+J42+J43+J44</f>
        <v>45200.78</v>
      </c>
      <c r="K40" s="65">
        <f t="shared" si="5"/>
        <v>121.44544453101911</v>
      </c>
      <c r="L40" s="65">
        <f t="shared" si="6"/>
        <v>94.455594098716929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2999.3</v>
      </c>
      <c r="H41" s="66">
        <v>2700</v>
      </c>
      <c r="I41" s="66">
        <v>2825</v>
      </c>
      <c r="J41" s="66">
        <v>2982</v>
      </c>
      <c r="K41" s="66">
        <f t="shared" si="5"/>
        <v>99.423198746374155</v>
      </c>
      <c r="L41" s="66">
        <f t="shared" si="6"/>
        <v>105.5575221238938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34057.199999999997</v>
      </c>
      <c r="H42" s="66">
        <v>47463</v>
      </c>
      <c r="I42" s="66">
        <v>43463</v>
      </c>
      <c r="J42" s="66">
        <v>41786.78</v>
      </c>
      <c r="K42" s="66">
        <f t="shared" si="5"/>
        <v>122.69587634920077</v>
      </c>
      <c r="L42" s="66">
        <f t="shared" si="6"/>
        <v>96.143340312449666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162.5</v>
      </c>
      <c r="H43" s="66">
        <v>1566</v>
      </c>
      <c r="I43" s="66">
        <v>1566</v>
      </c>
      <c r="J43" s="66">
        <v>432</v>
      </c>
      <c r="K43" s="66">
        <f t="shared" si="5"/>
        <v>265.84615384615387</v>
      </c>
      <c r="L43" s="66">
        <f t="shared" si="6"/>
        <v>27.586206896551722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0</v>
      </c>
      <c r="I44" s="66">
        <v>0</v>
      </c>
      <c r="J44" s="66">
        <v>0</v>
      </c>
      <c r="K44" s="66" t="e">
        <f t="shared" si="5"/>
        <v>#DIV/0!</v>
      </c>
      <c r="L44" s="66" t="e">
        <f t="shared" si="6"/>
        <v>#DIV/0!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36440.639999999999</v>
      </c>
      <c r="H45" s="65">
        <f>H46+H47+H48+H49+H50</f>
        <v>53429</v>
      </c>
      <c r="I45" s="65">
        <f>I46+I47+I48+I49+I50</f>
        <v>43429</v>
      </c>
      <c r="J45" s="65">
        <f>J46+J47+J48+J49+J50</f>
        <v>33472.36</v>
      </c>
      <c r="K45" s="65">
        <f t="shared" si="5"/>
        <v>91.854478955364129</v>
      </c>
      <c r="L45" s="65">
        <f t="shared" si="6"/>
        <v>77.073752561652356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17808.28</v>
      </c>
      <c r="H46" s="66">
        <v>17666</v>
      </c>
      <c r="I46" s="66">
        <v>17666</v>
      </c>
      <c r="J46" s="66">
        <v>17573.3</v>
      </c>
      <c r="K46" s="66">
        <f t="shared" si="5"/>
        <v>98.680501429672049</v>
      </c>
      <c r="L46" s="66">
        <f t="shared" si="6"/>
        <v>99.475263217479906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17594.060000000001</v>
      </c>
      <c r="H47" s="66">
        <v>34000</v>
      </c>
      <c r="I47" s="66">
        <v>24000</v>
      </c>
      <c r="J47" s="66">
        <v>14943.68</v>
      </c>
      <c r="K47" s="66">
        <f t="shared" si="5"/>
        <v>84.935938606552426</v>
      </c>
      <c r="L47" s="66">
        <f t="shared" si="6"/>
        <v>62.265333333333331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133</v>
      </c>
      <c r="I48" s="66">
        <v>133</v>
      </c>
      <c r="J48" s="66">
        <v>0</v>
      </c>
      <c r="K48" s="66" t="e">
        <f t="shared" si="5"/>
        <v>#DIV/0!</v>
      </c>
      <c r="L48" s="66">
        <f t="shared" si="6"/>
        <v>0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862.3</v>
      </c>
      <c r="H49" s="66">
        <v>1100</v>
      </c>
      <c r="I49" s="66">
        <v>1100</v>
      </c>
      <c r="J49" s="66">
        <v>955.38</v>
      </c>
      <c r="K49" s="66">
        <f t="shared" si="5"/>
        <v>110.79438710425606</v>
      </c>
      <c r="L49" s="66">
        <f t="shared" si="6"/>
        <v>86.852727272727279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176</v>
      </c>
      <c r="H50" s="66">
        <v>530</v>
      </c>
      <c r="I50" s="66">
        <v>530</v>
      </c>
      <c r="J50" s="66">
        <v>0</v>
      </c>
      <c r="K50" s="66">
        <f t="shared" si="5"/>
        <v>0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112917.64000000001</v>
      </c>
      <c r="H51" s="65">
        <f>H52+H53+H54+H55+H56+H57+H58+H59+H60</f>
        <v>138840</v>
      </c>
      <c r="I51" s="65">
        <f>I52+I53+I54+I55+I56+I57+I58+I59+I60</f>
        <v>138840</v>
      </c>
      <c r="J51" s="65">
        <f>J52+J53+J54+J55+J56+J57+J58+J59+J60</f>
        <v>137128.98000000001</v>
      </c>
      <c r="K51" s="65">
        <f t="shared" si="5"/>
        <v>121.44159229682801</v>
      </c>
      <c r="L51" s="65">
        <f t="shared" si="6"/>
        <v>98.767631806395855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77296.88</v>
      </c>
      <c r="H52" s="66">
        <v>89650</v>
      </c>
      <c r="I52" s="66">
        <v>89650</v>
      </c>
      <c r="J52" s="66">
        <v>98135.360000000001</v>
      </c>
      <c r="K52" s="66">
        <f t="shared" si="5"/>
        <v>126.95901826826645</v>
      </c>
      <c r="L52" s="66">
        <f t="shared" si="6"/>
        <v>109.46498605688789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10966.07</v>
      </c>
      <c r="H53" s="66">
        <v>12066</v>
      </c>
      <c r="I53" s="66">
        <v>12066</v>
      </c>
      <c r="J53" s="66">
        <v>10900.31</v>
      </c>
      <c r="K53" s="66">
        <f t="shared" si="5"/>
        <v>99.400332115333939</v>
      </c>
      <c r="L53" s="66">
        <f t="shared" si="6"/>
        <v>90.339051881319406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2869.33</v>
      </c>
      <c r="H54" s="66">
        <v>3200</v>
      </c>
      <c r="I54" s="66">
        <v>3200</v>
      </c>
      <c r="J54" s="66">
        <v>2100.13</v>
      </c>
      <c r="K54" s="66">
        <f t="shared" si="5"/>
        <v>73.192348039437775</v>
      </c>
      <c r="L54" s="66">
        <f t="shared" si="6"/>
        <v>65.629062500000003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5983.39</v>
      </c>
      <c r="H55" s="66">
        <v>6700</v>
      </c>
      <c r="I55" s="66">
        <v>6700</v>
      </c>
      <c r="J55" s="66">
        <v>5572.67</v>
      </c>
      <c r="K55" s="66">
        <f t="shared" si="5"/>
        <v>93.135663896219356</v>
      </c>
      <c r="L55" s="66">
        <f t="shared" si="6"/>
        <v>83.174179104477616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5070.79</v>
      </c>
      <c r="H56" s="66">
        <v>5200</v>
      </c>
      <c r="I56" s="66">
        <v>5200</v>
      </c>
      <c r="J56" s="66">
        <v>5550.31</v>
      </c>
      <c r="K56" s="66">
        <f t="shared" si="5"/>
        <v>109.45651466536772</v>
      </c>
      <c r="L56" s="66">
        <f t="shared" si="6"/>
        <v>106.73673076923077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106.69</v>
      </c>
      <c r="H57" s="66">
        <v>5380</v>
      </c>
      <c r="I57" s="66">
        <v>5380</v>
      </c>
      <c r="J57" s="66">
        <v>94.79</v>
      </c>
      <c r="K57" s="66">
        <f t="shared" si="5"/>
        <v>88.846189895960265</v>
      </c>
      <c r="L57" s="66">
        <f t="shared" si="6"/>
        <v>1.7618959107806691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9675.2999999999993</v>
      </c>
      <c r="H58" s="66">
        <v>14000</v>
      </c>
      <c r="I58" s="66">
        <v>14000</v>
      </c>
      <c r="J58" s="66">
        <v>13782.5</v>
      </c>
      <c r="K58" s="66">
        <f t="shared" si="5"/>
        <v>142.45036329622855</v>
      </c>
      <c r="L58" s="66">
        <f t="shared" si="6"/>
        <v>98.446428571428569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19.920000000000002</v>
      </c>
      <c r="H59" s="66">
        <v>1644</v>
      </c>
      <c r="I59" s="66">
        <v>1644</v>
      </c>
      <c r="J59" s="66">
        <v>19.920000000000002</v>
      </c>
      <c r="K59" s="66">
        <f t="shared" si="5"/>
        <v>99.999999999999986</v>
      </c>
      <c r="L59" s="66">
        <f t="shared" si="6"/>
        <v>1.2116788321167884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929.27</v>
      </c>
      <c r="H60" s="66">
        <v>1000</v>
      </c>
      <c r="I60" s="66">
        <v>1000</v>
      </c>
      <c r="J60" s="66">
        <v>972.99</v>
      </c>
      <c r="K60" s="66">
        <f t="shared" si="5"/>
        <v>104.70476825895595</v>
      </c>
      <c r="L60" s="66">
        <f t="shared" si="6"/>
        <v>97.299000000000007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183.08</v>
      </c>
      <c r="H61" s="65">
        <f>H62</f>
        <v>1200</v>
      </c>
      <c r="I61" s="65">
        <f>I62</f>
        <v>1200</v>
      </c>
      <c r="J61" s="65">
        <f>J62</f>
        <v>533.59</v>
      </c>
      <c r="K61" s="65">
        <f t="shared" ref="K61:K80" si="7">(J61*100)/G61</f>
        <v>291.45182433908673</v>
      </c>
      <c r="L61" s="65">
        <f t="shared" ref="L61:L80" si="8">(J61*100)/I61</f>
        <v>44.465833333333336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183.08</v>
      </c>
      <c r="H62" s="66">
        <v>1200</v>
      </c>
      <c r="I62" s="66">
        <v>1200</v>
      </c>
      <c r="J62" s="66">
        <v>533.59</v>
      </c>
      <c r="K62" s="66">
        <f t="shared" si="7"/>
        <v>291.45182433908673</v>
      </c>
      <c r="L62" s="66">
        <f t="shared" si="8"/>
        <v>44.465833333333336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2191</v>
      </c>
      <c r="H63" s="65">
        <f>H64+H65+H66+H67+H68</f>
        <v>8964</v>
      </c>
      <c r="I63" s="65">
        <f>I64+I65+I66+I67+I68</f>
        <v>7284</v>
      </c>
      <c r="J63" s="65">
        <f>J64+J65+J66+J67+J68</f>
        <v>1293.95</v>
      </c>
      <c r="K63" s="65">
        <f t="shared" si="7"/>
        <v>59.057507987220447</v>
      </c>
      <c r="L63" s="65">
        <f t="shared" si="8"/>
        <v>17.764277869302582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3500</v>
      </c>
      <c r="I64" s="66">
        <v>3500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808.18</v>
      </c>
      <c r="H65" s="66">
        <v>950</v>
      </c>
      <c r="I65" s="66">
        <v>950</v>
      </c>
      <c r="J65" s="66">
        <v>460.75</v>
      </c>
      <c r="K65" s="66">
        <f t="shared" si="7"/>
        <v>57.010814422529641</v>
      </c>
      <c r="L65" s="66">
        <f t="shared" si="8"/>
        <v>48.5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223.41</v>
      </c>
      <c r="H66" s="66">
        <v>200</v>
      </c>
      <c r="I66" s="66">
        <v>200</v>
      </c>
      <c r="J66" s="66">
        <v>249.86</v>
      </c>
      <c r="K66" s="66">
        <f t="shared" si="7"/>
        <v>111.83921937245424</v>
      </c>
      <c r="L66" s="66">
        <f t="shared" si="8"/>
        <v>124.93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1680</v>
      </c>
      <c r="I67" s="66">
        <v>0</v>
      </c>
      <c r="J67" s="66">
        <v>0</v>
      </c>
      <c r="K67" s="66" t="e">
        <f t="shared" si="7"/>
        <v>#DIV/0!</v>
      </c>
      <c r="L67" s="66" t="e">
        <f t="shared" si="8"/>
        <v>#DIV/0!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1159.4100000000001</v>
      </c>
      <c r="H68" s="66">
        <v>2634</v>
      </c>
      <c r="I68" s="66">
        <v>2634</v>
      </c>
      <c r="J68" s="66">
        <v>583.34</v>
      </c>
      <c r="K68" s="66">
        <f t="shared" si="7"/>
        <v>50.3135215325036</v>
      </c>
      <c r="L68" s="66">
        <f t="shared" si="8"/>
        <v>22.14654517843584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891.52</v>
      </c>
      <c r="H69" s="65">
        <f>H70+H72</f>
        <v>1633</v>
      </c>
      <c r="I69" s="65">
        <f>I70+I72</f>
        <v>1554</v>
      </c>
      <c r="J69" s="65">
        <f>J70+J72</f>
        <v>1459.76</v>
      </c>
      <c r="K69" s="65">
        <f t="shared" si="7"/>
        <v>163.73833452979181</v>
      </c>
      <c r="L69" s="65">
        <f t="shared" si="8"/>
        <v>93.935649935649934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142.57</v>
      </c>
      <c r="H70" s="65">
        <f>H71</f>
        <v>100</v>
      </c>
      <c r="I70" s="65">
        <f>I71</f>
        <v>21</v>
      </c>
      <c r="J70" s="65">
        <f>J71</f>
        <v>20.190000000000001</v>
      </c>
      <c r="K70" s="65">
        <f t="shared" si="7"/>
        <v>14.161464543732905</v>
      </c>
      <c r="L70" s="65">
        <f t="shared" si="8"/>
        <v>96.142857142857139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142.57</v>
      </c>
      <c r="H71" s="66">
        <v>100</v>
      </c>
      <c r="I71" s="66">
        <v>21</v>
      </c>
      <c r="J71" s="66">
        <v>20.190000000000001</v>
      </c>
      <c r="K71" s="66">
        <f t="shared" si="7"/>
        <v>14.161464543732905</v>
      </c>
      <c r="L71" s="66">
        <f t="shared" si="8"/>
        <v>96.142857142857139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748.95</v>
      </c>
      <c r="H72" s="65">
        <f>H73+H74</f>
        <v>1533</v>
      </c>
      <c r="I72" s="65">
        <f>I73+I74</f>
        <v>1533</v>
      </c>
      <c r="J72" s="65">
        <f>J73+J74</f>
        <v>1439.57</v>
      </c>
      <c r="K72" s="65">
        <f t="shared" si="7"/>
        <v>192.21176313505572</v>
      </c>
      <c r="L72" s="65">
        <f t="shared" si="8"/>
        <v>93.905414220482712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748.95</v>
      </c>
      <c r="H73" s="66">
        <v>1400</v>
      </c>
      <c r="I73" s="66">
        <v>1400</v>
      </c>
      <c r="J73" s="66">
        <v>1437.01</v>
      </c>
      <c r="K73" s="66">
        <f t="shared" si="7"/>
        <v>191.86995126510448</v>
      </c>
      <c r="L73" s="66">
        <f t="shared" si="8"/>
        <v>102.64357142857143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133</v>
      </c>
      <c r="I74" s="66">
        <v>133</v>
      </c>
      <c r="J74" s="66">
        <v>2.56</v>
      </c>
      <c r="K74" s="66" t="e">
        <f t="shared" si="7"/>
        <v>#DIV/0!</v>
      </c>
      <c r="L74" s="66">
        <f t="shared" si="8"/>
        <v>1.9248120300751879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</f>
        <v>4113.2299999999996</v>
      </c>
      <c r="H75" s="65">
        <f>H76</f>
        <v>2833</v>
      </c>
      <c r="I75" s="65">
        <f>I76</f>
        <v>2195.5</v>
      </c>
      <c r="J75" s="65">
        <f>J76</f>
        <v>2062.5</v>
      </c>
      <c r="K75" s="65">
        <f t="shared" si="7"/>
        <v>50.143074907068176</v>
      </c>
      <c r="L75" s="65">
        <f t="shared" si="8"/>
        <v>93.942154406741068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G77+G79</f>
        <v>4113.2299999999996</v>
      </c>
      <c r="H76" s="65">
        <f>H77+H79</f>
        <v>2833</v>
      </c>
      <c r="I76" s="65">
        <f>I77+I79</f>
        <v>2195.5</v>
      </c>
      <c r="J76" s="65">
        <f>J77+J79</f>
        <v>2062.5</v>
      </c>
      <c r="K76" s="65">
        <f t="shared" si="7"/>
        <v>50.143074907068176</v>
      </c>
      <c r="L76" s="65">
        <f t="shared" si="8"/>
        <v>93.942154406741068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524.28</v>
      </c>
      <c r="H77" s="65">
        <f>H78</f>
        <v>833</v>
      </c>
      <c r="I77" s="65">
        <f>I78</f>
        <v>350</v>
      </c>
      <c r="J77" s="65">
        <f>J78</f>
        <v>217</v>
      </c>
      <c r="K77" s="65">
        <f t="shared" si="7"/>
        <v>41.390096894789046</v>
      </c>
      <c r="L77" s="65">
        <f t="shared" si="8"/>
        <v>62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524.28</v>
      </c>
      <c r="H78" s="66">
        <v>833</v>
      </c>
      <c r="I78" s="66">
        <v>350</v>
      </c>
      <c r="J78" s="66">
        <v>217</v>
      </c>
      <c r="K78" s="66">
        <f t="shared" si="7"/>
        <v>41.390096894789046</v>
      </c>
      <c r="L78" s="66">
        <f t="shared" si="8"/>
        <v>62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3588.95</v>
      </c>
      <c r="H79" s="65">
        <f>H80</f>
        <v>2000</v>
      </c>
      <c r="I79" s="65">
        <f>I80</f>
        <v>1845.5</v>
      </c>
      <c r="J79" s="65">
        <f>J80</f>
        <v>1845.5</v>
      </c>
      <c r="K79" s="65">
        <f t="shared" si="7"/>
        <v>51.421725017066272</v>
      </c>
      <c r="L79" s="65">
        <f t="shared" si="8"/>
        <v>100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3588.95</v>
      </c>
      <c r="H80" s="66">
        <v>2000</v>
      </c>
      <c r="I80" s="66">
        <v>1845.5</v>
      </c>
      <c r="J80" s="66">
        <v>1845.5</v>
      </c>
      <c r="K80" s="66">
        <f t="shared" si="7"/>
        <v>51.421725017066272</v>
      </c>
      <c r="L80" s="66">
        <f t="shared" si="8"/>
        <v>100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1306884.74</v>
      </c>
      <c r="D6" s="71">
        <f>D7+D9+D11+D13</f>
        <v>1528098</v>
      </c>
      <c r="E6" s="71">
        <f>E7+E9+E11+E13</f>
        <v>1820060.5</v>
      </c>
      <c r="F6" s="71">
        <f>F7+F9+F11+F13</f>
        <v>1798319.37</v>
      </c>
      <c r="G6" s="72">
        <f t="shared" ref="G6:G23" si="0">(F6*100)/C6</f>
        <v>137.6035173537951</v>
      </c>
      <c r="H6" s="72">
        <f t="shared" ref="H6:H23" si="1">(F6*100)/E6</f>
        <v>98.805472125789223</v>
      </c>
    </row>
    <row r="7" spans="1:8" x14ac:dyDescent="0.25">
      <c r="A7"/>
      <c r="B7" s="8" t="s">
        <v>178</v>
      </c>
      <c r="C7" s="71">
        <f>C8</f>
        <v>1306793.3400000001</v>
      </c>
      <c r="D7" s="71">
        <f>D8</f>
        <v>1522833</v>
      </c>
      <c r="E7" s="71">
        <f>E8</f>
        <v>1814795.5</v>
      </c>
      <c r="F7" s="71">
        <f>F8</f>
        <v>1798092.73</v>
      </c>
      <c r="G7" s="72">
        <f t="shared" si="0"/>
        <v>137.59579842976549</v>
      </c>
      <c r="H7" s="72">
        <f t="shared" si="1"/>
        <v>99.079633490385007</v>
      </c>
    </row>
    <row r="8" spans="1:8" x14ac:dyDescent="0.25">
      <c r="A8"/>
      <c r="B8" s="16" t="s">
        <v>179</v>
      </c>
      <c r="C8" s="73">
        <v>1306793.3400000001</v>
      </c>
      <c r="D8" s="73">
        <v>1522833</v>
      </c>
      <c r="E8" s="73">
        <v>1814795.5</v>
      </c>
      <c r="F8" s="74">
        <v>1798092.73</v>
      </c>
      <c r="G8" s="70">
        <f t="shared" si="0"/>
        <v>137.59579842976549</v>
      </c>
      <c r="H8" s="70">
        <f t="shared" si="1"/>
        <v>99.079633490385007</v>
      </c>
    </row>
    <row r="9" spans="1:8" x14ac:dyDescent="0.25">
      <c r="A9"/>
      <c r="B9" s="8" t="s">
        <v>180</v>
      </c>
      <c r="C9" s="71">
        <f>C10</f>
        <v>78.77</v>
      </c>
      <c r="D9" s="71">
        <f>D10</f>
        <v>265</v>
      </c>
      <c r="E9" s="71">
        <f>E10</f>
        <v>265</v>
      </c>
      <c r="F9" s="71">
        <f>F10</f>
        <v>226.6</v>
      </c>
      <c r="G9" s="72">
        <f t="shared" si="0"/>
        <v>287.6729719436334</v>
      </c>
      <c r="H9" s="72">
        <f t="shared" si="1"/>
        <v>85.509433962264154</v>
      </c>
    </row>
    <row r="10" spans="1:8" x14ac:dyDescent="0.25">
      <c r="A10"/>
      <c r="B10" s="16" t="s">
        <v>181</v>
      </c>
      <c r="C10" s="73">
        <v>78.77</v>
      </c>
      <c r="D10" s="73">
        <v>265</v>
      </c>
      <c r="E10" s="73">
        <v>265</v>
      </c>
      <c r="F10" s="74">
        <v>226.6</v>
      </c>
      <c r="G10" s="70">
        <f t="shared" si="0"/>
        <v>287.6729719436334</v>
      </c>
      <c r="H10" s="70">
        <f t="shared" si="1"/>
        <v>85.509433962264154</v>
      </c>
    </row>
    <row r="11" spans="1:8" x14ac:dyDescent="0.25">
      <c r="A11"/>
      <c r="B11" s="8" t="s">
        <v>182</v>
      </c>
      <c r="C11" s="71">
        <f>C12</f>
        <v>12.63</v>
      </c>
      <c r="D11" s="71">
        <f>D12</f>
        <v>0</v>
      </c>
      <c r="E11" s="71">
        <f>E12</f>
        <v>0</v>
      </c>
      <c r="F11" s="71">
        <f>F12</f>
        <v>0.04</v>
      </c>
      <c r="G11" s="72">
        <f t="shared" si="0"/>
        <v>0.31670625494853522</v>
      </c>
      <c r="H11" s="72" t="e">
        <f t="shared" si="1"/>
        <v>#DIV/0!</v>
      </c>
    </row>
    <row r="12" spans="1:8" x14ac:dyDescent="0.25">
      <c r="A12"/>
      <c r="B12" s="16" t="s">
        <v>183</v>
      </c>
      <c r="C12" s="73">
        <v>12.63</v>
      </c>
      <c r="D12" s="73">
        <v>0</v>
      </c>
      <c r="E12" s="73">
        <v>0</v>
      </c>
      <c r="F12" s="74">
        <v>0.04</v>
      </c>
      <c r="G12" s="70">
        <f t="shared" si="0"/>
        <v>0.31670625494853522</v>
      </c>
      <c r="H12" s="70" t="e">
        <f t="shared" si="1"/>
        <v>#DIV/0!</v>
      </c>
    </row>
    <row r="13" spans="1:8" x14ac:dyDescent="0.25">
      <c r="A13"/>
      <c r="B13" s="8" t="s">
        <v>184</v>
      </c>
      <c r="C13" s="71">
        <f>C14</f>
        <v>0</v>
      </c>
      <c r="D13" s="71">
        <f>D14</f>
        <v>5000</v>
      </c>
      <c r="E13" s="71">
        <f>E14</f>
        <v>5000</v>
      </c>
      <c r="F13" s="71">
        <f>F14</f>
        <v>0</v>
      </c>
      <c r="G13" s="72" t="e">
        <f t="shared" si="0"/>
        <v>#DIV/0!</v>
      </c>
      <c r="H13" s="72">
        <f t="shared" si="1"/>
        <v>0</v>
      </c>
    </row>
    <row r="14" spans="1:8" x14ac:dyDescent="0.25">
      <c r="A14"/>
      <c r="B14" s="16" t="s">
        <v>185</v>
      </c>
      <c r="C14" s="73">
        <v>0</v>
      </c>
      <c r="D14" s="73">
        <v>5000</v>
      </c>
      <c r="E14" s="73">
        <v>5000</v>
      </c>
      <c r="F14" s="74">
        <v>0</v>
      </c>
      <c r="G14" s="70" t="e">
        <f t="shared" si="0"/>
        <v>#DIV/0!</v>
      </c>
      <c r="H14" s="70">
        <f t="shared" si="1"/>
        <v>0</v>
      </c>
    </row>
    <row r="15" spans="1:8" x14ac:dyDescent="0.25">
      <c r="B15" s="8" t="s">
        <v>32</v>
      </c>
      <c r="C15" s="75">
        <f>C16+C18+C20+C22</f>
        <v>1306884.74</v>
      </c>
      <c r="D15" s="75">
        <f>D16+D18+D20+D22</f>
        <v>1528098</v>
      </c>
      <c r="E15" s="75">
        <f>E16+E18+E20+E22</f>
        <v>1820060.5</v>
      </c>
      <c r="F15" s="75">
        <f>F16+F18+F20+F22</f>
        <v>1798304.51</v>
      </c>
      <c r="G15" s="72">
        <f t="shared" si="0"/>
        <v>137.60238029866352</v>
      </c>
      <c r="H15" s="72">
        <f t="shared" si="1"/>
        <v>98.804655669413194</v>
      </c>
    </row>
    <row r="16" spans="1:8" x14ac:dyDescent="0.25">
      <c r="A16"/>
      <c r="B16" s="8" t="s">
        <v>178</v>
      </c>
      <c r="C16" s="75">
        <f>C17</f>
        <v>1306793.3400000001</v>
      </c>
      <c r="D16" s="75">
        <f>D17</f>
        <v>1522833</v>
      </c>
      <c r="E16" s="75">
        <f>E17</f>
        <v>1814795.5</v>
      </c>
      <c r="F16" s="75">
        <f>F17</f>
        <v>1798092.73</v>
      </c>
      <c r="G16" s="72">
        <f t="shared" si="0"/>
        <v>137.59579842976549</v>
      </c>
      <c r="H16" s="72">
        <f t="shared" si="1"/>
        <v>99.079633490385007</v>
      </c>
    </row>
    <row r="17" spans="1:8" x14ac:dyDescent="0.25">
      <c r="A17"/>
      <c r="B17" s="16" t="s">
        <v>179</v>
      </c>
      <c r="C17" s="73">
        <v>1306793.3400000001</v>
      </c>
      <c r="D17" s="73">
        <v>1522833</v>
      </c>
      <c r="E17" s="76">
        <v>1814795.5</v>
      </c>
      <c r="F17" s="74">
        <v>1798092.73</v>
      </c>
      <c r="G17" s="70">
        <f t="shared" si="0"/>
        <v>137.59579842976549</v>
      </c>
      <c r="H17" s="70">
        <f t="shared" si="1"/>
        <v>99.079633490385007</v>
      </c>
    </row>
    <row r="18" spans="1:8" x14ac:dyDescent="0.25">
      <c r="A18"/>
      <c r="B18" s="8" t="s">
        <v>180</v>
      </c>
      <c r="C18" s="75">
        <f>C19</f>
        <v>78.77</v>
      </c>
      <c r="D18" s="75">
        <f>D19</f>
        <v>265</v>
      </c>
      <c r="E18" s="75">
        <f>E19</f>
        <v>265</v>
      </c>
      <c r="F18" s="75">
        <f>F19</f>
        <v>211.78</v>
      </c>
      <c r="G18" s="72">
        <f t="shared" si="0"/>
        <v>268.8587025517329</v>
      </c>
      <c r="H18" s="72">
        <f t="shared" si="1"/>
        <v>79.916981132075477</v>
      </c>
    </row>
    <row r="19" spans="1:8" x14ac:dyDescent="0.25">
      <c r="A19"/>
      <c r="B19" s="16" t="s">
        <v>181</v>
      </c>
      <c r="C19" s="73">
        <v>78.77</v>
      </c>
      <c r="D19" s="73">
        <v>265</v>
      </c>
      <c r="E19" s="76">
        <v>265</v>
      </c>
      <c r="F19" s="74">
        <v>211.78</v>
      </c>
      <c r="G19" s="70">
        <f t="shared" si="0"/>
        <v>268.8587025517329</v>
      </c>
      <c r="H19" s="70">
        <f t="shared" si="1"/>
        <v>79.916981132075477</v>
      </c>
    </row>
    <row r="20" spans="1:8" x14ac:dyDescent="0.25">
      <c r="A20"/>
      <c r="B20" s="8" t="s">
        <v>182</v>
      </c>
      <c r="C20" s="75">
        <f>C21</f>
        <v>12.63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x14ac:dyDescent="0.25">
      <c r="A21"/>
      <c r="B21" s="16" t="s">
        <v>183</v>
      </c>
      <c r="C21" s="73">
        <v>12.63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  <row r="22" spans="1:8" x14ac:dyDescent="0.25">
      <c r="A22"/>
      <c r="B22" s="8" t="s">
        <v>184</v>
      </c>
      <c r="C22" s="75">
        <f>C23</f>
        <v>0</v>
      </c>
      <c r="D22" s="75">
        <f>D23</f>
        <v>5000</v>
      </c>
      <c r="E22" s="75">
        <f>E23</f>
        <v>5000</v>
      </c>
      <c r="F22" s="75">
        <f>F23</f>
        <v>0</v>
      </c>
      <c r="G22" s="72" t="e">
        <f t="shared" si="0"/>
        <v>#DIV/0!</v>
      </c>
      <c r="H22" s="72">
        <f t="shared" si="1"/>
        <v>0</v>
      </c>
    </row>
    <row r="23" spans="1:8" x14ac:dyDescent="0.25">
      <c r="A23"/>
      <c r="B23" s="16" t="s">
        <v>185</v>
      </c>
      <c r="C23" s="73">
        <v>0</v>
      </c>
      <c r="D23" s="73">
        <v>5000</v>
      </c>
      <c r="E23" s="76">
        <v>5000</v>
      </c>
      <c r="F23" s="74">
        <v>0</v>
      </c>
      <c r="G23" s="70" t="e">
        <f t="shared" si="0"/>
        <v>#DIV/0!</v>
      </c>
      <c r="H23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1306884.74</v>
      </c>
      <c r="D6" s="75">
        <f t="shared" si="0"/>
        <v>1528098</v>
      </c>
      <c r="E6" s="75">
        <f t="shared" si="0"/>
        <v>1820060.5</v>
      </c>
      <c r="F6" s="75">
        <f t="shared" si="0"/>
        <v>1798304.51</v>
      </c>
      <c r="G6" s="70">
        <f>(F6*100)/C6</f>
        <v>137.60238029866352</v>
      </c>
      <c r="H6" s="70">
        <f>(F6*100)/E6</f>
        <v>98.804655669413194</v>
      </c>
    </row>
    <row r="7" spans="2:8" x14ac:dyDescent="0.25">
      <c r="B7" s="8" t="s">
        <v>186</v>
      </c>
      <c r="C7" s="75">
        <f t="shared" si="0"/>
        <v>1306884.74</v>
      </c>
      <c r="D7" s="75">
        <f t="shared" si="0"/>
        <v>1528098</v>
      </c>
      <c r="E7" s="75">
        <f t="shared" si="0"/>
        <v>1820060.5</v>
      </c>
      <c r="F7" s="75">
        <f t="shared" si="0"/>
        <v>1798304.51</v>
      </c>
      <c r="G7" s="70">
        <f>(F7*100)/C7</f>
        <v>137.60238029866352</v>
      </c>
      <c r="H7" s="70">
        <f>(F7*100)/E7</f>
        <v>98.804655669413194</v>
      </c>
    </row>
    <row r="8" spans="2:8" x14ac:dyDescent="0.25">
      <c r="B8" s="11" t="s">
        <v>187</v>
      </c>
      <c r="C8" s="73">
        <v>1306884.74</v>
      </c>
      <c r="D8" s="73">
        <v>1528098</v>
      </c>
      <c r="E8" s="73">
        <v>1820060.5</v>
      </c>
      <c r="F8" s="74">
        <v>1798304.51</v>
      </c>
      <c r="G8" s="70">
        <f>(F8*100)/C8</f>
        <v>137.60238029866352</v>
      </c>
      <c r="H8" s="70">
        <f>(F8*100)/E8</f>
        <v>98.804655669413194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188</v>
      </c>
      <c r="C1" s="39"/>
    </row>
    <row r="2" spans="1:6" ht="15" customHeight="1" x14ac:dyDescent="0.2">
      <c r="A2" s="41" t="s">
        <v>34</v>
      </c>
      <c r="B2" s="42" t="s">
        <v>189</v>
      </c>
      <c r="C2" s="39"/>
    </row>
    <row r="3" spans="1:6" s="39" customFormat="1" ht="43.5" customHeight="1" x14ac:dyDescent="0.2">
      <c r="A3" s="43" t="s">
        <v>35</v>
      </c>
      <c r="B3" s="37" t="s">
        <v>190</v>
      </c>
    </row>
    <row r="4" spans="1:6" s="39" customFormat="1" x14ac:dyDescent="0.2">
      <c r="A4" s="43" t="s">
        <v>36</v>
      </c>
      <c r="B4" s="44" t="s">
        <v>191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192</v>
      </c>
      <c r="B7" s="46"/>
      <c r="C7" s="77">
        <f>C13+C101</f>
        <v>1522833</v>
      </c>
      <c r="D7" s="77">
        <f>D13+D101</f>
        <v>1814795.5</v>
      </c>
      <c r="E7" s="77">
        <f>E13+E101</f>
        <v>1798092.73</v>
      </c>
      <c r="F7" s="77">
        <f>(E7*100)/D7</f>
        <v>99.079633490385007</v>
      </c>
    </row>
    <row r="8" spans="1:6" x14ac:dyDescent="0.2">
      <c r="A8" s="47" t="s">
        <v>80</v>
      </c>
      <c r="B8" s="46"/>
      <c r="C8" s="77">
        <f>C69</f>
        <v>265</v>
      </c>
      <c r="D8" s="77">
        <f>D69</f>
        <v>265</v>
      </c>
      <c r="E8" s="77">
        <f>E69</f>
        <v>211.78</v>
      </c>
      <c r="F8" s="77">
        <f>(E8*100)/D8</f>
        <v>79.916981132075477</v>
      </c>
    </row>
    <row r="9" spans="1:6" x14ac:dyDescent="0.2">
      <c r="A9" s="47" t="s">
        <v>193</v>
      </c>
      <c r="B9" s="46"/>
      <c r="C9" s="77">
        <f>C84</f>
        <v>0</v>
      </c>
      <c r="D9" s="77">
        <f>D84</f>
        <v>0</v>
      </c>
      <c r="E9" s="77">
        <f>E84</f>
        <v>0</v>
      </c>
      <c r="F9" s="77" t="e">
        <f>(E9*100)/D9</f>
        <v>#DIV/0!</v>
      </c>
    </row>
    <row r="10" spans="1:6" x14ac:dyDescent="0.2">
      <c r="A10" s="47" t="s">
        <v>194</v>
      </c>
      <c r="B10" s="46"/>
      <c r="C10" s="77">
        <f>C89</f>
        <v>5000</v>
      </c>
      <c r="D10" s="77">
        <f>D89</f>
        <v>5000</v>
      </c>
      <c r="E10" s="77">
        <f>E89</f>
        <v>0</v>
      </c>
      <c r="F10" s="77">
        <f>(E10*100)/D10</f>
        <v>0</v>
      </c>
    </row>
    <row r="11" spans="1:6" s="57" customFormat="1" x14ac:dyDescent="0.2"/>
    <row r="12" spans="1:6" ht="38.25" x14ac:dyDescent="0.2">
      <c r="A12" s="47" t="s">
        <v>195</v>
      </c>
      <c r="B12" s="47" t="s">
        <v>196</v>
      </c>
      <c r="C12" s="47" t="s">
        <v>43</v>
      </c>
      <c r="D12" s="47" t="s">
        <v>197</v>
      </c>
      <c r="E12" s="47" t="s">
        <v>198</v>
      </c>
      <c r="F12" s="47" t="s">
        <v>199</v>
      </c>
    </row>
    <row r="13" spans="1:6" x14ac:dyDescent="0.2">
      <c r="A13" s="48" t="s">
        <v>192</v>
      </c>
      <c r="B13" s="48" t="s">
        <v>200</v>
      </c>
      <c r="C13" s="78">
        <f>C14+C58</f>
        <v>1508833</v>
      </c>
      <c r="D13" s="78">
        <f>D14+D58</f>
        <v>1814795.5</v>
      </c>
      <c r="E13" s="78">
        <f>E14+E58</f>
        <v>1798092.73</v>
      </c>
      <c r="F13" s="79">
        <f>(E13*100)/D13</f>
        <v>99.079633490385007</v>
      </c>
    </row>
    <row r="14" spans="1:6" x14ac:dyDescent="0.2">
      <c r="A14" s="49" t="s">
        <v>78</v>
      </c>
      <c r="B14" s="50" t="s">
        <v>79</v>
      </c>
      <c r="C14" s="80">
        <f>C15+C23+C52</f>
        <v>1506133</v>
      </c>
      <c r="D14" s="80">
        <f>D15+D23+D52</f>
        <v>1812733</v>
      </c>
      <c r="E14" s="80">
        <f>E15+E23+E52</f>
        <v>1796030.23</v>
      </c>
      <c r="F14" s="81">
        <f>(E14*100)/D14</f>
        <v>99.078586311387284</v>
      </c>
    </row>
    <row r="15" spans="1:6" x14ac:dyDescent="0.2">
      <c r="A15" s="51" t="s">
        <v>80</v>
      </c>
      <c r="B15" s="52" t="s">
        <v>81</v>
      </c>
      <c r="C15" s="82">
        <f>C16+C19+C21</f>
        <v>1269470</v>
      </c>
      <c r="D15" s="82">
        <f>D16+D19+D21</f>
        <v>1577704</v>
      </c>
      <c r="E15" s="82">
        <f>E16+E19+E21</f>
        <v>1577152.5899999999</v>
      </c>
      <c r="F15" s="81">
        <f>(E15*100)/D15</f>
        <v>99.965049844584286</v>
      </c>
    </row>
    <row r="16" spans="1:6" x14ac:dyDescent="0.2">
      <c r="A16" s="53" t="s">
        <v>82</v>
      </c>
      <c r="B16" s="54" t="s">
        <v>83</v>
      </c>
      <c r="C16" s="83">
        <f>C17+C18</f>
        <v>1051711</v>
      </c>
      <c r="D16" s="83">
        <f>D17+D18</f>
        <v>1305857</v>
      </c>
      <c r="E16" s="83">
        <f>E17+E18</f>
        <v>1305819.94</v>
      </c>
      <c r="F16" s="83">
        <f>(E16*100)/D16</f>
        <v>99.997162016974301</v>
      </c>
    </row>
    <row r="17" spans="1:6" x14ac:dyDescent="0.2">
      <c r="A17" s="55" t="s">
        <v>84</v>
      </c>
      <c r="B17" s="56" t="s">
        <v>85</v>
      </c>
      <c r="C17" s="84">
        <v>1049551</v>
      </c>
      <c r="D17" s="84">
        <v>1301551</v>
      </c>
      <c r="E17" s="84">
        <v>1301514.68</v>
      </c>
      <c r="F17" s="84"/>
    </row>
    <row r="18" spans="1:6" x14ac:dyDescent="0.2">
      <c r="A18" s="55" t="s">
        <v>86</v>
      </c>
      <c r="B18" s="56" t="s">
        <v>87</v>
      </c>
      <c r="C18" s="84">
        <v>2160</v>
      </c>
      <c r="D18" s="84">
        <v>4306</v>
      </c>
      <c r="E18" s="84">
        <v>4305.26</v>
      </c>
      <c r="F18" s="84"/>
    </row>
    <row r="19" spans="1:6" x14ac:dyDescent="0.2">
      <c r="A19" s="53" t="s">
        <v>88</v>
      </c>
      <c r="B19" s="54" t="s">
        <v>89</v>
      </c>
      <c r="C19" s="83">
        <f>C20</f>
        <v>50744</v>
      </c>
      <c r="D19" s="83">
        <f>D20</f>
        <v>56382</v>
      </c>
      <c r="E19" s="83">
        <f>E20</f>
        <v>55872.4</v>
      </c>
      <c r="F19" s="83">
        <f>(E19*100)/D19</f>
        <v>99.096165442871836</v>
      </c>
    </row>
    <row r="20" spans="1:6" x14ac:dyDescent="0.2">
      <c r="A20" s="55" t="s">
        <v>90</v>
      </c>
      <c r="B20" s="56" t="s">
        <v>89</v>
      </c>
      <c r="C20" s="84">
        <v>50744</v>
      </c>
      <c r="D20" s="84">
        <v>56382</v>
      </c>
      <c r="E20" s="84">
        <v>55872.4</v>
      </c>
      <c r="F20" s="84"/>
    </row>
    <row r="21" spans="1:6" x14ac:dyDescent="0.2">
      <c r="A21" s="53" t="s">
        <v>91</v>
      </c>
      <c r="B21" s="54" t="s">
        <v>92</v>
      </c>
      <c r="C21" s="83">
        <f>C22</f>
        <v>167015</v>
      </c>
      <c r="D21" s="83">
        <f>D22</f>
        <v>215465</v>
      </c>
      <c r="E21" s="83">
        <f>E22</f>
        <v>215460.25</v>
      </c>
      <c r="F21" s="83">
        <f>(E21*100)/D21</f>
        <v>99.997795465620868</v>
      </c>
    </row>
    <row r="22" spans="1:6" x14ac:dyDescent="0.2">
      <c r="A22" s="55" t="s">
        <v>93</v>
      </c>
      <c r="B22" s="56" t="s">
        <v>94</v>
      </c>
      <c r="C22" s="84">
        <v>167015</v>
      </c>
      <c r="D22" s="84">
        <v>215465</v>
      </c>
      <c r="E22" s="84">
        <v>215460.25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235030</v>
      </c>
      <c r="D23" s="82">
        <f>D24+D29+D35+D45+D47</f>
        <v>233475</v>
      </c>
      <c r="E23" s="82">
        <f>E24+E29+E35+E45+E47</f>
        <v>217417.88000000003</v>
      </c>
      <c r="F23" s="81">
        <f>(E23*100)/D23</f>
        <v>93.122552735838951</v>
      </c>
    </row>
    <row r="24" spans="1:6" x14ac:dyDescent="0.2">
      <c r="A24" s="53" t="s">
        <v>97</v>
      </c>
      <c r="B24" s="54" t="s">
        <v>98</v>
      </c>
      <c r="C24" s="83">
        <f>C25+C26+C27+C28</f>
        <v>51729</v>
      </c>
      <c r="D24" s="83">
        <f>D25+D26+D27+D28</f>
        <v>47854</v>
      </c>
      <c r="E24" s="83">
        <f>E25+E26+E27+E28</f>
        <v>45200.78</v>
      </c>
      <c r="F24" s="83">
        <f>(E24*100)/D24</f>
        <v>94.455594098716929</v>
      </c>
    </row>
    <row r="25" spans="1:6" x14ac:dyDescent="0.2">
      <c r="A25" s="55" t="s">
        <v>99</v>
      </c>
      <c r="B25" s="56" t="s">
        <v>100</v>
      </c>
      <c r="C25" s="84">
        <v>2700</v>
      </c>
      <c r="D25" s="84">
        <v>2825</v>
      </c>
      <c r="E25" s="84">
        <v>2982</v>
      </c>
      <c r="F25" s="84"/>
    </row>
    <row r="26" spans="1:6" ht="25.5" x14ac:dyDescent="0.2">
      <c r="A26" s="55" t="s">
        <v>101</v>
      </c>
      <c r="B26" s="56" t="s">
        <v>102</v>
      </c>
      <c r="C26" s="84">
        <v>47463</v>
      </c>
      <c r="D26" s="84">
        <v>43463</v>
      </c>
      <c r="E26" s="84">
        <v>41786.78</v>
      </c>
      <c r="F26" s="84"/>
    </row>
    <row r="27" spans="1:6" x14ac:dyDescent="0.2">
      <c r="A27" s="55" t="s">
        <v>103</v>
      </c>
      <c r="B27" s="56" t="s">
        <v>104</v>
      </c>
      <c r="C27" s="84">
        <v>1566</v>
      </c>
      <c r="D27" s="84">
        <v>1566</v>
      </c>
      <c r="E27" s="84">
        <v>432</v>
      </c>
      <c r="F27" s="84"/>
    </row>
    <row r="28" spans="1:6" x14ac:dyDescent="0.2">
      <c r="A28" s="55" t="s">
        <v>105</v>
      </c>
      <c r="B28" s="56" t="s">
        <v>106</v>
      </c>
      <c r="C28" s="84">
        <v>0</v>
      </c>
      <c r="D28" s="84">
        <v>0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53363</v>
      </c>
      <c r="D29" s="83">
        <f>D30+D31+D32+D33+D34</f>
        <v>43363</v>
      </c>
      <c r="E29" s="83">
        <f>E30+E31+E32+E33+E34</f>
        <v>33260.58</v>
      </c>
      <c r="F29" s="83">
        <f>(E29*100)/D29</f>
        <v>76.702672785554512</v>
      </c>
    </row>
    <row r="30" spans="1:6" x14ac:dyDescent="0.2">
      <c r="A30" s="55" t="s">
        <v>109</v>
      </c>
      <c r="B30" s="56" t="s">
        <v>110</v>
      </c>
      <c r="C30" s="84">
        <v>17600</v>
      </c>
      <c r="D30" s="84">
        <v>17600</v>
      </c>
      <c r="E30" s="84">
        <v>17361.52</v>
      </c>
      <c r="F30" s="84"/>
    </row>
    <row r="31" spans="1:6" x14ac:dyDescent="0.2">
      <c r="A31" s="55" t="s">
        <v>111</v>
      </c>
      <c r="B31" s="56" t="s">
        <v>112</v>
      </c>
      <c r="C31" s="84">
        <v>34000</v>
      </c>
      <c r="D31" s="84">
        <v>24000</v>
      </c>
      <c r="E31" s="84">
        <v>14943.68</v>
      </c>
      <c r="F31" s="84"/>
    </row>
    <row r="32" spans="1:6" x14ac:dyDescent="0.2">
      <c r="A32" s="55" t="s">
        <v>113</v>
      </c>
      <c r="B32" s="56" t="s">
        <v>114</v>
      </c>
      <c r="C32" s="84">
        <v>133</v>
      </c>
      <c r="D32" s="84">
        <v>133</v>
      </c>
      <c r="E32" s="84">
        <v>0</v>
      </c>
      <c r="F32" s="84"/>
    </row>
    <row r="33" spans="1:6" x14ac:dyDescent="0.2">
      <c r="A33" s="55" t="s">
        <v>115</v>
      </c>
      <c r="B33" s="56" t="s">
        <v>116</v>
      </c>
      <c r="C33" s="84">
        <v>1100</v>
      </c>
      <c r="D33" s="84">
        <v>1100</v>
      </c>
      <c r="E33" s="84">
        <v>955.38</v>
      </c>
      <c r="F33" s="84"/>
    </row>
    <row r="34" spans="1:6" x14ac:dyDescent="0.2">
      <c r="A34" s="55" t="s">
        <v>117</v>
      </c>
      <c r="B34" s="56" t="s">
        <v>118</v>
      </c>
      <c r="C34" s="84">
        <v>530</v>
      </c>
      <c r="D34" s="84">
        <v>530</v>
      </c>
      <c r="E34" s="84">
        <v>0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123274</v>
      </c>
      <c r="D35" s="83">
        <f>D36+D37+D38+D39+D40+D41+D42+D43+D44</f>
        <v>137274</v>
      </c>
      <c r="E35" s="83">
        <f>E36+E37+E38+E39+E40+E41+E42+E43+E44</f>
        <v>137128.98000000001</v>
      </c>
      <c r="F35" s="83">
        <f>(E35*100)/D35</f>
        <v>99.894357270859743</v>
      </c>
    </row>
    <row r="36" spans="1:6" x14ac:dyDescent="0.2">
      <c r="A36" s="55" t="s">
        <v>121</v>
      </c>
      <c r="B36" s="56" t="s">
        <v>122</v>
      </c>
      <c r="C36" s="84">
        <v>89650</v>
      </c>
      <c r="D36" s="84">
        <v>89650</v>
      </c>
      <c r="E36" s="84">
        <v>98135.360000000001</v>
      </c>
      <c r="F36" s="84"/>
    </row>
    <row r="37" spans="1:6" x14ac:dyDescent="0.2">
      <c r="A37" s="55" t="s">
        <v>123</v>
      </c>
      <c r="B37" s="56" t="s">
        <v>124</v>
      </c>
      <c r="C37" s="84">
        <v>12000</v>
      </c>
      <c r="D37" s="84">
        <v>12000</v>
      </c>
      <c r="E37" s="84">
        <v>10900.31</v>
      </c>
      <c r="F37" s="84"/>
    </row>
    <row r="38" spans="1:6" x14ac:dyDescent="0.2">
      <c r="A38" s="55" t="s">
        <v>125</v>
      </c>
      <c r="B38" s="56" t="s">
        <v>126</v>
      </c>
      <c r="C38" s="84">
        <v>3200</v>
      </c>
      <c r="D38" s="84">
        <v>3200</v>
      </c>
      <c r="E38" s="84">
        <v>2100.13</v>
      </c>
      <c r="F38" s="84"/>
    </row>
    <row r="39" spans="1:6" x14ac:dyDescent="0.2">
      <c r="A39" s="55" t="s">
        <v>127</v>
      </c>
      <c r="B39" s="56" t="s">
        <v>128</v>
      </c>
      <c r="C39" s="84">
        <v>6700</v>
      </c>
      <c r="D39" s="84">
        <v>6700</v>
      </c>
      <c r="E39" s="84">
        <v>5572.67</v>
      </c>
      <c r="F39" s="84"/>
    </row>
    <row r="40" spans="1:6" x14ac:dyDescent="0.2">
      <c r="A40" s="55" t="s">
        <v>129</v>
      </c>
      <c r="B40" s="56" t="s">
        <v>130</v>
      </c>
      <c r="C40" s="84">
        <v>5200</v>
      </c>
      <c r="D40" s="84">
        <v>5200</v>
      </c>
      <c r="E40" s="84">
        <v>5550.31</v>
      </c>
      <c r="F40" s="84"/>
    </row>
    <row r="41" spans="1:6" x14ac:dyDescent="0.2">
      <c r="A41" s="55" t="s">
        <v>131</v>
      </c>
      <c r="B41" s="56" t="s">
        <v>132</v>
      </c>
      <c r="C41" s="84">
        <v>5380</v>
      </c>
      <c r="D41" s="84">
        <v>5380</v>
      </c>
      <c r="E41" s="84">
        <v>94.79</v>
      </c>
      <c r="F41" s="84"/>
    </row>
    <row r="42" spans="1:6" x14ac:dyDescent="0.2">
      <c r="A42" s="55" t="s">
        <v>133</v>
      </c>
      <c r="B42" s="56" t="s">
        <v>134</v>
      </c>
      <c r="C42" s="84">
        <v>0</v>
      </c>
      <c r="D42" s="84">
        <v>14000</v>
      </c>
      <c r="E42" s="84">
        <v>13782.5</v>
      </c>
      <c r="F42" s="84"/>
    </row>
    <row r="43" spans="1:6" x14ac:dyDescent="0.2">
      <c r="A43" s="55" t="s">
        <v>135</v>
      </c>
      <c r="B43" s="56" t="s">
        <v>136</v>
      </c>
      <c r="C43" s="84">
        <v>144</v>
      </c>
      <c r="D43" s="84">
        <v>144</v>
      </c>
      <c r="E43" s="84">
        <v>19.920000000000002</v>
      </c>
      <c r="F43" s="84"/>
    </row>
    <row r="44" spans="1:6" x14ac:dyDescent="0.2">
      <c r="A44" s="55" t="s">
        <v>137</v>
      </c>
      <c r="B44" s="56" t="s">
        <v>138</v>
      </c>
      <c r="C44" s="84">
        <v>1000</v>
      </c>
      <c r="D44" s="84">
        <v>1000</v>
      </c>
      <c r="E44" s="84">
        <v>972.99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1200</v>
      </c>
      <c r="D45" s="83">
        <f>D46</f>
        <v>1200</v>
      </c>
      <c r="E45" s="83">
        <f>E46</f>
        <v>533.59</v>
      </c>
      <c r="F45" s="83">
        <f>(E45*100)/D45</f>
        <v>44.465833333333336</v>
      </c>
    </row>
    <row r="46" spans="1:6" ht="25.5" x14ac:dyDescent="0.2">
      <c r="A46" s="55" t="s">
        <v>141</v>
      </c>
      <c r="B46" s="56" t="s">
        <v>142</v>
      </c>
      <c r="C46" s="84">
        <v>1200</v>
      </c>
      <c r="D46" s="84">
        <v>1200</v>
      </c>
      <c r="E46" s="84">
        <v>533.59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5464</v>
      </c>
      <c r="D47" s="83">
        <f>D48+D49+D50+D51</f>
        <v>3784</v>
      </c>
      <c r="E47" s="83">
        <f>E48+E49+E50+E51</f>
        <v>1293.95</v>
      </c>
      <c r="F47" s="83">
        <f>(E47*100)/D47</f>
        <v>34.19529598308668</v>
      </c>
    </row>
    <row r="48" spans="1:6" x14ac:dyDescent="0.2">
      <c r="A48" s="55" t="s">
        <v>147</v>
      </c>
      <c r="B48" s="56" t="s">
        <v>148</v>
      </c>
      <c r="C48" s="84">
        <v>950</v>
      </c>
      <c r="D48" s="84">
        <v>950</v>
      </c>
      <c r="E48" s="84">
        <v>460.75</v>
      </c>
      <c r="F48" s="84"/>
    </row>
    <row r="49" spans="1:6" x14ac:dyDescent="0.2">
      <c r="A49" s="55" t="s">
        <v>149</v>
      </c>
      <c r="B49" s="56" t="s">
        <v>150</v>
      </c>
      <c r="C49" s="84">
        <v>200</v>
      </c>
      <c r="D49" s="84">
        <v>200</v>
      </c>
      <c r="E49" s="84">
        <v>249.86</v>
      </c>
      <c r="F49" s="84"/>
    </row>
    <row r="50" spans="1:6" x14ac:dyDescent="0.2">
      <c r="A50" s="55" t="s">
        <v>151</v>
      </c>
      <c r="B50" s="56" t="s">
        <v>152</v>
      </c>
      <c r="C50" s="84">
        <v>1680</v>
      </c>
      <c r="D50" s="84">
        <v>0</v>
      </c>
      <c r="E50" s="84">
        <v>0</v>
      </c>
      <c r="F50" s="84"/>
    </row>
    <row r="51" spans="1:6" x14ac:dyDescent="0.2">
      <c r="A51" s="55" t="s">
        <v>153</v>
      </c>
      <c r="B51" s="56" t="s">
        <v>144</v>
      </c>
      <c r="C51" s="84">
        <v>2634</v>
      </c>
      <c r="D51" s="84">
        <v>2634</v>
      </c>
      <c r="E51" s="84">
        <v>583.34</v>
      </c>
      <c r="F51" s="84"/>
    </row>
    <row r="52" spans="1:6" x14ac:dyDescent="0.2">
      <c r="A52" s="51" t="s">
        <v>154</v>
      </c>
      <c r="B52" s="52" t="s">
        <v>155</v>
      </c>
      <c r="C52" s="82">
        <f>C53+C55</f>
        <v>1633</v>
      </c>
      <c r="D52" s="82">
        <f>D53+D55</f>
        <v>1554</v>
      </c>
      <c r="E52" s="82">
        <f>E53+E55</f>
        <v>1459.76</v>
      </c>
      <c r="F52" s="81">
        <f>(E52*100)/D52</f>
        <v>93.935649935649934</v>
      </c>
    </row>
    <row r="53" spans="1:6" x14ac:dyDescent="0.2">
      <c r="A53" s="53" t="s">
        <v>156</v>
      </c>
      <c r="B53" s="54" t="s">
        <v>157</v>
      </c>
      <c r="C53" s="83">
        <f>C54</f>
        <v>100</v>
      </c>
      <c r="D53" s="83">
        <f>D54</f>
        <v>21</v>
      </c>
      <c r="E53" s="83">
        <f>E54</f>
        <v>20.190000000000001</v>
      </c>
      <c r="F53" s="83">
        <f>(E53*100)/D53</f>
        <v>96.142857142857139</v>
      </c>
    </row>
    <row r="54" spans="1:6" ht="25.5" x14ac:dyDescent="0.2">
      <c r="A54" s="55" t="s">
        <v>158</v>
      </c>
      <c r="B54" s="56" t="s">
        <v>159</v>
      </c>
      <c r="C54" s="84">
        <v>100</v>
      </c>
      <c r="D54" s="84">
        <v>21</v>
      </c>
      <c r="E54" s="84">
        <v>20.190000000000001</v>
      </c>
      <c r="F54" s="84"/>
    </row>
    <row r="55" spans="1:6" x14ac:dyDescent="0.2">
      <c r="A55" s="53" t="s">
        <v>160</v>
      </c>
      <c r="B55" s="54" t="s">
        <v>161</v>
      </c>
      <c r="C55" s="83">
        <f>C56+C57</f>
        <v>1533</v>
      </c>
      <c r="D55" s="83">
        <f>D56+D57</f>
        <v>1533</v>
      </c>
      <c r="E55" s="83">
        <f>E56+E57</f>
        <v>1439.57</v>
      </c>
      <c r="F55" s="83">
        <f>(E55*100)/D55</f>
        <v>93.905414220482712</v>
      </c>
    </row>
    <row r="56" spans="1:6" x14ac:dyDescent="0.2">
      <c r="A56" s="55" t="s">
        <v>162</v>
      </c>
      <c r="B56" s="56" t="s">
        <v>163</v>
      </c>
      <c r="C56" s="84">
        <v>1400</v>
      </c>
      <c r="D56" s="84">
        <v>1400</v>
      </c>
      <c r="E56" s="84">
        <v>1437.01</v>
      </c>
      <c r="F56" s="84"/>
    </row>
    <row r="57" spans="1:6" x14ac:dyDescent="0.2">
      <c r="A57" s="55" t="s">
        <v>164</v>
      </c>
      <c r="B57" s="56" t="s">
        <v>165</v>
      </c>
      <c r="C57" s="84">
        <v>133</v>
      </c>
      <c r="D57" s="84">
        <v>133</v>
      </c>
      <c r="E57" s="84">
        <v>2.56</v>
      </c>
      <c r="F57" s="84"/>
    </row>
    <row r="58" spans="1:6" x14ac:dyDescent="0.2">
      <c r="A58" s="49" t="s">
        <v>166</v>
      </c>
      <c r="B58" s="50" t="s">
        <v>167</v>
      </c>
      <c r="C58" s="80">
        <f>C59</f>
        <v>2700</v>
      </c>
      <c r="D58" s="80">
        <f>D59</f>
        <v>2062.5</v>
      </c>
      <c r="E58" s="80">
        <f>E59</f>
        <v>2062.5</v>
      </c>
      <c r="F58" s="81">
        <f>(E58*100)/D58</f>
        <v>100</v>
      </c>
    </row>
    <row r="59" spans="1:6" x14ac:dyDescent="0.2">
      <c r="A59" s="51" t="s">
        <v>168</v>
      </c>
      <c r="B59" s="52" t="s">
        <v>169</v>
      </c>
      <c r="C59" s="82">
        <f>C60+C62</f>
        <v>2700</v>
      </c>
      <c r="D59" s="82">
        <f>D60+D62</f>
        <v>2062.5</v>
      </c>
      <c r="E59" s="82">
        <f>E60+E62</f>
        <v>2062.5</v>
      </c>
      <c r="F59" s="81">
        <f>(E59*100)/D59</f>
        <v>100</v>
      </c>
    </row>
    <row r="60" spans="1:6" x14ac:dyDescent="0.2">
      <c r="A60" s="53" t="s">
        <v>170</v>
      </c>
      <c r="B60" s="54" t="s">
        <v>171</v>
      </c>
      <c r="C60" s="83">
        <f>C61</f>
        <v>700</v>
      </c>
      <c r="D60" s="83">
        <f>D61</f>
        <v>217</v>
      </c>
      <c r="E60" s="83">
        <f>E61</f>
        <v>217</v>
      </c>
      <c r="F60" s="83">
        <f>(E60*100)/D60</f>
        <v>100</v>
      </c>
    </row>
    <row r="61" spans="1:6" x14ac:dyDescent="0.2">
      <c r="A61" s="55" t="s">
        <v>172</v>
      </c>
      <c r="B61" s="56" t="s">
        <v>173</v>
      </c>
      <c r="C61" s="84">
        <v>700</v>
      </c>
      <c r="D61" s="84">
        <v>217</v>
      </c>
      <c r="E61" s="84">
        <v>217</v>
      </c>
      <c r="F61" s="84"/>
    </row>
    <row r="62" spans="1:6" x14ac:dyDescent="0.2">
      <c r="A62" s="53" t="s">
        <v>174</v>
      </c>
      <c r="B62" s="54" t="s">
        <v>175</v>
      </c>
      <c r="C62" s="83">
        <f>C63</f>
        <v>2000</v>
      </c>
      <c r="D62" s="83">
        <f>D63</f>
        <v>1845.5</v>
      </c>
      <c r="E62" s="83">
        <f>E63</f>
        <v>1845.5</v>
      </c>
      <c r="F62" s="83">
        <f>(E62*100)/D62</f>
        <v>100</v>
      </c>
    </row>
    <row r="63" spans="1:6" x14ac:dyDescent="0.2">
      <c r="A63" s="55" t="s">
        <v>176</v>
      </c>
      <c r="B63" s="56" t="s">
        <v>177</v>
      </c>
      <c r="C63" s="84">
        <v>2000</v>
      </c>
      <c r="D63" s="84">
        <v>1845.5</v>
      </c>
      <c r="E63" s="84">
        <v>1845.5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0">C65</f>
        <v>1522833</v>
      </c>
      <c r="D64" s="80">
        <f t="shared" si="0"/>
        <v>1814795.5</v>
      </c>
      <c r="E64" s="80">
        <f t="shared" si="0"/>
        <v>1798092.73</v>
      </c>
      <c r="F64" s="81">
        <f>(E64*100)/D64</f>
        <v>99.079633490385007</v>
      </c>
    </row>
    <row r="65" spans="1:6" x14ac:dyDescent="0.2">
      <c r="A65" s="51" t="s">
        <v>70</v>
      </c>
      <c r="B65" s="52" t="s">
        <v>71</v>
      </c>
      <c r="C65" s="82">
        <f t="shared" si="0"/>
        <v>1522833</v>
      </c>
      <c r="D65" s="82">
        <f t="shared" si="0"/>
        <v>1814795.5</v>
      </c>
      <c r="E65" s="82">
        <f t="shared" si="0"/>
        <v>1798092.73</v>
      </c>
      <c r="F65" s="81">
        <f>(E65*100)/D65</f>
        <v>99.079633490385007</v>
      </c>
    </row>
    <row r="66" spans="1:6" ht="25.5" x14ac:dyDescent="0.2">
      <c r="A66" s="53" t="s">
        <v>72</v>
      </c>
      <c r="B66" s="54" t="s">
        <v>73</v>
      </c>
      <c r="C66" s="83">
        <f>C67+C68</f>
        <v>1522833</v>
      </c>
      <c r="D66" s="83">
        <f>D67+D68</f>
        <v>1814795.5</v>
      </c>
      <c r="E66" s="83">
        <f>E67+E68</f>
        <v>1798092.73</v>
      </c>
      <c r="F66" s="83">
        <f>(E66*100)/D66</f>
        <v>99.079633490385007</v>
      </c>
    </row>
    <row r="67" spans="1:6" x14ac:dyDescent="0.2">
      <c r="A67" s="55" t="s">
        <v>74</v>
      </c>
      <c r="B67" s="56" t="s">
        <v>75</v>
      </c>
      <c r="C67" s="84">
        <v>1520133</v>
      </c>
      <c r="D67" s="84">
        <v>1812733</v>
      </c>
      <c r="E67" s="84">
        <v>1796030.23</v>
      </c>
      <c r="F67" s="84"/>
    </row>
    <row r="68" spans="1:6" ht="25.5" x14ac:dyDescent="0.2">
      <c r="A68" s="55" t="s">
        <v>76</v>
      </c>
      <c r="B68" s="56" t="s">
        <v>77</v>
      </c>
      <c r="C68" s="84">
        <v>2700</v>
      </c>
      <c r="D68" s="84">
        <v>2062.5</v>
      </c>
      <c r="E68" s="84">
        <v>2062.5</v>
      </c>
      <c r="F68" s="84"/>
    </row>
    <row r="69" spans="1:6" x14ac:dyDescent="0.2">
      <c r="A69" s="48" t="s">
        <v>80</v>
      </c>
      <c r="B69" s="48" t="s">
        <v>201</v>
      </c>
      <c r="C69" s="78">
        <f>C70+C76</f>
        <v>265</v>
      </c>
      <c r="D69" s="78">
        <f>D70+D76</f>
        <v>265</v>
      </c>
      <c r="E69" s="78">
        <f>E70+E76</f>
        <v>211.78</v>
      </c>
      <c r="F69" s="79">
        <f>(E69*100)/D69</f>
        <v>79.916981132075477</v>
      </c>
    </row>
    <row r="70" spans="1:6" x14ac:dyDescent="0.2">
      <c r="A70" s="49" t="s">
        <v>78</v>
      </c>
      <c r="B70" s="50" t="s">
        <v>79</v>
      </c>
      <c r="C70" s="80">
        <f>C71</f>
        <v>132</v>
      </c>
      <c r="D70" s="80">
        <f>D71</f>
        <v>132</v>
      </c>
      <c r="E70" s="80">
        <f>E71</f>
        <v>211.78</v>
      </c>
      <c r="F70" s="81">
        <f>(E70*100)/D70</f>
        <v>160.43939393939394</v>
      </c>
    </row>
    <row r="71" spans="1:6" x14ac:dyDescent="0.2">
      <c r="A71" s="51" t="s">
        <v>95</v>
      </c>
      <c r="B71" s="52" t="s">
        <v>96</v>
      </c>
      <c r="C71" s="82">
        <f>C72+C74</f>
        <v>132</v>
      </c>
      <c r="D71" s="82">
        <f>D72+D74</f>
        <v>132</v>
      </c>
      <c r="E71" s="82">
        <f>E72+E74</f>
        <v>211.78</v>
      </c>
      <c r="F71" s="81">
        <f>(E71*100)/D71</f>
        <v>160.43939393939394</v>
      </c>
    </row>
    <row r="72" spans="1:6" x14ac:dyDescent="0.2">
      <c r="A72" s="53" t="s">
        <v>107</v>
      </c>
      <c r="B72" s="54" t="s">
        <v>108</v>
      </c>
      <c r="C72" s="83">
        <f>C73</f>
        <v>66</v>
      </c>
      <c r="D72" s="83">
        <f>D73</f>
        <v>66</v>
      </c>
      <c r="E72" s="83">
        <f>E73</f>
        <v>211.78</v>
      </c>
      <c r="F72" s="83">
        <f>(E72*100)/D72</f>
        <v>320.87878787878788</v>
      </c>
    </row>
    <row r="73" spans="1:6" x14ac:dyDescent="0.2">
      <c r="A73" s="55" t="s">
        <v>109</v>
      </c>
      <c r="B73" s="56" t="s">
        <v>110</v>
      </c>
      <c r="C73" s="84">
        <v>66</v>
      </c>
      <c r="D73" s="84">
        <v>66</v>
      </c>
      <c r="E73" s="84">
        <v>211.78</v>
      </c>
      <c r="F73" s="84"/>
    </row>
    <row r="74" spans="1:6" x14ac:dyDescent="0.2">
      <c r="A74" s="53" t="s">
        <v>119</v>
      </c>
      <c r="B74" s="54" t="s">
        <v>120</v>
      </c>
      <c r="C74" s="83">
        <f>C75</f>
        <v>66</v>
      </c>
      <c r="D74" s="83">
        <f>D75</f>
        <v>66</v>
      </c>
      <c r="E74" s="83">
        <f>E75</f>
        <v>0</v>
      </c>
      <c r="F74" s="83">
        <f>(E74*100)/D74</f>
        <v>0</v>
      </c>
    </row>
    <row r="75" spans="1:6" x14ac:dyDescent="0.2">
      <c r="A75" s="55" t="s">
        <v>123</v>
      </c>
      <c r="B75" s="56" t="s">
        <v>124</v>
      </c>
      <c r="C75" s="84">
        <v>66</v>
      </c>
      <c r="D75" s="84">
        <v>66</v>
      </c>
      <c r="E75" s="84">
        <v>0</v>
      </c>
      <c r="F75" s="84"/>
    </row>
    <row r="76" spans="1:6" x14ac:dyDescent="0.2">
      <c r="A76" s="49" t="s">
        <v>166</v>
      </c>
      <c r="B76" s="50" t="s">
        <v>167</v>
      </c>
      <c r="C76" s="80">
        <f t="shared" ref="C76:E78" si="1">C77</f>
        <v>133</v>
      </c>
      <c r="D76" s="80">
        <f t="shared" si="1"/>
        <v>133</v>
      </c>
      <c r="E76" s="80">
        <f t="shared" si="1"/>
        <v>0</v>
      </c>
      <c r="F76" s="81">
        <f>(E76*100)/D76</f>
        <v>0</v>
      </c>
    </row>
    <row r="77" spans="1:6" x14ac:dyDescent="0.2">
      <c r="A77" s="51" t="s">
        <v>168</v>
      </c>
      <c r="B77" s="52" t="s">
        <v>169</v>
      </c>
      <c r="C77" s="82">
        <f t="shared" si="1"/>
        <v>133</v>
      </c>
      <c r="D77" s="82">
        <f t="shared" si="1"/>
        <v>133</v>
      </c>
      <c r="E77" s="82">
        <f t="shared" si="1"/>
        <v>0</v>
      </c>
      <c r="F77" s="81">
        <f>(E77*100)/D77</f>
        <v>0</v>
      </c>
    </row>
    <row r="78" spans="1:6" x14ac:dyDescent="0.2">
      <c r="A78" s="53" t="s">
        <v>170</v>
      </c>
      <c r="B78" s="54" t="s">
        <v>171</v>
      </c>
      <c r="C78" s="83">
        <f t="shared" si="1"/>
        <v>133</v>
      </c>
      <c r="D78" s="83">
        <f t="shared" si="1"/>
        <v>133</v>
      </c>
      <c r="E78" s="83">
        <f t="shared" si="1"/>
        <v>0</v>
      </c>
      <c r="F78" s="83">
        <f>(E78*100)/D78</f>
        <v>0</v>
      </c>
    </row>
    <row r="79" spans="1:6" x14ac:dyDescent="0.2">
      <c r="A79" s="55" t="s">
        <v>172</v>
      </c>
      <c r="B79" s="56" t="s">
        <v>173</v>
      </c>
      <c r="C79" s="84">
        <v>133</v>
      </c>
      <c r="D79" s="84">
        <v>133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2">C81</f>
        <v>265</v>
      </c>
      <c r="D80" s="80">
        <f t="shared" si="2"/>
        <v>265</v>
      </c>
      <c r="E80" s="80">
        <f t="shared" si="2"/>
        <v>226.6</v>
      </c>
      <c r="F80" s="81">
        <f>(E80*100)/D80</f>
        <v>85.509433962264154</v>
      </c>
    </row>
    <row r="81" spans="1:6" x14ac:dyDescent="0.2">
      <c r="A81" s="51" t="s">
        <v>64</v>
      </c>
      <c r="B81" s="52" t="s">
        <v>65</v>
      </c>
      <c r="C81" s="82">
        <f t="shared" si="2"/>
        <v>265</v>
      </c>
      <c r="D81" s="82">
        <f t="shared" si="2"/>
        <v>265</v>
      </c>
      <c r="E81" s="82">
        <f t="shared" si="2"/>
        <v>226.6</v>
      </c>
      <c r="F81" s="81">
        <f>(E81*100)/D81</f>
        <v>85.509433962264154</v>
      </c>
    </row>
    <row r="82" spans="1:6" x14ac:dyDescent="0.2">
      <c r="A82" s="53" t="s">
        <v>66</v>
      </c>
      <c r="B82" s="54" t="s">
        <v>67</v>
      </c>
      <c r="C82" s="83">
        <f t="shared" si="2"/>
        <v>265</v>
      </c>
      <c r="D82" s="83">
        <f t="shared" si="2"/>
        <v>265</v>
      </c>
      <c r="E82" s="83">
        <f t="shared" si="2"/>
        <v>226.6</v>
      </c>
      <c r="F82" s="83">
        <f>(E82*100)/D82</f>
        <v>85.509433962264154</v>
      </c>
    </row>
    <row r="83" spans="1:6" x14ac:dyDescent="0.2">
      <c r="A83" s="55" t="s">
        <v>68</v>
      </c>
      <c r="B83" s="56" t="s">
        <v>69</v>
      </c>
      <c r="C83" s="84">
        <v>265</v>
      </c>
      <c r="D83" s="84">
        <v>265</v>
      </c>
      <c r="E83" s="84">
        <v>226.6</v>
      </c>
      <c r="F83" s="84"/>
    </row>
    <row r="84" spans="1:6" x14ac:dyDescent="0.2">
      <c r="A84" s="48" t="s">
        <v>193</v>
      </c>
      <c r="B84" s="48" t="s">
        <v>202</v>
      </c>
      <c r="C84" s="78"/>
      <c r="D84" s="78"/>
      <c r="E84" s="78"/>
      <c r="F84" s="79" t="e">
        <f>(E84*100)/D84</f>
        <v>#DIV/0!</v>
      </c>
    </row>
    <row r="85" spans="1:6" x14ac:dyDescent="0.2">
      <c r="A85" s="49" t="s">
        <v>50</v>
      </c>
      <c r="B85" s="50" t="s">
        <v>51</v>
      </c>
      <c r="C85" s="80">
        <f t="shared" ref="C85:E87" si="3">C86</f>
        <v>0</v>
      </c>
      <c r="D85" s="80">
        <f t="shared" si="3"/>
        <v>0</v>
      </c>
      <c r="E85" s="80">
        <f t="shared" si="3"/>
        <v>0.04</v>
      </c>
      <c r="F85" s="81" t="e">
        <f>(E85*100)/D85</f>
        <v>#DIV/0!</v>
      </c>
    </row>
    <row r="86" spans="1:6" x14ac:dyDescent="0.2">
      <c r="A86" s="51" t="s">
        <v>58</v>
      </c>
      <c r="B86" s="52" t="s">
        <v>59</v>
      </c>
      <c r="C86" s="82">
        <f t="shared" si="3"/>
        <v>0</v>
      </c>
      <c r="D86" s="82">
        <f t="shared" si="3"/>
        <v>0</v>
      </c>
      <c r="E86" s="82">
        <f t="shared" si="3"/>
        <v>0.04</v>
      </c>
      <c r="F86" s="81" t="e">
        <f>(E86*100)/D86</f>
        <v>#DIV/0!</v>
      </c>
    </row>
    <row r="87" spans="1:6" x14ac:dyDescent="0.2">
      <c r="A87" s="53" t="s">
        <v>60</v>
      </c>
      <c r="B87" s="54" t="s">
        <v>61</v>
      </c>
      <c r="C87" s="83">
        <f t="shared" si="3"/>
        <v>0</v>
      </c>
      <c r="D87" s="83">
        <f t="shared" si="3"/>
        <v>0</v>
      </c>
      <c r="E87" s="83">
        <f t="shared" si="3"/>
        <v>0.04</v>
      </c>
      <c r="F87" s="83" t="e">
        <f>(E87*100)/D87</f>
        <v>#DIV/0!</v>
      </c>
    </row>
    <row r="88" spans="1:6" x14ac:dyDescent="0.2">
      <c r="A88" s="55" t="s">
        <v>62</v>
      </c>
      <c r="B88" s="56" t="s">
        <v>63</v>
      </c>
      <c r="C88" s="84">
        <v>0</v>
      </c>
      <c r="D88" s="84">
        <v>0</v>
      </c>
      <c r="E88" s="84">
        <v>0.04</v>
      </c>
      <c r="F88" s="84"/>
    </row>
    <row r="89" spans="1:6" x14ac:dyDescent="0.2">
      <c r="A89" s="48" t="s">
        <v>194</v>
      </c>
      <c r="B89" s="48" t="s">
        <v>203</v>
      </c>
      <c r="C89" s="78">
        <f t="shared" ref="C89:E90" si="4">C90</f>
        <v>5000</v>
      </c>
      <c r="D89" s="78">
        <f t="shared" si="4"/>
        <v>5000</v>
      </c>
      <c r="E89" s="78">
        <f t="shared" si="4"/>
        <v>0</v>
      </c>
      <c r="F89" s="79">
        <f>(E89*100)/D89</f>
        <v>0</v>
      </c>
    </row>
    <row r="90" spans="1:6" x14ac:dyDescent="0.2">
      <c r="A90" s="49" t="s">
        <v>78</v>
      </c>
      <c r="B90" s="50" t="s">
        <v>79</v>
      </c>
      <c r="C90" s="80">
        <f t="shared" si="4"/>
        <v>5000</v>
      </c>
      <c r="D90" s="80">
        <f t="shared" si="4"/>
        <v>5000</v>
      </c>
      <c r="E90" s="80">
        <f t="shared" si="4"/>
        <v>0</v>
      </c>
      <c r="F90" s="81">
        <f>(E90*100)/D90</f>
        <v>0</v>
      </c>
    </row>
    <row r="91" spans="1:6" x14ac:dyDescent="0.2">
      <c r="A91" s="51" t="s">
        <v>95</v>
      </c>
      <c r="B91" s="52" t="s">
        <v>96</v>
      </c>
      <c r="C91" s="82">
        <f>C92+C94</f>
        <v>5000</v>
      </c>
      <c r="D91" s="82">
        <f>D92+D94</f>
        <v>5000</v>
      </c>
      <c r="E91" s="82">
        <f>E92+E94</f>
        <v>0</v>
      </c>
      <c r="F91" s="81">
        <f>(E91*100)/D91</f>
        <v>0</v>
      </c>
    </row>
    <row r="92" spans="1:6" x14ac:dyDescent="0.2">
      <c r="A92" s="53" t="s">
        <v>119</v>
      </c>
      <c r="B92" s="54" t="s">
        <v>120</v>
      </c>
      <c r="C92" s="83">
        <f>C93</f>
        <v>1500</v>
      </c>
      <c r="D92" s="83">
        <f>D93</f>
        <v>1500</v>
      </c>
      <c r="E92" s="83">
        <f>E93</f>
        <v>0</v>
      </c>
      <c r="F92" s="83">
        <f>(E92*100)/D92</f>
        <v>0</v>
      </c>
    </row>
    <row r="93" spans="1:6" x14ac:dyDescent="0.2">
      <c r="A93" s="55" t="s">
        <v>135</v>
      </c>
      <c r="B93" s="56" t="s">
        <v>136</v>
      </c>
      <c r="C93" s="84">
        <v>1500</v>
      </c>
      <c r="D93" s="84">
        <v>1500</v>
      </c>
      <c r="E93" s="84">
        <v>0</v>
      </c>
      <c r="F93" s="84"/>
    </row>
    <row r="94" spans="1:6" x14ac:dyDescent="0.2">
      <c r="A94" s="53" t="s">
        <v>143</v>
      </c>
      <c r="B94" s="54" t="s">
        <v>144</v>
      </c>
      <c r="C94" s="83">
        <f>C95</f>
        <v>3500</v>
      </c>
      <c r="D94" s="83">
        <f>D95</f>
        <v>3500</v>
      </c>
      <c r="E94" s="83">
        <f>E95</f>
        <v>0</v>
      </c>
      <c r="F94" s="83">
        <f>(E94*100)/D94</f>
        <v>0</v>
      </c>
    </row>
    <row r="95" spans="1:6" x14ac:dyDescent="0.2">
      <c r="A95" s="55" t="s">
        <v>145</v>
      </c>
      <c r="B95" s="56" t="s">
        <v>146</v>
      </c>
      <c r="C95" s="84">
        <v>3500</v>
      </c>
      <c r="D95" s="84">
        <v>3500</v>
      </c>
      <c r="E95" s="84">
        <v>0</v>
      </c>
      <c r="F95" s="84"/>
    </row>
    <row r="96" spans="1:6" x14ac:dyDescent="0.2">
      <c r="A96" s="49" t="s">
        <v>50</v>
      </c>
      <c r="B96" s="50" t="s">
        <v>51</v>
      </c>
      <c r="C96" s="80">
        <f t="shared" ref="C96:E98" si="5">C97</f>
        <v>5000</v>
      </c>
      <c r="D96" s="80">
        <f t="shared" si="5"/>
        <v>5000</v>
      </c>
      <c r="E96" s="80">
        <f t="shared" si="5"/>
        <v>0</v>
      </c>
      <c r="F96" s="81">
        <f>(E96*100)/D96</f>
        <v>0</v>
      </c>
    </row>
    <row r="97" spans="1:6" x14ac:dyDescent="0.2">
      <c r="A97" s="51" t="s">
        <v>52</v>
      </c>
      <c r="B97" s="52" t="s">
        <v>53</v>
      </c>
      <c r="C97" s="82">
        <f t="shared" si="5"/>
        <v>5000</v>
      </c>
      <c r="D97" s="82">
        <f t="shared" si="5"/>
        <v>5000</v>
      </c>
      <c r="E97" s="82">
        <f t="shared" si="5"/>
        <v>0</v>
      </c>
      <c r="F97" s="81">
        <f>(E97*100)/D97</f>
        <v>0</v>
      </c>
    </row>
    <row r="98" spans="1:6" ht="25.5" x14ac:dyDescent="0.2">
      <c r="A98" s="53" t="s">
        <v>54</v>
      </c>
      <c r="B98" s="54" t="s">
        <v>55</v>
      </c>
      <c r="C98" s="83">
        <f t="shared" si="5"/>
        <v>5000</v>
      </c>
      <c r="D98" s="83">
        <f t="shared" si="5"/>
        <v>5000</v>
      </c>
      <c r="E98" s="83">
        <f t="shared" si="5"/>
        <v>0</v>
      </c>
      <c r="F98" s="83">
        <f>(E98*100)/D98</f>
        <v>0</v>
      </c>
    </row>
    <row r="99" spans="1:6" ht="25.5" x14ac:dyDescent="0.2">
      <c r="A99" s="55" t="s">
        <v>56</v>
      </c>
      <c r="B99" s="56" t="s">
        <v>57</v>
      </c>
      <c r="C99" s="84">
        <v>5000</v>
      </c>
      <c r="D99" s="84">
        <v>5000</v>
      </c>
      <c r="E99" s="84">
        <v>0</v>
      </c>
      <c r="F99" s="84"/>
    </row>
    <row r="100" spans="1:6" ht="38.25" x14ac:dyDescent="0.2">
      <c r="A100" s="47" t="s">
        <v>204</v>
      </c>
      <c r="B100" s="47" t="s">
        <v>205</v>
      </c>
      <c r="C100" s="47" t="s">
        <v>43</v>
      </c>
      <c r="D100" s="47" t="s">
        <v>197</v>
      </c>
      <c r="E100" s="47" t="s">
        <v>198</v>
      </c>
      <c r="F100" s="47" t="s">
        <v>199</v>
      </c>
    </row>
    <row r="101" spans="1:6" x14ac:dyDescent="0.2">
      <c r="A101" s="48" t="s">
        <v>192</v>
      </c>
      <c r="B101" s="48" t="s">
        <v>200</v>
      </c>
      <c r="C101" s="78">
        <f t="shared" ref="C101:E102" si="6">C102</f>
        <v>14000</v>
      </c>
      <c r="D101" s="78">
        <f t="shared" si="6"/>
        <v>0</v>
      </c>
      <c r="E101" s="78">
        <f t="shared" si="6"/>
        <v>0</v>
      </c>
      <c r="F101" s="79" t="e">
        <f>(E101*100)/D101</f>
        <v>#DIV/0!</v>
      </c>
    </row>
    <row r="102" spans="1:6" x14ac:dyDescent="0.2">
      <c r="A102" s="49" t="s">
        <v>78</v>
      </c>
      <c r="B102" s="50" t="s">
        <v>79</v>
      </c>
      <c r="C102" s="80">
        <f t="shared" si="6"/>
        <v>14000</v>
      </c>
      <c r="D102" s="80">
        <f t="shared" si="6"/>
        <v>0</v>
      </c>
      <c r="E102" s="80">
        <f t="shared" si="6"/>
        <v>0</v>
      </c>
      <c r="F102" s="81" t="e">
        <f>(E102*100)/D102</f>
        <v>#DIV/0!</v>
      </c>
    </row>
    <row r="103" spans="1:6" x14ac:dyDescent="0.2">
      <c r="A103" s="51" t="s">
        <v>95</v>
      </c>
      <c r="B103" s="52" t="s">
        <v>96</v>
      </c>
      <c r="C103" s="82">
        <f>C104+C107</f>
        <v>14000</v>
      </c>
      <c r="D103" s="82">
        <f>D104+D107</f>
        <v>0</v>
      </c>
      <c r="E103" s="82">
        <f>E104+E107</f>
        <v>0</v>
      </c>
      <c r="F103" s="81" t="e">
        <f>(E103*100)/D103</f>
        <v>#DIV/0!</v>
      </c>
    </row>
    <row r="104" spans="1:6" x14ac:dyDescent="0.2">
      <c r="A104" s="53" t="s">
        <v>119</v>
      </c>
      <c r="B104" s="54" t="s">
        <v>120</v>
      </c>
      <c r="C104" s="83">
        <f>C105+C106</f>
        <v>14000</v>
      </c>
      <c r="D104" s="83">
        <f>D105+D106</f>
        <v>0</v>
      </c>
      <c r="E104" s="83">
        <f>E105+E106</f>
        <v>0</v>
      </c>
      <c r="F104" s="83" t="e">
        <f>(E104*100)/D104</f>
        <v>#DIV/0!</v>
      </c>
    </row>
    <row r="105" spans="1:6" x14ac:dyDescent="0.2">
      <c r="A105" s="55" t="s">
        <v>121</v>
      </c>
      <c r="B105" s="56" t="s">
        <v>122</v>
      </c>
      <c r="C105" s="84">
        <v>0</v>
      </c>
      <c r="D105" s="84">
        <v>0</v>
      </c>
      <c r="E105" s="84">
        <v>0</v>
      </c>
      <c r="F105" s="84"/>
    </row>
    <row r="106" spans="1:6" x14ac:dyDescent="0.2">
      <c r="A106" s="55" t="s">
        <v>133</v>
      </c>
      <c r="B106" s="56" t="s">
        <v>134</v>
      </c>
      <c r="C106" s="84">
        <v>14000</v>
      </c>
      <c r="D106" s="84">
        <v>0</v>
      </c>
      <c r="E106" s="84">
        <v>0</v>
      </c>
      <c r="F106" s="84"/>
    </row>
    <row r="107" spans="1:6" x14ac:dyDescent="0.2">
      <c r="A107" s="53" t="s">
        <v>143</v>
      </c>
      <c r="B107" s="54" t="s">
        <v>144</v>
      </c>
      <c r="C107" s="83">
        <f>C108</f>
        <v>0</v>
      </c>
      <c r="D107" s="83">
        <f>D108</f>
        <v>0</v>
      </c>
      <c r="E107" s="83">
        <f>E108</f>
        <v>0</v>
      </c>
      <c r="F107" s="83" t="e">
        <f>(E107*100)/D107</f>
        <v>#DIV/0!</v>
      </c>
    </row>
    <row r="108" spans="1:6" x14ac:dyDescent="0.2">
      <c r="A108" s="55" t="s">
        <v>145</v>
      </c>
      <c r="B108" s="56" t="s">
        <v>146</v>
      </c>
      <c r="C108" s="84">
        <v>0</v>
      </c>
      <c r="D108" s="84">
        <v>0</v>
      </c>
      <c r="E108" s="84">
        <v>0</v>
      </c>
      <c r="F108" s="84"/>
    </row>
    <row r="109" spans="1:6" x14ac:dyDescent="0.2">
      <c r="A109" s="49" t="s">
        <v>50</v>
      </c>
      <c r="B109" s="50" t="s">
        <v>51</v>
      </c>
      <c r="C109" s="80">
        <f t="shared" ref="C109:E111" si="7">C110</f>
        <v>0</v>
      </c>
      <c r="D109" s="80">
        <f t="shared" si="7"/>
        <v>0</v>
      </c>
      <c r="E109" s="80">
        <f t="shared" si="7"/>
        <v>0</v>
      </c>
      <c r="F109" s="81" t="e">
        <f>(E109*100)/D109</f>
        <v>#DIV/0!</v>
      </c>
    </row>
    <row r="110" spans="1:6" x14ac:dyDescent="0.2">
      <c r="A110" s="51" t="s">
        <v>70</v>
      </c>
      <c r="B110" s="52" t="s">
        <v>71</v>
      </c>
      <c r="C110" s="82">
        <f t="shared" si="7"/>
        <v>0</v>
      </c>
      <c r="D110" s="82">
        <f t="shared" si="7"/>
        <v>0</v>
      </c>
      <c r="E110" s="82">
        <f t="shared" si="7"/>
        <v>0</v>
      </c>
      <c r="F110" s="81" t="e">
        <f>(E110*100)/D110</f>
        <v>#DIV/0!</v>
      </c>
    </row>
    <row r="111" spans="1:6" ht="25.5" x14ac:dyDescent="0.2">
      <c r="A111" s="53" t="s">
        <v>72</v>
      </c>
      <c r="B111" s="54" t="s">
        <v>73</v>
      </c>
      <c r="C111" s="83">
        <f t="shared" si="7"/>
        <v>0</v>
      </c>
      <c r="D111" s="83">
        <f t="shared" si="7"/>
        <v>0</v>
      </c>
      <c r="E111" s="83">
        <f t="shared" si="7"/>
        <v>0</v>
      </c>
      <c r="F111" s="83" t="e">
        <f>(E111*100)/D111</f>
        <v>#DIV/0!</v>
      </c>
    </row>
    <row r="112" spans="1:6" x14ac:dyDescent="0.2">
      <c r="A112" s="55" t="s">
        <v>74</v>
      </c>
      <c r="B112" s="56" t="s">
        <v>75</v>
      </c>
      <c r="C112" s="84">
        <v>0</v>
      </c>
      <c r="D112" s="84">
        <v>0</v>
      </c>
      <c r="E112" s="84">
        <v>0</v>
      </c>
      <c r="F112" s="84"/>
    </row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Verica Borković</cp:lastModifiedBy>
  <cp:lastPrinted>2023-07-24T12:33:14Z</cp:lastPrinted>
  <dcterms:created xsi:type="dcterms:W3CDTF">2022-08-12T12:51:27Z</dcterms:created>
  <dcterms:modified xsi:type="dcterms:W3CDTF">2025-04-09T09:04:50Z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