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2024 GODIŠNJE IZVRŠENJE PRORAČUNA\OS\"/>
    </mc:Choice>
  </mc:AlternateContent>
  <xr:revisionPtr revIDLastSave="0" documentId="13_ncr:1_{7535E91C-5692-44EC-9603-3BA0EDE2DD4B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rashoda'!$B$1:$I$27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18" i="15"/>
  <c r="E118" i="15"/>
  <c r="D118" i="15"/>
  <c r="C118" i="15"/>
  <c r="F117" i="15"/>
  <c r="E117" i="15"/>
  <c r="D117" i="15"/>
  <c r="C117" i="15"/>
  <c r="F116" i="15"/>
  <c r="E116" i="15"/>
  <c r="D116" i="15"/>
  <c r="C116" i="15"/>
  <c r="F114" i="15"/>
  <c r="E114" i="15"/>
  <c r="D114" i="15"/>
  <c r="C114" i="15"/>
  <c r="F112" i="15"/>
  <c r="E112" i="15"/>
  <c r="D112" i="15"/>
  <c r="C112" i="15"/>
  <c r="F111" i="15"/>
  <c r="E111" i="15"/>
  <c r="D111" i="15"/>
  <c r="C111" i="15"/>
  <c r="F110" i="15"/>
  <c r="E110" i="15"/>
  <c r="D110" i="15"/>
  <c r="C110" i="15"/>
  <c r="F109" i="15"/>
  <c r="E109" i="15"/>
  <c r="D109" i="15"/>
  <c r="C109" i="15"/>
  <c r="F106" i="15"/>
  <c r="E106" i="15"/>
  <c r="D106" i="15"/>
  <c r="C106" i="15"/>
  <c r="F105" i="15"/>
  <c r="E105" i="15"/>
  <c r="D105" i="15"/>
  <c r="C105" i="15"/>
  <c r="F104" i="15"/>
  <c r="E104" i="15"/>
  <c r="D104" i="15"/>
  <c r="C104" i="15"/>
  <c r="F102" i="15"/>
  <c r="E102" i="15"/>
  <c r="D102" i="15"/>
  <c r="C102" i="15"/>
  <c r="F100" i="15"/>
  <c r="E100" i="15"/>
  <c r="D100" i="15"/>
  <c r="C100" i="15"/>
  <c r="F98" i="15"/>
  <c r="E98" i="15"/>
  <c r="D98" i="15"/>
  <c r="C98" i="15"/>
  <c r="F97" i="15"/>
  <c r="E97" i="15"/>
  <c r="D97" i="15"/>
  <c r="C97" i="15"/>
  <c r="F96" i="15"/>
  <c r="E96" i="15"/>
  <c r="D96" i="15"/>
  <c r="C96" i="15"/>
  <c r="F95" i="15"/>
  <c r="E95" i="15"/>
  <c r="D95" i="15"/>
  <c r="C95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90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0" i="15"/>
  <c r="E80" i="15"/>
  <c r="D80" i="15"/>
  <c r="C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5" i="15"/>
  <c r="E65" i="15"/>
  <c r="D65" i="15"/>
  <c r="C65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7" i="3"/>
  <c r="K87" i="3"/>
  <c r="L86" i="3"/>
  <c r="K86" i="3"/>
  <c r="J86" i="3"/>
  <c r="I86" i="3"/>
  <c r="H86" i="3"/>
  <c r="G86" i="3"/>
  <c r="L85" i="3"/>
  <c r="K85" i="3"/>
  <c r="J85" i="3"/>
  <c r="I85" i="3"/>
  <c r="H85" i="3"/>
  <c r="G85" i="3"/>
  <c r="L84" i="3"/>
  <c r="K84" i="3"/>
  <c r="L83" i="3"/>
  <c r="K83" i="3"/>
  <c r="J83" i="3"/>
  <c r="I83" i="3"/>
  <c r="H83" i="3"/>
  <c r="G83" i="3"/>
  <c r="L82" i="3"/>
  <c r="K82" i="3"/>
  <c r="L81" i="3"/>
  <c r="K81" i="3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J77" i="3"/>
  <c r="I77" i="3"/>
  <c r="H77" i="3"/>
  <c r="G77" i="3"/>
  <c r="L76" i="3"/>
  <c r="K76" i="3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L68" i="3"/>
  <c r="K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J41" i="3"/>
  <c r="I41" i="3"/>
  <c r="H41" i="3"/>
  <c r="G41" i="3"/>
  <c r="L40" i="3"/>
  <c r="K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J32" i="3"/>
  <c r="I32" i="3"/>
  <c r="H32" i="3"/>
  <c r="G32" i="3"/>
  <c r="L31" i="3"/>
  <c r="K31" i="3"/>
  <c r="J31" i="3"/>
  <c r="I31" i="3"/>
  <c r="H31" i="3"/>
  <c r="G31" i="3"/>
  <c r="L26" i="3"/>
  <c r="K26" i="3"/>
  <c r="L25" i="3"/>
  <c r="K25" i="3"/>
  <c r="L24" i="3"/>
  <c r="K24" i="3"/>
  <c r="J24" i="3"/>
  <c r="I24" i="3"/>
  <c r="H24" i="3"/>
  <c r="G24" i="3"/>
  <c r="L23" i="3"/>
  <c r="K23" i="3"/>
  <c r="J23" i="3"/>
  <c r="I23" i="3"/>
  <c r="H23" i="3"/>
  <c r="G23" i="3"/>
  <c r="L22" i="3"/>
  <c r="K22" i="3"/>
  <c r="L21" i="3"/>
  <c r="K21" i="3"/>
  <c r="J21" i="3"/>
  <c r="I21" i="3"/>
  <c r="H21" i="3"/>
  <c r="G21" i="3"/>
  <c r="L20" i="3"/>
  <c r="K20" i="3"/>
  <c r="J20" i="3"/>
  <c r="I20" i="3"/>
  <c r="H20" i="3"/>
  <c r="G20" i="3"/>
  <c r="L19" i="3"/>
  <c r="K19" i="3"/>
  <c r="L18" i="3"/>
  <c r="K18" i="3"/>
  <c r="J18" i="3"/>
  <c r="I18" i="3"/>
  <c r="H18" i="3"/>
  <c r="G18" i="3"/>
  <c r="L17" i="3"/>
  <c r="K17" i="3"/>
  <c r="J17" i="3"/>
  <c r="I17" i="3"/>
  <c r="H17" i="3"/>
  <c r="G17" i="3"/>
  <c r="L16" i="3"/>
  <c r="K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<sst xmlns="http://schemas.openxmlformats.org/spreadsheetml/2006/main" count="504" uniqueCount="219">
  <si>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</si>
  <si>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</si>
  <si>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</si>
  <si>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</si>
  <si>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</si>
  <si>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</si>
  <si>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</si>
  <si>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</si>
  <si>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</si>
  <si>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</si>
  <si>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</si>
  <si>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</si>
  <si>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</si>
  <si>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</si>
  <si>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</si>
  <si>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</si>
  <si>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</si>
  <si>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</si>
  <si>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</si>
  <si>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</si>
  <si>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</si>
  <si>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</si>
  <si>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</si>
  <si>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</si>
  <si>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</si>
  <si>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</si>
  <si>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</si>
  <si>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</si>
  <si>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</si>
  <si>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</si>
  <si>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</si>
  <si>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</si>
  <si>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</si>
  <si>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</si>
  <si>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</si>
  <si>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</si>
  <si>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</si>
  <si>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</si>
  <si>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</si>
  <si>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</si>
  <si>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</si>
  <si>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</si>
  <si>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</si>
  <si>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</si>
  <si>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</si>
  <si>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</si>
  <si>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</si>
  <si>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</si>
  <si>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</si>
  <si>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</si>
  <si>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</si>
  <si>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</si>
  <si>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</si>
  <si>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</si>
  <si>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</si>
  <si>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</si>
  <si>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</si>
  <si>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</si>
  <si>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</si>
  <si>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</si>
  <si>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</si>
  <si>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</si>
  <si>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</si>
  <si>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</si>
  <si>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</si>
  <si>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</si>
  <si>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</si>
  <si>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</si>
  <si>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</si>
  <si>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</si>
  <si>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</si>
  <si>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</si>
  <si>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</si>
  <si>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</si>
  <si>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</si>
  <si>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</si>
  <si>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</si>
  <si>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</si>
  <si>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</si>
  <si>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</si>
  <si>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</si>
  <si>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</si>
  <si>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</si>
  <si>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</si>
  <si>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</si>
  <si>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</si>
  <si>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</si>
  <si>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</si>
  <si>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</si>
  <si>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</si>
  <si>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</si>
  <si>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</si>
  <si>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</si>
  <si>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</si>
  <si>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</si>
  <si>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</si>
  <si>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</si>
  <si>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</si>
  <si>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</si>
  <si>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</si>
  <si>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</si>
  <si>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</si>
  <si>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</si>
  <si>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</si>
  <si>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</si>
  <si>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</si>
  <si>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</si>
  <si>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</si>
  <si>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</si>
  <si>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</si>
  <si>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</si>
  <si>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</si>
  <si>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</si>
  <si>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</si>
  <si>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</si>
  <si>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</si>
  <si>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</si>
  <si>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</si>
  <si>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</si>
  <si>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</si>
  <si>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</si>
  <si>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</si>
  <si>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</si>
  <si>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</si>
  <si>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</si>
  <si>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</si>
  <si>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</si>
  <si>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</si>
  <si>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</si>
  <si>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</si>
  <si>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</si>
  <si>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</si>
  <si>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</si>
  <si>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</si>
  <si>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</si>
  <si>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</si>
  <si>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</si>
  <si>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</si>
  <si>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</si>
  <si>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</si>
  <si>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</si>
  <si>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</si>
  <si>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</si>
  <si>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</si>
  <si>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</si>
  <si>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</si>
  <si>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</si>
  <si>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</si>
  <si>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</si>
  <si>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</si>
  <si>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</si>
  <si>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</si>
  <si>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</si>
  <si>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</si>
  <si>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</si>
  <si>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</si>
  <si>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</si>
  <si>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</si>
  <si>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</si>
  <si>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</si>
  <si>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</si>
  <si>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</si>
  <si>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</si>
  <si>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</si>
  <si>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</si>
  <si>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</si>
  <si>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</si>
  <si>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</si>
  <si>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</si>
  <si>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</si>
  <si>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</si>
  <si>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</si>
  <si>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</si>
  <si>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</si>
  <si>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</si>
  <si>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</si>
  <si>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</si>
  <si>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</si>
  <si>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</si>
  <si>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</si>
  <si>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</si>
  <si>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</si>
  <si>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</si>
  <si>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</si>
  <si>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</si>
  <si>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</si>
  <si>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</si>
  <si>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</si>
  <si>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</si>
  <si>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</si>
  <si>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</si>
  <si>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</si>
  <si>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</si>
  <si>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</si>
  <si>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</si>
  <si>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</si>
  <si>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</si>
  <si>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</si>
  <si>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</si>
  <si>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</si>
  <si>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</si>
  <si>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</si>
  <si>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</si>
  <si>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48769 NOVI ZAGREB OPĆINSKI SUD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</si>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</sst>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1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6819797.0499999998</v>
      </c>
      <c r="H10" s="86">
        <v>8237531</v>
      </c>
      <c r="I10" s="86">
        <v>8696997</v>
      </c>
      <c r="J10" s="86">
        <v>8675791.7799999993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6819797.0499999998</v>
      </c>
      <c r="H12" s="87">
        <f t="shared" ref="H12:J12" si="0">H10+H11</f>
        <v>8237531</v>
      </c>
      <c r="I12" s="87">
        <f t="shared" si="0"/>
        <v>8696997</v>
      </c>
      <c r="J12" s="87">
        <f t="shared" si="0"/>
        <v>8675791.7799999993</v>
      </c>
      <c r="K12" s="88">
        <f>J12/G12*100</f>
        <v>127.214808833644</v>
      </c>
      <c r="L12" s="88">
        <f>J12/I12*100</f>
        <v>99.756177678341203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6607241.0300000003</v>
      </c>
      <c r="H13" s="86">
        <v>7889504</v>
      </c>
      <c r="I13" s="86">
        <v>8607789</v>
      </c>
      <c r="J13" s="86">
        <v>8561418.2599999998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212556.02</v>
      </c>
      <c r="H14" s="86">
        <v>348027</v>
      </c>
      <c r="I14" s="86">
        <v>89208</v>
      </c>
      <c r="J14" s="86">
        <v>89787.71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6819797.0499999998</v>
      </c>
      <c r="H15" s="87">
        <f t="shared" ref="H15:J15" si="1">H13+H14</f>
        <v>8237531</v>
      </c>
      <c r="I15" s="87">
        <f t="shared" si="1"/>
        <v>8696997</v>
      </c>
      <c r="J15" s="87">
        <f t="shared" si="1"/>
        <v>8651205.9700000007</v>
      </c>
      <c r="K15" s="88">
        <f>J15/G15*100</f>
        <v>126.854302357869</v>
      </c>
      <c r="L15" s="88">
        <f>J15/I15*100</f>
        <v>99.473484583241799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24585.809999998659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338.58</v>
      </c>
      <c r="H24" s="86">
        <v>0</v>
      </c>
      <c r="I24" s="86">
        <v>0</v>
      </c>
      <c r="J24" s="86">
        <f>2499.59+25859.47</f>
        <v>28359.06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-28359.06</v>
      </c>
      <c r="H25" s="86">
        <v>0</v>
      </c>
      <c r="I25" s="86">
        <v>0</v>
      </c>
      <c r="J25" s="86">
        <v>-55944.87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-28020.48</v>
      </c>
      <c r="H26" s="94">
        <f t="shared" ref="H26:J26" si="4">H24+H25</f>
        <v>0</v>
      </c>
      <c r="I26" s="94">
        <f t="shared" si="4"/>
        <v>0</v>
      </c>
      <c r="J26" s="94">
        <f t="shared" si="4"/>
        <v>-27585.81</v>
      </c>
      <c r="K26" s="93">
        <f>J26/G26*100</f>
        <v>98.448741777442791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-28020.48</v>
      </c>
      <c r="H27" s="94">
        <f t="shared" ref="H27:J27" si="5">H16+H26</f>
        <v>0</v>
      </c>
      <c r="I27" s="94">
        <f t="shared" si="5"/>
        <v>0</v>
      </c>
      <c r="J27" s="94">
        <f t="shared" si="5"/>
        <v>-3000.0000000013424</v>
      </c>
      <c r="K27" s="93">
        <f>J27/G27*100</f>
        <v>10.706454707418796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8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6819797.0499999989</v>
      </c>
      <c r="H10" s="65">
        <f>H11</f>
        <v>8237531</v>
      </c>
      <c r="I10" s="65">
        <f>I11</f>
        <v>8696997</v>
      </c>
      <c r="J10" s="65">
        <f>J11</f>
        <v>8675791.7799999993</v>
      </c>
      <c r="K10" s="69">
        <f t="shared" ref="K10:K26" si="0">(J10*100)/G10</f>
        <v>127.21480883364413</v>
      </c>
      <c r="L10" s="69">
        <f t="shared" ref="L10:L26" si="1">(J10*100)/I10</f>
        <v>99.75617767834116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G12+G17+G20+G23</f>
        <v>6819797.0499999989</v>
      </c>
      <c r="H11" s="65">
        <f>H12+H17+H20+H23</f>
        <v>8237531</v>
      </c>
      <c r="I11" s="65">
        <f>I12+I17+I20+I23</f>
        <v>8696997</v>
      </c>
      <c r="J11" s="65">
        <f>J12+J17+J20+J23</f>
        <v>8675791.7799999993</v>
      </c>
      <c r="K11" s="65">
        <f t="shared" si="0"/>
        <v>127.21480883364413</v>
      </c>
      <c r="L11" s="65">
        <f t="shared" si="1"/>
        <v>99.75617767834116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>G13+G15</f>
        <v>32963.81</v>
      </c>
      <c r="H12" s="65">
        <f>H13+H15</f>
        <v>90000</v>
      </c>
      <c r="I12" s="65">
        <f>I13+I15</f>
        <v>79000</v>
      </c>
      <c r="J12" s="65">
        <f>J13+J15</f>
        <v>69000</v>
      </c>
      <c r="K12" s="65">
        <f t="shared" si="0"/>
        <v>209.32046386628247</v>
      </c>
      <c r="L12" s="65">
        <f t="shared" si="1"/>
        <v>87.341772151898738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>G14</f>
        <v>29230.97</v>
      </c>
      <c r="H13" s="65">
        <f>H14</f>
        <v>90000</v>
      </c>
      <c r="I13" s="65">
        <f>I14</f>
        <v>79000</v>
      </c>
      <c r="J13" s="65">
        <f>J14</f>
        <v>69000</v>
      </c>
      <c r="K13" s="65">
        <f t="shared" si="0"/>
        <v>236.05101028121885</v>
      </c>
      <c r="L13" s="65">
        <f t="shared" si="1"/>
        <v>87.341772151898738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29230.97</v>
      </c>
      <c r="H14" s="66">
        <v>90000</v>
      </c>
      <c r="I14" s="66">
        <v>79000</v>
      </c>
      <c r="J14" s="66">
        <v>69000</v>
      </c>
      <c r="K14" s="66">
        <f t="shared" si="0"/>
        <v>236.05101028121885</v>
      </c>
      <c r="L14" s="66">
        <f t="shared" si="1"/>
        <v>87.341772151898738</v>
      </c>
    </row>
    <row r="15" spans="2:12" x14ac:dyDescent="0.25">
      <c r="B15" s="65"/>
      <c r="C15" s="65"/>
      <c r="D15" s="65" t="s">
        <v>58</v>
      </c>
      <c r="E15" s="65"/>
      <c r="F15" s="65" t="s">
        <v>59</v>
      </c>
      <c r="G15" s="65">
        <f>G16</f>
        <v>3732.84</v>
      </c>
      <c r="H15" s="65">
        <f>H16</f>
        <v>0</v>
      </c>
      <c r="I15" s="65">
        <f>I16</f>
        <v>0</v>
      </c>
      <c r="J15" s="65">
        <f>J16</f>
        <v>0</v>
      </c>
      <c r="K15" s="65">
        <f t="shared" si="0"/>
        <v>0</v>
      </c>
      <c r="L15" s="65" t="e">
        <f t="shared" si="1"/>
        <v>#DIV/0!</v>
      </c>
    </row>
    <row r="16" spans="2:12" x14ac:dyDescent="0.25">
      <c r="B16" s="66"/>
      <c r="C16" s="66"/>
      <c r="D16" s="66"/>
      <c r="E16" s="66" t="s">
        <v>60</v>
      </c>
      <c r="F16" s="66" t="s">
        <v>61</v>
      </c>
      <c r="G16" s="66">
        <v>3732.84</v>
      </c>
      <c r="H16" s="66">
        <v>0</v>
      </c>
      <c r="I16" s="66">
        <v>0</v>
      </c>
      <c r="J16" s="66">
        <v>0</v>
      </c>
      <c r="K16" s="66">
        <f t="shared" si="0"/>
        <v>0</v>
      </c>
      <c r="L16" s="66" t="e">
        <f t="shared" si="1"/>
        <v>#DIV/0!</v>
      </c>
    </row>
    <row r="17" spans="2:12" x14ac:dyDescent="0.25">
      <c r="B17" s="65"/>
      <c r="C17" s="65" t="s">
        <v>62</v>
      </c>
      <c r="D17" s="65"/>
      <c r="E17" s="65"/>
      <c r="F17" s="65" t="s">
        <v>63</v>
      </c>
      <c r="G17" s="65">
        <f t="shared" ref="G17:J18" si="2">G18</f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 t="e">
        <f t="shared" si="0"/>
        <v>#DIV/0!</v>
      </c>
      <c r="L17" s="65" t="e">
        <f t="shared" si="1"/>
        <v>#DIV/0!</v>
      </c>
    </row>
    <row r="18" spans="2:12" x14ac:dyDescent="0.25">
      <c r="B18" s="65"/>
      <c r="C18" s="65"/>
      <c r="D18" s="65" t="s">
        <v>64</v>
      </c>
      <c r="E18" s="65"/>
      <c r="F18" s="65" t="s">
        <v>65</v>
      </c>
      <c r="G18" s="65">
        <f t="shared" si="2"/>
        <v>0</v>
      </c>
      <c r="H18" s="65">
        <f t="shared" si="2"/>
        <v>0</v>
      </c>
      <c r="I18" s="65">
        <f t="shared" si="2"/>
        <v>0</v>
      </c>
      <c r="J18" s="65">
        <f t="shared" si="2"/>
        <v>0</v>
      </c>
      <c r="K18" s="65" t="e">
        <f t="shared" si="0"/>
        <v>#DIV/0!</v>
      </c>
      <c r="L18" s="65" t="e">
        <f t="shared" si="1"/>
        <v>#DIV/0!</v>
      </c>
    </row>
    <row r="19" spans="2:12" x14ac:dyDescent="0.25">
      <c r="B19" s="66"/>
      <c r="C19" s="66"/>
      <c r="D19" s="66"/>
      <c r="E19" s="66" t="s">
        <v>66</v>
      </c>
      <c r="F19" s="66" t="s">
        <v>67</v>
      </c>
      <c r="G19" s="66">
        <v>0</v>
      </c>
      <c r="H19" s="66">
        <v>0</v>
      </c>
      <c r="I19" s="66">
        <v>0</v>
      </c>
      <c r="J19" s="66">
        <v>0</v>
      </c>
      <c r="K19" s="66" t="e">
        <f t="shared" si="0"/>
        <v>#DIV/0!</v>
      </c>
      <c r="L19" s="66" t="e">
        <f t="shared" si="1"/>
        <v>#DIV/0!</v>
      </c>
    </row>
    <row r="20" spans="2:12" x14ac:dyDescent="0.25">
      <c r="B20" s="65"/>
      <c r="C20" s="65" t="s">
        <v>68</v>
      </c>
      <c r="D20" s="65"/>
      <c r="E20" s="65"/>
      <c r="F20" s="65" t="s">
        <v>69</v>
      </c>
      <c r="G20" s="65">
        <f t="shared" ref="G20:J21" si="3">G21</f>
        <v>0</v>
      </c>
      <c r="H20" s="65">
        <f t="shared" si="3"/>
        <v>2300</v>
      </c>
      <c r="I20" s="65">
        <f t="shared" si="3"/>
        <v>2300</v>
      </c>
      <c r="J20" s="65">
        <f t="shared" si="3"/>
        <v>2716.26</v>
      </c>
      <c r="K20" s="65" t="e">
        <f t="shared" si="0"/>
        <v>#DIV/0!</v>
      </c>
      <c r="L20" s="65">
        <f t="shared" si="1"/>
        <v>118.09826086956522</v>
      </c>
    </row>
    <row r="21" spans="2:12" x14ac:dyDescent="0.25">
      <c r="B21" s="65"/>
      <c r="C21" s="65"/>
      <c r="D21" s="65" t="s">
        <v>70</v>
      </c>
      <c r="E21" s="65"/>
      <c r="F21" s="65" t="s">
        <v>71</v>
      </c>
      <c r="G21" s="65">
        <f t="shared" si="3"/>
        <v>0</v>
      </c>
      <c r="H21" s="65">
        <f t="shared" si="3"/>
        <v>2300</v>
      </c>
      <c r="I21" s="65">
        <f t="shared" si="3"/>
        <v>2300</v>
      </c>
      <c r="J21" s="65">
        <f t="shared" si="3"/>
        <v>2716.26</v>
      </c>
      <c r="K21" s="65" t="e">
        <f t="shared" si="0"/>
        <v>#DIV/0!</v>
      </c>
      <c r="L21" s="65">
        <f t="shared" si="1"/>
        <v>118.09826086956522</v>
      </c>
    </row>
    <row r="22" spans="2:12" x14ac:dyDescent="0.25">
      <c r="B22" s="66"/>
      <c r="C22" s="66"/>
      <c r="D22" s="66"/>
      <c r="E22" s="66" t="s">
        <v>72</v>
      </c>
      <c r="F22" s="66" t="s">
        <v>73</v>
      </c>
      <c r="G22" s="66">
        <v>0</v>
      </c>
      <c r="H22" s="66">
        <v>2300</v>
      </c>
      <c r="I22" s="66">
        <v>2300</v>
      </c>
      <c r="J22" s="66">
        <v>2716.26</v>
      </c>
      <c r="K22" s="66" t="e">
        <f t="shared" si="0"/>
        <v>#DIV/0!</v>
      </c>
      <c r="L22" s="66">
        <f t="shared" si="1"/>
        <v>118.09826086956522</v>
      </c>
    </row>
    <row r="23" spans="2:12" x14ac:dyDescent="0.25">
      <c r="B23" s="65"/>
      <c r="C23" s="65" t="s">
        <v>74</v>
      </c>
      <c r="D23" s="65"/>
      <c r="E23" s="65"/>
      <c r="F23" s="65" t="s">
        <v>75</v>
      </c>
      <c r="G23" s="65">
        <f>G24</f>
        <v>6786833.2399999993</v>
      </c>
      <c r="H23" s="65">
        <f>H24</f>
        <v>8145231</v>
      </c>
      <c r="I23" s="65">
        <f>I24</f>
        <v>8615697</v>
      </c>
      <c r="J23" s="65">
        <f>J24</f>
        <v>8604075.5199999996</v>
      </c>
      <c r="K23" s="65">
        <f t="shared" si="0"/>
        <v>126.77599722488542</v>
      </c>
      <c r="L23" s="65">
        <f t="shared" si="1"/>
        <v>99.865112712297105</v>
      </c>
    </row>
    <row r="24" spans="2:12" x14ac:dyDescent="0.25">
      <c r="B24" s="65"/>
      <c r="C24" s="65"/>
      <c r="D24" s="65" t="s">
        <v>76</v>
      </c>
      <c r="E24" s="65"/>
      <c r="F24" s="65" t="s">
        <v>77</v>
      </c>
      <c r="G24" s="65">
        <f>G25+G26</f>
        <v>6786833.2399999993</v>
      </c>
      <c r="H24" s="65">
        <f>H25+H26</f>
        <v>8145231</v>
      </c>
      <c r="I24" s="65">
        <f>I25+I26</f>
        <v>8615697</v>
      </c>
      <c r="J24" s="65">
        <f>J25+J26</f>
        <v>8604075.5199999996</v>
      </c>
      <c r="K24" s="65">
        <f t="shared" si="0"/>
        <v>126.77599722488542</v>
      </c>
      <c r="L24" s="65">
        <f t="shared" si="1"/>
        <v>99.865112712297105</v>
      </c>
    </row>
    <row r="25" spans="2:12" x14ac:dyDescent="0.25">
      <c r="B25" s="66"/>
      <c r="C25" s="66"/>
      <c r="D25" s="66"/>
      <c r="E25" s="66" t="s">
        <v>78</v>
      </c>
      <c r="F25" s="66" t="s">
        <v>79</v>
      </c>
      <c r="G25" s="66">
        <v>6574277.2199999997</v>
      </c>
      <c r="H25" s="66">
        <v>7798204</v>
      </c>
      <c r="I25" s="66">
        <v>8527489</v>
      </c>
      <c r="J25" s="66">
        <v>8516653.0899999999</v>
      </c>
      <c r="K25" s="66">
        <f t="shared" si="0"/>
        <v>129.54508617450725</v>
      </c>
      <c r="L25" s="66">
        <f t="shared" si="1"/>
        <v>99.872929651389754</v>
      </c>
    </row>
    <row r="26" spans="2:12" x14ac:dyDescent="0.25">
      <c r="B26" s="66"/>
      <c r="C26" s="66"/>
      <c r="D26" s="66"/>
      <c r="E26" s="66" t="s">
        <v>80</v>
      </c>
      <c r="F26" s="66" t="s">
        <v>81</v>
      </c>
      <c r="G26" s="66">
        <v>212556.02</v>
      </c>
      <c r="H26" s="66">
        <v>347027</v>
      </c>
      <c r="I26" s="66">
        <v>88208</v>
      </c>
      <c r="J26" s="66">
        <v>87422.43</v>
      </c>
      <c r="K26" s="66">
        <f t="shared" si="0"/>
        <v>41.129124453873388</v>
      </c>
      <c r="L26" s="66">
        <f t="shared" si="1"/>
        <v>99.10941184473063</v>
      </c>
    </row>
    <row r="27" spans="2:12" x14ac:dyDescent="0.25">
      <c r="F27" s="35"/>
    </row>
    <row r="28" spans="2:12" x14ac:dyDescent="0.25">
      <c r="F28" s="35"/>
    </row>
    <row r="29" spans="2:12" ht="36.75" customHeight="1" x14ac:dyDescent="0.25">
      <c r="B29" s="117" t="s">
        <v>3</v>
      </c>
      <c r="C29" s="118"/>
      <c r="D29" s="118"/>
      <c r="E29" s="118"/>
      <c r="F29" s="119"/>
      <c r="G29" s="28" t="s">
        <v>46</v>
      </c>
      <c r="H29" s="28" t="s">
        <v>43</v>
      </c>
      <c r="I29" s="28" t="s">
        <v>44</v>
      </c>
      <c r="J29" s="28" t="s">
        <v>47</v>
      </c>
      <c r="K29" s="28" t="s">
        <v>6</v>
      </c>
      <c r="L29" s="28" t="s">
        <v>22</v>
      </c>
    </row>
    <row r="30" spans="2:12" x14ac:dyDescent="0.25">
      <c r="B30" s="120">
        <v>1</v>
      </c>
      <c r="C30" s="121"/>
      <c r="D30" s="121"/>
      <c r="E30" s="121"/>
      <c r="F30" s="122"/>
      <c r="G30" s="30">
        <v>2</v>
      </c>
      <c r="H30" s="30">
        <v>3</v>
      </c>
      <c r="I30" s="30">
        <v>4</v>
      </c>
      <c r="J30" s="30">
        <v>5</v>
      </c>
      <c r="K30" s="30" t="s">
        <v>13</v>
      </c>
      <c r="L30" s="30" t="s">
        <v>14</v>
      </c>
    </row>
    <row r="31" spans="2:12" x14ac:dyDescent="0.25">
      <c r="B31" s="65"/>
      <c r="C31" s="66"/>
      <c r="D31" s="67"/>
      <c r="E31" s="68"/>
      <c r="F31" s="8" t="s">
        <v>21</v>
      </c>
      <c r="G31" s="65">
        <f>G32+G77</f>
        <v>6819797.0499999989</v>
      </c>
      <c r="H31" s="65">
        <f>H32+H77</f>
        <v>8237531</v>
      </c>
      <c r="I31" s="65">
        <f>I32+I77</f>
        <v>8696997</v>
      </c>
      <c r="J31" s="65">
        <f>J32+J77</f>
        <v>8651205.9699999988</v>
      </c>
      <c r="K31" s="70">
        <f t="shared" ref="K31:K62" si="4">(J31*100)/G31</f>
        <v>126.85430235786858</v>
      </c>
      <c r="L31" s="70">
        <f t="shared" ref="L31:L62" si="5">(J31*100)/I31</f>
        <v>99.473484583241785</v>
      </c>
    </row>
    <row r="32" spans="2:12" x14ac:dyDescent="0.25">
      <c r="B32" s="65" t="s">
        <v>82</v>
      </c>
      <c r="C32" s="65"/>
      <c r="D32" s="65"/>
      <c r="E32" s="65"/>
      <c r="F32" s="65" t="s">
        <v>83</v>
      </c>
      <c r="G32" s="65">
        <f>G33+G41+G71</f>
        <v>6607241.0299999993</v>
      </c>
      <c r="H32" s="65">
        <f>H33+H41+H71</f>
        <v>7889504</v>
      </c>
      <c r="I32" s="65">
        <f>I33+I41+I71</f>
        <v>8607789</v>
      </c>
      <c r="J32" s="65">
        <f>J33+J41+J71</f>
        <v>8561418.2599999979</v>
      </c>
      <c r="K32" s="65">
        <f t="shared" si="4"/>
        <v>129.57629699184744</v>
      </c>
      <c r="L32" s="65">
        <f t="shared" si="5"/>
        <v>99.461293254284001</v>
      </c>
    </row>
    <row r="33" spans="2:12" x14ac:dyDescent="0.25">
      <c r="B33" s="65"/>
      <c r="C33" s="65" t="s">
        <v>84</v>
      </c>
      <c r="D33" s="65"/>
      <c r="E33" s="65"/>
      <c r="F33" s="65" t="s">
        <v>85</v>
      </c>
      <c r="G33" s="65">
        <f>G34+G37+G39</f>
        <v>5140454.1899999995</v>
      </c>
      <c r="H33" s="65">
        <f>H34+H37+H39</f>
        <v>5989120</v>
      </c>
      <c r="I33" s="65">
        <f>I34+I37+I39</f>
        <v>6799065</v>
      </c>
      <c r="J33" s="65">
        <f>J34+J37+J39</f>
        <v>6798300.209999999</v>
      </c>
      <c r="K33" s="65">
        <f t="shared" si="4"/>
        <v>132.25096380053532</v>
      </c>
      <c r="L33" s="65">
        <f t="shared" si="5"/>
        <v>99.988751541572256</v>
      </c>
    </row>
    <row r="34" spans="2:12" x14ac:dyDescent="0.25">
      <c r="B34" s="65"/>
      <c r="C34" s="65"/>
      <c r="D34" s="65" t="s">
        <v>86</v>
      </c>
      <c r="E34" s="65"/>
      <c r="F34" s="65" t="s">
        <v>87</v>
      </c>
      <c r="G34" s="65">
        <f>G35+G36</f>
        <v>4290454.21</v>
      </c>
      <c r="H34" s="65">
        <f>H35+H36</f>
        <v>4970556</v>
      </c>
      <c r="I34" s="65">
        <f>I35+I36</f>
        <v>5688325</v>
      </c>
      <c r="J34" s="65">
        <f>J35+J36</f>
        <v>5687568.4299999997</v>
      </c>
      <c r="K34" s="65">
        <f t="shared" si="4"/>
        <v>132.56331734630027</v>
      </c>
      <c r="L34" s="65">
        <f t="shared" si="5"/>
        <v>99.986699599618518</v>
      </c>
    </row>
    <row r="35" spans="2:12" x14ac:dyDescent="0.25">
      <c r="B35" s="66"/>
      <c r="C35" s="66"/>
      <c r="D35" s="66"/>
      <c r="E35" s="66" t="s">
        <v>88</v>
      </c>
      <c r="F35" s="66" t="s">
        <v>89</v>
      </c>
      <c r="G35" s="66">
        <v>4215748.32</v>
      </c>
      <c r="H35" s="66">
        <v>4896224</v>
      </c>
      <c r="I35" s="66">
        <v>5601954</v>
      </c>
      <c r="J35" s="66">
        <v>5601197.5800000001</v>
      </c>
      <c r="K35" s="66">
        <f t="shared" si="4"/>
        <v>132.86366155748121</v>
      </c>
      <c r="L35" s="66">
        <f t="shared" si="5"/>
        <v>99.986497211508706</v>
      </c>
    </row>
    <row r="36" spans="2:12" x14ac:dyDescent="0.25">
      <c r="B36" s="66"/>
      <c r="C36" s="66"/>
      <c r="D36" s="66"/>
      <c r="E36" s="66" t="s">
        <v>90</v>
      </c>
      <c r="F36" s="66" t="s">
        <v>91</v>
      </c>
      <c r="G36" s="66">
        <v>74705.89</v>
      </c>
      <c r="H36" s="66">
        <v>74332</v>
      </c>
      <c r="I36" s="66">
        <v>86371</v>
      </c>
      <c r="J36" s="66">
        <v>86370.85</v>
      </c>
      <c r="K36" s="66">
        <f t="shared" si="4"/>
        <v>115.61451178749093</v>
      </c>
      <c r="L36" s="66">
        <f t="shared" si="5"/>
        <v>99.999826330597074</v>
      </c>
    </row>
    <row r="37" spans="2:12" x14ac:dyDescent="0.25">
      <c r="B37" s="65"/>
      <c r="C37" s="65"/>
      <c r="D37" s="65" t="s">
        <v>92</v>
      </c>
      <c r="E37" s="65"/>
      <c r="F37" s="65" t="s">
        <v>93</v>
      </c>
      <c r="G37" s="65">
        <f>G38</f>
        <v>184994.67</v>
      </c>
      <c r="H37" s="65">
        <f>H38</f>
        <v>227050</v>
      </c>
      <c r="I37" s="65">
        <f>I38</f>
        <v>233925</v>
      </c>
      <c r="J37" s="65">
        <f>J38</f>
        <v>233917.34</v>
      </c>
      <c r="K37" s="65">
        <f t="shared" si="4"/>
        <v>126.44544840129717</v>
      </c>
      <c r="L37" s="65">
        <f t="shared" si="5"/>
        <v>99.996725446190013</v>
      </c>
    </row>
    <row r="38" spans="2:12" x14ac:dyDescent="0.25">
      <c r="B38" s="66"/>
      <c r="C38" s="66"/>
      <c r="D38" s="66"/>
      <c r="E38" s="66" t="s">
        <v>94</v>
      </c>
      <c r="F38" s="66" t="s">
        <v>93</v>
      </c>
      <c r="G38" s="66">
        <v>184994.67</v>
      </c>
      <c r="H38" s="66">
        <v>227050</v>
      </c>
      <c r="I38" s="66">
        <v>233925</v>
      </c>
      <c r="J38" s="66">
        <v>233917.34</v>
      </c>
      <c r="K38" s="66">
        <f t="shared" si="4"/>
        <v>126.44544840129717</v>
      </c>
      <c r="L38" s="66">
        <f t="shared" si="5"/>
        <v>99.996725446190013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</f>
        <v>665005.31000000006</v>
      </c>
      <c r="H39" s="65">
        <f>H40</f>
        <v>791514</v>
      </c>
      <c r="I39" s="65">
        <f>I40</f>
        <v>876815</v>
      </c>
      <c r="J39" s="65">
        <f>J40</f>
        <v>876814.44</v>
      </c>
      <c r="K39" s="65">
        <f t="shared" si="4"/>
        <v>131.85074266549842</v>
      </c>
      <c r="L39" s="65">
        <f t="shared" si="5"/>
        <v>99.99993613247949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665005.31000000006</v>
      </c>
      <c r="H40" s="66">
        <v>791514</v>
      </c>
      <c r="I40" s="66">
        <v>876815</v>
      </c>
      <c r="J40" s="66">
        <v>876814.44</v>
      </c>
      <c r="K40" s="66">
        <f t="shared" si="4"/>
        <v>131.85074266549842</v>
      </c>
      <c r="L40" s="66">
        <f t="shared" si="5"/>
        <v>99.99993613247949</v>
      </c>
    </row>
    <row r="41" spans="2:12" x14ac:dyDescent="0.25">
      <c r="B41" s="65"/>
      <c r="C41" s="65" t="s">
        <v>99</v>
      </c>
      <c r="D41" s="65"/>
      <c r="E41" s="65"/>
      <c r="F41" s="65" t="s">
        <v>100</v>
      </c>
      <c r="G41" s="65">
        <f>G42+G47+G53+G63+G65</f>
        <v>1461526.1800000002</v>
      </c>
      <c r="H41" s="65">
        <f>H42+H47+H53+H63+H65</f>
        <v>1892492</v>
      </c>
      <c r="I41" s="65">
        <f>I42+I47+I53+I63+I65</f>
        <v>1801102</v>
      </c>
      <c r="J41" s="65">
        <f>J42+J47+J53+J63+J65</f>
        <v>1755493.1199999999</v>
      </c>
      <c r="K41" s="65">
        <f t="shared" si="4"/>
        <v>120.11369649225166</v>
      </c>
      <c r="L41" s="65">
        <f t="shared" si="5"/>
        <v>97.467723649188102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</f>
        <v>140531.91</v>
      </c>
      <c r="H42" s="65">
        <f>H43+H44+H45+H46</f>
        <v>176000</v>
      </c>
      <c r="I42" s="65">
        <f>I43+I44+I45+I46</f>
        <v>152695</v>
      </c>
      <c r="J42" s="65">
        <f>J43+J44+J45+J46</f>
        <v>145633.23000000001</v>
      </c>
      <c r="K42" s="65">
        <f t="shared" si="4"/>
        <v>103.63000830202905</v>
      </c>
      <c r="L42" s="65">
        <f t="shared" si="5"/>
        <v>95.375244768983919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3327.8</v>
      </c>
      <c r="H43" s="66">
        <v>9000</v>
      </c>
      <c r="I43" s="66">
        <v>6500</v>
      </c>
      <c r="J43" s="66">
        <v>3720.2</v>
      </c>
      <c r="K43" s="66">
        <f t="shared" si="4"/>
        <v>111.79157401286135</v>
      </c>
      <c r="L43" s="66">
        <f t="shared" si="5"/>
        <v>57.233846153846152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134242.92000000001</v>
      </c>
      <c r="H44" s="66">
        <v>160000</v>
      </c>
      <c r="I44" s="66">
        <v>137495</v>
      </c>
      <c r="J44" s="66">
        <v>136761.03</v>
      </c>
      <c r="K44" s="66">
        <f t="shared" si="4"/>
        <v>101.87578607497512</v>
      </c>
      <c r="L44" s="66">
        <f t="shared" si="5"/>
        <v>99.466184224880905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2365.14</v>
      </c>
      <c r="H45" s="66">
        <v>5000</v>
      </c>
      <c r="I45" s="66">
        <v>6700</v>
      </c>
      <c r="J45" s="66">
        <v>5062</v>
      </c>
      <c r="K45" s="66">
        <f t="shared" si="4"/>
        <v>214.02538538944842</v>
      </c>
      <c r="L45" s="66">
        <f t="shared" si="5"/>
        <v>75.552238805970148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596.04999999999995</v>
      </c>
      <c r="H46" s="66">
        <v>2000</v>
      </c>
      <c r="I46" s="66">
        <v>2000</v>
      </c>
      <c r="J46" s="66">
        <v>90</v>
      </c>
      <c r="K46" s="66">
        <f t="shared" si="4"/>
        <v>15.099404412381514</v>
      </c>
      <c r="L46" s="66">
        <f t="shared" si="5"/>
        <v>4.5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</f>
        <v>194464.42</v>
      </c>
      <c r="H47" s="65">
        <f>H48+H49+H50+H51+H52</f>
        <v>450700</v>
      </c>
      <c r="I47" s="65">
        <f>I48+I49+I50+I51+I52</f>
        <v>213000</v>
      </c>
      <c r="J47" s="65">
        <f>J48+J49+J50+J51+J52</f>
        <v>195438.56</v>
      </c>
      <c r="K47" s="65">
        <f t="shared" si="4"/>
        <v>100.50093482396419</v>
      </c>
      <c r="L47" s="65">
        <f t="shared" si="5"/>
        <v>91.755192488262907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73860.600000000006</v>
      </c>
      <c r="H48" s="66">
        <v>100900</v>
      </c>
      <c r="I48" s="66">
        <v>81200</v>
      </c>
      <c r="J48" s="66">
        <v>74932.58</v>
      </c>
      <c r="K48" s="66">
        <f t="shared" si="4"/>
        <v>101.45135566188198</v>
      </c>
      <c r="L48" s="66">
        <f t="shared" si="5"/>
        <v>92.281502463054181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115724.15</v>
      </c>
      <c r="H49" s="66">
        <v>340000</v>
      </c>
      <c r="I49" s="66">
        <v>110000</v>
      </c>
      <c r="J49" s="66">
        <v>109345.16</v>
      </c>
      <c r="K49" s="66">
        <f t="shared" si="4"/>
        <v>94.487762493826921</v>
      </c>
      <c r="L49" s="66">
        <f t="shared" si="5"/>
        <v>99.404690909090903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2420.63</v>
      </c>
      <c r="H50" s="66">
        <v>3318</v>
      </c>
      <c r="I50" s="66">
        <v>5318</v>
      </c>
      <c r="J50" s="66">
        <v>5066.01</v>
      </c>
      <c r="K50" s="66">
        <f t="shared" si="4"/>
        <v>209.28477297232538</v>
      </c>
      <c r="L50" s="66">
        <f t="shared" si="5"/>
        <v>95.261564497931559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1132.04</v>
      </c>
      <c r="H51" s="66">
        <v>3982</v>
      </c>
      <c r="I51" s="66">
        <v>13982</v>
      </c>
      <c r="J51" s="66">
        <v>4555.05</v>
      </c>
      <c r="K51" s="66">
        <f t="shared" si="4"/>
        <v>402.37535776120984</v>
      </c>
      <c r="L51" s="66">
        <f t="shared" si="5"/>
        <v>32.577957373766274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1327</v>
      </c>
      <c r="H52" s="66">
        <v>2500</v>
      </c>
      <c r="I52" s="66">
        <v>2500</v>
      </c>
      <c r="J52" s="66">
        <v>1539.76</v>
      </c>
      <c r="K52" s="66">
        <f t="shared" si="4"/>
        <v>116.03315749811605</v>
      </c>
      <c r="L52" s="66">
        <f t="shared" si="5"/>
        <v>61.590400000000002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65">
        <f>G54+G55+G56+G57+G58+G59+G60+G61+G62</f>
        <v>1098655.07</v>
      </c>
      <c r="H53" s="65">
        <f>H54+H55+H56+H57+H58+H59+H60+H61+H62</f>
        <v>1183338</v>
      </c>
      <c r="I53" s="65">
        <f>I54+I55+I56+I57+I58+I59+I60+I61+I62</f>
        <v>1355553</v>
      </c>
      <c r="J53" s="65">
        <f>J54+J55+J56+J57+J58+J59+J60+J61+J62</f>
        <v>1364889.76</v>
      </c>
      <c r="K53" s="65">
        <f t="shared" si="4"/>
        <v>124.23278217794052</v>
      </c>
      <c r="L53" s="65">
        <f t="shared" si="5"/>
        <v>100.68877867556635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360233.38</v>
      </c>
      <c r="H54" s="66">
        <v>406000</v>
      </c>
      <c r="I54" s="66">
        <v>511000</v>
      </c>
      <c r="J54" s="66">
        <v>520133.39</v>
      </c>
      <c r="K54" s="66">
        <f t="shared" si="4"/>
        <v>144.3878937593179</v>
      </c>
      <c r="L54" s="66">
        <f t="shared" si="5"/>
        <v>101.78735616438357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44543.98</v>
      </c>
      <c r="H55" s="66">
        <v>50400</v>
      </c>
      <c r="I55" s="66">
        <v>50400</v>
      </c>
      <c r="J55" s="66">
        <v>37981.660000000003</v>
      </c>
      <c r="K55" s="66">
        <f t="shared" si="4"/>
        <v>85.267773557728788</v>
      </c>
      <c r="L55" s="66">
        <f t="shared" si="5"/>
        <v>75.360436507936512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5330.04</v>
      </c>
      <c r="H56" s="66">
        <v>8000</v>
      </c>
      <c r="I56" s="66">
        <v>8000</v>
      </c>
      <c r="J56" s="66">
        <v>3195.38</v>
      </c>
      <c r="K56" s="66">
        <f t="shared" si="4"/>
        <v>59.950394368522566</v>
      </c>
      <c r="L56" s="66">
        <f t="shared" si="5"/>
        <v>39.942250000000001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39355.83</v>
      </c>
      <c r="H57" s="66">
        <v>48000</v>
      </c>
      <c r="I57" s="66">
        <v>46000</v>
      </c>
      <c r="J57" s="66">
        <v>42344.11</v>
      </c>
      <c r="K57" s="66">
        <f t="shared" si="4"/>
        <v>107.59297923585908</v>
      </c>
      <c r="L57" s="66">
        <f t="shared" si="5"/>
        <v>92.052413043478268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6441.21</v>
      </c>
      <c r="H58" s="66">
        <v>8000</v>
      </c>
      <c r="I58" s="66">
        <v>7000</v>
      </c>
      <c r="J58" s="66">
        <v>7534.39</v>
      </c>
      <c r="K58" s="66">
        <f t="shared" si="4"/>
        <v>116.97165594663115</v>
      </c>
      <c r="L58" s="66">
        <f t="shared" si="5"/>
        <v>107.63414285714286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17967.61</v>
      </c>
      <c r="H59" s="66">
        <v>2400</v>
      </c>
      <c r="I59" s="66">
        <v>5900</v>
      </c>
      <c r="J59" s="66">
        <v>4857.1899999999996</v>
      </c>
      <c r="K59" s="66">
        <f t="shared" si="4"/>
        <v>27.033033330531996</v>
      </c>
      <c r="L59" s="66">
        <f t="shared" si="5"/>
        <v>82.325254237288135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617182.51</v>
      </c>
      <c r="H60" s="66">
        <v>652375</v>
      </c>
      <c r="I60" s="66">
        <v>719090</v>
      </c>
      <c r="J60" s="66">
        <v>742887.89</v>
      </c>
      <c r="K60" s="66">
        <f t="shared" si="4"/>
        <v>120.3676186481694</v>
      </c>
      <c r="L60" s="66">
        <f t="shared" si="5"/>
        <v>103.30944527110654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107.03</v>
      </c>
      <c r="H61" s="66">
        <v>200</v>
      </c>
      <c r="I61" s="66">
        <v>200</v>
      </c>
      <c r="J61" s="66">
        <v>188.17</v>
      </c>
      <c r="K61" s="66">
        <f t="shared" si="4"/>
        <v>175.81052041483696</v>
      </c>
      <c r="L61" s="66">
        <f t="shared" si="5"/>
        <v>94.084999999999994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7493.48</v>
      </c>
      <c r="H62" s="66">
        <v>7963</v>
      </c>
      <c r="I62" s="66">
        <v>7963</v>
      </c>
      <c r="J62" s="66">
        <v>5767.58</v>
      </c>
      <c r="K62" s="66">
        <f t="shared" si="4"/>
        <v>76.967977495102417</v>
      </c>
      <c r="L62" s="66">
        <f t="shared" si="5"/>
        <v>72.429737536104483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</f>
        <v>878.06</v>
      </c>
      <c r="H63" s="65">
        <f>H64</f>
        <v>2600</v>
      </c>
      <c r="I63" s="65">
        <f>I64</f>
        <v>2600</v>
      </c>
      <c r="J63" s="65">
        <f>J64</f>
        <v>2120.19</v>
      </c>
      <c r="K63" s="65">
        <f t="shared" ref="K63:K87" si="6">(J63*100)/G63</f>
        <v>241.46299797280369</v>
      </c>
      <c r="L63" s="65">
        <f t="shared" ref="L63:L87" si="7">(J63*100)/I63</f>
        <v>81.545769230769224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878.06</v>
      </c>
      <c r="H64" s="66">
        <v>2600</v>
      </c>
      <c r="I64" s="66">
        <v>2600</v>
      </c>
      <c r="J64" s="66">
        <v>2120.19</v>
      </c>
      <c r="K64" s="66">
        <f t="shared" si="6"/>
        <v>241.46299797280369</v>
      </c>
      <c r="L64" s="66">
        <f t="shared" si="7"/>
        <v>81.545769230769224</v>
      </c>
    </row>
    <row r="65" spans="2:12" x14ac:dyDescent="0.25">
      <c r="B65" s="65"/>
      <c r="C65" s="65"/>
      <c r="D65" s="65" t="s">
        <v>147</v>
      </c>
      <c r="E65" s="65"/>
      <c r="F65" s="65" t="s">
        <v>148</v>
      </c>
      <c r="G65" s="65">
        <f>G66+G67+G68+G69+G70</f>
        <v>26996.720000000001</v>
      </c>
      <c r="H65" s="65">
        <f>H66+H67+H68+H69+H70</f>
        <v>79854</v>
      </c>
      <c r="I65" s="65">
        <f>I66+I67+I68+I69+I70</f>
        <v>77254</v>
      </c>
      <c r="J65" s="65">
        <f>J66+J67+J68+J69+J70</f>
        <v>47411.38</v>
      </c>
      <c r="K65" s="65">
        <f t="shared" si="6"/>
        <v>175.61903816463629</v>
      </c>
      <c r="L65" s="65">
        <f t="shared" si="7"/>
        <v>61.370776917700056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24472.43</v>
      </c>
      <c r="H66" s="66">
        <v>70000</v>
      </c>
      <c r="I66" s="66">
        <v>64000</v>
      </c>
      <c r="J66" s="66">
        <v>42893.03</v>
      </c>
      <c r="K66" s="66">
        <f t="shared" si="6"/>
        <v>175.27082516938449</v>
      </c>
      <c r="L66" s="66">
        <f t="shared" si="7"/>
        <v>67.020359374999998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1217.6099999999999</v>
      </c>
      <c r="H67" s="66">
        <v>2654</v>
      </c>
      <c r="I67" s="66">
        <v>2654</v>
      </c>
      <c r="J67" s="66">
        <v>2744.17</v>
      </c>
      <c r="K67" s="66">
        <f t="shared" si="6"/>
        <v>225.37347755028296</v>
      </c>
      <c r="L67" s="66">
        <f t="shared" si="7"/>
        <v>103.39751318764129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398</v>
      </c>
      <c r="H68" s="66">
        <v>1000</v>
      </c>
      <c r="I68" s="66">
        <v>1000</v>
      </c>
      <c r="J68" s="66">
        <v>1000</v>
      </c>
      <c r="K68" s="66">
        <f t="shared" si="6"/>
        <v>251.25628140703517</v>
      </c>
      <c r="L68" s="66">
        <f t="shared" si="7"/>
        <v>100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708.68</v>
      </c>
      <c r="H69" s="66">
        <v>6000</v>
      </c>
      <c r="I69" s="66">
        <v>6000</v>
      </c>
      <c r="J69" s="66">
        <v>504</v>
      </c>
      <c r="K69" s="66">
        <f t="shared" si="6"/>
        <v>71.118135124456742</v>
      </c>
      <c r="L69" s="66">
        <f t="shared" si="7"/>
        <v>8.4</v>
      </c>
    </row>
    <row r="70" spans="2:12" x14ac:dyDescent="0.25">
      <c r="B70" s="66"/>
      <c r="C70" s="66"/>
      <c r="D70" s="66"/>
      <c r="E70" s="66" t="s">
        <v>157</v>
      </c>
      <c r="F70" s="66" t="s">
        <v>148</v>
      </c>
      <c r="G70" s="66">
        <v>200</v>
      </c>
      <c r="H70" s="66">
        <v>200</v>
      </c>
      <c r="I70" s="66">
        <v>3600</v>
      </c>
      <c r="J70" s="66">
        <v>270.18</v>
      </c>
      <c r="K70" s="66">
        <f t="shared" si="6"/>
        <v>135.09</v>
      </c>
      <c r="L70" s="66">
        <f t="shared" si="7"/>
        <v>7.5049999999999999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5260.66</v>
      </c>
      <c r="H71" s="65">
        <f>H72+H74</f>
        <v>7892</v>
      </c>
      <c r="I71" s="65">
        <f>I72+I74</f>
        <v>7622</v>
      </c>
      <c r="J71" s="65">
        <f>J72+J74</f>
        <v>7624.93</v>
      </c>
      <c r="K71" s="65">
        <f t="shared" si="6"/>
        <v>144.94245969136952</v>
      </c>
      <c r="L71" s="65">
        <f t="shared" si="7"/>
        <v>100.03844135397533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1612.96</v>
      </c>
      <c r="H72" s="65">
        <f>H73</f>
        <v>2583</v>
      </c>
      <c r="I72" s="65">
        <f>I73</f>
        <v>2313</v>
      </c>
      <c r="J72" s="65">
        <f>J73</f>
        <v>2551.63</v>
      </c>
      <c r="K72" s="65">
        <f t="shared" si="6"/>
        <v>158.19549151869853</v>
      </c>
      <c r="L72" s="65">
        <f t="shared" si="7"/>
        <v>110.31690445309123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1612.96</v>
      </c>
      <c r="H73" s="66">
        <v>2583</v>
      </c>
      <c r="I73" s="66">
        <v>2313</v>
      </c>
      <c r="J73" s="66">
        <v>2551.63</v>
      </c>
      <c r="K73" s="66">
        <f t="shared" si="6"/>
        <v>158.19549151869853</v>
      </c>
      <c r="L73" s="66">
        <f t="shared" si="7"/>
        <v>110.31690445309123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G75+G76</f>
        <v>3647.7</v>
      </c>
      <c r="H74" s="65">
        <f>H75+H76</f>
        <v>5309</v>
      </c>
      <c r="I74" s="65">
        <f>I75+I76</f>
        <v>5309</v>
      </c>
      <c r="J74" s="65">
        <f>J75+J76</f>
        <v>5073.3</v>
      </c>
      <c r="K74" s="65">
        <f t="shared" si="6"/>
        <v>139.08216136195412</v>
      </c>
      <c r="L74" s="65">
        <f t="shared" si="7"/>
        <v>95.560369184403839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3647.7</v>
      </c>
      <c r="H75" s="66">
        <v>5309</v>
      </c>
      <c r="I75" s="66">
        <v>5309</v>
      </c>
      <c r="J75" s="66">
        <v>4949.71</v>
      </c>
      <c r="K75" s="66">
        <f t="shared" si="6"/>
        <v>135.69399895824768</v>
      </c>
      <c r="L75" s="66">
        <f t="shared" si="7"/>
        <v>93.232435486909026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0</v>
      </c>
      <c r="H76" s="66">
        <v>0</v>
      </c>
      <c r="I76" s="66">
        <v>0</v>
      </c>
      <c r="J76" s="66">
        <v>123.59</v>
      </c>
      <c r="K76" s="66" t="e">
        <f t="shared" si="6"/>
        <v>#DIV/0!</v>
      </c>
      <c r="L76" s="66" t="e">
        <f t="shared" si="7"/>
        <v>#DIV/0!</v>
      </c>
    </row>
    <row r="77" spans="2:12" x14ac:dyDescent="0.25">
      <c r="B77" s="65" t="s">
        <v>170</v>
      </c>
      <c r="C77" s="65"/>
      <c r="D77" s="65"/>
      <c r="E77" s="65"/>
      <c r="F77" s="65" t="s">
        <v>171</v>
      </c>
      <c r="G77" s="65">
        <f>G78+G85</f>
        <v>212556.02000000002</v>
      </c>
      <c r="H77" s="65">
        <f>H78+H85</f>
        <v>348027</v>
      </c>
      <c r="I77" s="65">
        <f>I78+I85</f>
        <v>89208</v>
      </c>
      <c r="J77" s="65">
        <f>J78+J85</f>
        <v>89787.71</v>
      </c>
      <c r="K77" s="65">
        <f t="shared" si="6"/>
        <v>42.241904040167853</v>
      </c>
      <c r="L77" s="65">
        <f t="shared" si="7"/>
        <v>100.64984082145099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>G79+G83</f>
        <v>32556.020000000004</v>
      </c>
      <c r="H78" s="65">
        <f>H79+H83</f>
        <v>27027</v>
      </c>
      <c r="I78" s="65">
        <f>I79+I83</f>
        <v>35108</v>
      </c>
      <c r="J78" s="65">
        <f>J79+J83</f>
        <v>35689.770000000004</v>
      </c>
      <c r="K78" s="65">
        <f t="shared" si="6"/>
        <v>109.62571591982065</v>
      </c>
      <c r="L78" s="65">
        <f t="shared" si="7"/>
        <v>101.65708670388516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G80+G81+G82</f>
        <v>23127.74</v>
      </c>
      <c r="H79" s="65">
        <f>H80+H81+H82</f>
        <v>13827</v>
      </c>
      <c r="I79" s="65">
        <f>I80+I81+I82</f>
        <v>22927</v>
      </c>
      <c r="J79" s="65">
        <f>J80+J81+J82</f>
        <v>23508.760000000002</v>
      </c>
      <c r="K79" s="65">
        <f t="shared" si="6"/>
        <v>101.64745885244299</v>
      </c>
      <c r="L79" s="65">
        <f t="shared" si="7"/>
        <v>102.53744493392071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5131.25</v>
      </c>
      <c r="H80" s="66">
        <v>7327</v>
      </c>
      <c r="I80" s="66">
        <v>12327</v>
      </c>
      <c r="J80" s="66">
        <v>13970.7</v>
      </c>
      <c r="K80" s="66">
        <f t="shared" si="6"/>
        <v>272.26699147381242</v>
      </c>
      <c r="L80" s="66">
        <f t="shared" si="7"/>
        <v>113.33414456072038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0</v>
      </c>
      <c r="H81" s="66">
        <v>1500</v>
      </c>
      <c r="I81" s="66">
        <v>1500</v>
      </c>
      <c r="J81" s="66">
        <v>493</v>
      </c>
      <c r="K81" s="66" t="e">
        <f t="shared" si="6"/>
        <v>#DIV/0!</v>
      </c>
      <c r="L81" s="66">
        <f t="shared" si="7"/>
        <v>32.866666666666667</v>
      </c>
    </row>
    <row r="82" spans="2:12" x14ac:dyDescent="0.25">
      <c r="B82" s="66"/>
      <c r="C82" s="66"/>
      <c r="D82" s="66"/>
      <c r="E82" s="66" t="s">
        <v>180</v>
      </c>
      <c r="F82" s="66" t="s">
        <v>181</v>
      </c>
      <c r="G82" s="66">
        <v>17996.490000000002</v>
      </c>
      <c r="H82" s="66">
        <v>5000</v>
      </c>
      <c r="I82" s="66">
        <v>9100</v>
      </c>
      <c r="J82" s="66">
        <v>9045.06</v>
      </c>
      <c r="K82" s="66">
        <f t="shared" si="6"/>
        <v>50.260134059474929</v>
      </c>
      <c r="L82" s="66">
        <f t="shared" si="7"/>
        <v>99.396263736263734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>G84</f>
        <v>9428.2800000000007</v>
      </c>
      <c r="H83" s="65">
        <f>H84</f>
        <v>13200</v>
      </c>
      <c r="I83" s="65">
        <f>I84</f>
        <v>12181</v>
      </c>
      <c r="J83" s="65">
        <f>J84</f>
        <v>12181.01</v>
      </c>
      <c r="K83" s="65">
        <f t="shared" si="6"/>
        <v>129.19652365012493</v>
      </c>
      <c r="L83" s="65">
        <f t="shared" si="7"/>
        <v>100.00008209506609</v>
      </c>
    </row>
    <row r="84" spans="2:12" x14ac:dyDescent="0.25">
      <c r="B84" s="66"/>
      <c r="C84" s="66"/>
      <c r="D84" s="66"/>
      <c r="E84" s="66" t="s">
        <v>184</v>
      </c>
      <c r="F84" s="66" t="s">
        <v>185</v>
      </c>
      <c r="G84" s="66">
        <v>9428.2800000000007</v>
      </c>
      <c r="H84" s="66">
        <v>13200</v>
      </c>
      <c r="I84" s="66">
        <v>12181</v>
      </c>
      <c r="J84" s="66">
        <v>12181.01</v>
      </c>
      <c r="K84" s="66">
        <f t="shared" si="6"/>
        <v>129.19652365012493</v>
      </c>
      <c r="L84" s="66">
        <f t="shared" si="7"/>
        <v>100.00008209506609</v>
      </c>
    </row>
    <row r="85" spans="2:12" x14ac:dyDescent="0.25">
      <c r="B85" s="65"/>
      <c r="C85" s="65" t="s">
        <v>186</v>
      </c>
      <c r="D85" s="65"/>
      <c r="E85" s="65"/>
      <c r="F85" s="65" t="s">
        <v>187</v>
      </c>
      <c r="G85" s="65">
        <f t="shared" ref="G85:J86" si="8">G86</f>
        <v>180000</v>
      </c>
      <c r="H85" s="65">
        <f t="shared" si="8"/>
        <v>321000</v>
      </c>
      <c r="I85" s="65">
        <f t="shared" si="8"/>
        <v>54100</v>
      </c>
      <c r="J85" s="65">
        <f t="shared" si="8"/>
        <v>54097.94</v>
      </c>
      <c r="K85" s="65">
        <f t="shared" si="6"/>
        <v>30.054411111111111</v>
      </c>
      <c r="L85" s="65">
        <f t="shared" si="7"/>
        <v>99.996192236598887</v>
      </c>
    </row>
    <row r="86" spans="2:12" x14ac:dyDescent="0.25">
      <c r="B86" s="65"/>
      <c r="C86" s="65"/>
      <c r="D86" s="65" t="s">
        <v>188</v>
      </c>
      <c r="E86" s="65"/>
      <c r="F86" s="65" t="s">
        <v>189</v>
      </c>
      <c r="G86" s="65">
        <f t="shared" si="8"/>
        <v>180000</v>
      </c>
      <c r="H86" s="65">
        <f t="shared" si="8"/>
        <v>321000</v>
      </c>
      <c r="I86" s="65">
        <f t="shared" si="8"/>
        <v>54100</v>
      </c>
      <c r="J86" s="65">
        <f t="shared" si="8"/>
        <v>54097.94</v>
      </c>
      <c r="K86" s="65">
        <f t="shared" si="6"/>
        <v>30.054411111111111</v>
      </c>
      <c r="L86" s="65">
        <f t="shared" si="7"/>
        <v>99.996192236598887</v>
      </c>
    </row>
    <row r="87" spans="2:12" x14ac:dyDescent="0.25">
      <c r="B87" s="66"/>
      <c r="C87" s="66"/>
      <c r="D87" s="66"/>
      <c r="E87" s="66" t="s">
        <v>190</v>
      </c>
      <c r="F87" s="66" t="s">
        <v>189</v>
      </c>
      <c r="G87" s="66">
        <v>180000</v>
      </c>
      <c r="H87" s="66">
        <v>321000</v>
      </c>
      <c r="I87" s="66">
        <v>54100</v>
      </c>
      <c r="J87" s="66">
        <v>54097.94</v>
      </c>
      <c r="K87" s="66">
        <f t="shared" si="6"/>
        <v>30.054411111111111</v>
      </c>
      <c r="L87" s="66">
        <f t="shared" si="7"/>
        <v>99.996192236598887</v>
      </c>
    </row>
    <row r="88" spans="2:12" x14ac:dyDescent="0.25">
      <c r="B88" s="65"/>
      <c r="C88" s="66"/>
      <c r="D88" s="67"/>
      <c r="E88" s="68"/>
      <c r="F88" s="8"/>
      <c r="G88" s="65"/>
      <c r="H88" s="65"/>
      <c r="I88" s="65"/>
      <c r="J88" s="65"/>
      <c r="K88" s="70"/>
      <c r="L88" s="70"/>
    </row>
  </sheetData>
  <mergeCells count="7">
    <mergeCell ref="B29:F29"/>
    <mergeCell ref="B30:F30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6819797.0499999998</v>
      </c>
      <c r="D6" s="71">
        <f>D7+D9+D11+D13</f>
        <v>8237531</v>
      </c>
      <c r="E6" s="71">
        <f>E7+E9+E11+E13</f>
        <v>8696997</v>
      </c>
      <c r="F6" s="71">
        <f>F7+F9+F11+F13</f>
        <v>8675791.7799999993</v>
      </c>
      <c r="G6" s="72">
        <f t="shared" ref="G6:G21" si="0">(F6*100)/C6</f>
        <v>127.21480883364411</v>
      </c>
      <c r="H6" s="72">
        <f t="shared" ref="H6:H21" si="1">(F6*100)/E6</f>
        <v>99.75617767834116</v>
      </c>
    </row>
    <row r="7" spans="1:8" x14ac:dyDescent="0.25">
      <c r="A7"/>
      <c r="B7" s="8" t="s">
        <v>191</v>
      </c>
      <c r="C7" s="71">
        <f>C8</f>
        <v>6786833.2400000002</v>
      </c>
      <c r="D7" s="71">
        <f>D8</f>
        <v>8145231</v>
      </c>
      <c r="E7" s="71">
        <f>E8</f>
        <v>8615697</v>
      </c>
      <c r="F7" s="71">
        <f>F8</f>
        <v>8604075.5199999996</v>
      </c>
      <c r="G7" s="72">
        <f t="shared" si="0"/>
        <v>126.7759972248854</v>
      </c>
      <c r="H7" s="72">
        <f t="shared" si="1"/>
        <v>99.865112712297105</v>
      </c>
    </row>
    <row r="8" spans="1:8" x14ac:dyDescent="0.25">
      <c r="A8"/>
      <c r="B8" s="16" t="s">
        <v>192</v>
      </c>
      <c r="C8" s="73">
        <v>6786833.2400000002</v>
      </c>
      <c r="D8" s="73">
        <v>8145231</v>
      </c>
      <c r="E8" s="73">
        <v>8615697</v>
      </c>
      <c r="F8" s="74">
        <v>8604075.5199999996</v>
      </c>
      <c r="G8" s="70">
        <f t="shared" si="0"/>
        <v>126.7759972248854</v>
      </c>
      <c r="H8" s="70">
        <f t="shared" si="1"/>
        <v>99.865112712297105</v>
      </c>
    </row>
    <row r="9" spans="1:8" x14ac:dyDescent="0.25">
      <c r="A9"/>
      <c r="B9" s="8" t="s">
        <v>193</v>
      </c>
      <c r="C9" s="71">
        <f>C10</f>
        <v>0</v>
      </c>
      <c r="D9" s="71">
        <f>D10</f>
        <v>2300</v>
      </c>
      <c r="E9" s="71">
        <f>E10</f>
        <v>2300</v>
      </c>
      <c r="F9" s="71">
        <f>F10</f>
        <v>2716.26</v>
      </c>
      <c r="G9" s="72" t="e">
        <f t="shared" si="0"/>
        <v>#DIV/0!</v>
      </c>
      <c r="H9" s="72">
        <f t="shared" si="1"/>
        <v>118.09826086956522</v>
      </c>
    </row>
    <row r="10" spans="1:8" x14ac:dyDescent="0.25">
      <c r="A10"/>
      <c r="B10" s="16" t="s">
        <v>194</v>
      </c>
      <c r="C10" s="73">
        <v>0</v>
      </c>
      <c r="D10" s="73">
        <v>2300</v>
      </c>
      <c r="E10" s="73">
        <v>2300</v>
      </c>
      <c r="F10" s="74">
        <v>2716.26</v>
      </c>
      <c r="G10" s="70" t="e">
        <f t="shared" si="0"/>
        <v>#DIV/0!</v>
      </c>
      <c r="H10" s="70">
        <f t="shared" si="1"/>
        <v>118.09826086956522</v>
      </c>
    </row>
    <row r="11" spans="1:8" x14ac:dyDescent="0.25">
      <c r="A11"/>
      <c r="B11" s="8" t="s">
        <v>195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196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197</v>
      </c>
      <c r="C13" s="71">
        <f>C14</f>
        <v>32963.81</v>
      </c>
      <c r="D13" s="71">
        <f>D14</f>
        <v>90000</v>
      </c>
      <c r="E13" s="71">
        <f>E14</f>
        <v>79000</v>
      </c>
      <c r="F13" s="71">
        <f>F14</f>
        <v>69000</v>
      </c>
      <c r="G13" s="72">
        <f t="shared" si="0"/>
        <v>209.32046386628247</v>
      </c>
      <c r="H13" s="72">
        <f t="shared" si="1"/>
        <v>87.341772151898738</v>
      </c>
    </row>
    <row r="14" spans="1:8" x14ac:dyDescent="0.25">
      <c r="A14"/>
      <c r="B14" s="16" t="s">
        <v>198</v>
      </c>
      <c r="C14" s="73">
        <v>32963.81</v>
      </c>
      <c r="D14" s="73">
        <v>90000</v>
      </c>
      <c r="E14" s="73">
        <v>79000</v>
      </c>
      <c r="F14" s="74">
        <v>69000</v>
      </c>
      <c r="G14" s="70">
        <f t="shared" si="0"/>
        <v>209.32046386628247</v>
      </c>
      <c r="H14" s="70">
        <f t="shared" si="1"/>
        <v>87.341772151898738</v>
      </c>
    </row>
    <row r="15" spans="1:8" x14ac:dyDescent="0.25">
      <c r="B15" s="8" t="s">
        <v>32</v>
      </c>
      <c r="C15" s="75">
        <f>C16+C18+C20</f>
        <v>6819797.0499999998</v>
      </c>
      <c r="D15" s="75">
        <f>D16+D18+D20</f>
        <v>8237531</v>
      </c>
      <c r="E15" s="75">
        <f>E16+E18+E20</f>
        <v>8696997</v>
      </c>
      <c r="F15" s="75">
        <f>F16+F18+F20</f>
        <v>8651205.9699999988</v>
      </c>
      <c r="G15" s="72">
        <f t="shared" si="0"/>
        <v>126.85430235786856</v>
      </c>
      <c r="H15" s="72">
        <f t="shared" si="1"/>
        <v>99.473484583241785</v>
      </c>
    </row>
    <row r="16" spans="1:8" x14ac:dyDescent="0.25">
      <c r="A16"/>
      <c r="B16" s="8" t="s">
        <v>191</v>
      </c>
      <c r="C16" s="75">
        <f>C17</f>
        <v>6786833.2400000002</v>
      </c>
      <c r="D16" s="75">
        <f>D17</f>
        <v>8145231</v>
      </c>
      <c r="E16" s="75">
        <f>E17</f>
        <v>8615697</v>
      </c>
      <c r="F16" s="75">
        <f>F17</f>
        <v>8604075.5199999996</v>
      </c>
      <c r="G16" s="72">
        <f t="shared" si="0"/>
        <v>126.7759972248854</v>
      </c>
      <c r="H16" s="72">
        <f t="shared" si="1"/>
        <v>99.865112712297105</v>
      </c>
    </row>
    <row r="17" spans="1:8" x14ac:dyDescent="0.25">
      <c r="A17"/>
      <c r="B17" s="16" t="s">
        <v>192</v>
      </c>
      <c r="C17" s="73">
        <v>6786833.2400000002</v>
      </c>
      <c r="D17" s="73">
        <v>8145231</v>
      </c>
      <c r="E17" s="76">
        <v>8615697</v>
      </c>
      <c r="F17" s="74">
        <v>8604075.5199999996</v>
      </c>
      <c r="G17" s="70">
        <f t="shared" si="0"/>
        <v>126.7759972248854</v>
      </c>
      <c r="H17" s="70">
        <f t="shared" si="1"/>
        <v>99.865112712297105</v>
      </c>
    </row>
    <row r="18" spans="1:8" x14ac:dyDescent="0.25">
      <c r="A18"/>
      <c r="B18" s="8" t="s">
        <v>193</v>
      </c>
      <c r="C18" s="75">
        <f>C19</f>
        <v>0</v>
      </c>
      <c r="D18" s="75">
        <f>D19</f>
        <v>2300</v>
      </c>
      <c r="E18" s="75">
        <f>E19</f>
        <v>2300</v>
      </c>
      <c r="F18" s="75">
        <f>F19</f>
        <v>2365.2800000000002</v>
      </c>
      <c r="G18" s="72" t="e">
        <f t="shared" si="0"/>
        <v>#DIV/0!</v>
      </c>
      <c r="H18" s="72">
        <f t="shared" si="1"/>
        <v>102.83826086956522</v>
      </c>
    </row>
    <row r="19" spans="1:8" x14ac:dyDescent="0.25">
      <c r="A19"/>
      <c r="B19" s="16" t="s">
        <v>194</v>
      </c>
      <c r="C19" s="73">
        <v>0</v>
      </c>
      <c r="D19" s="73">
        <v>2300</v>
      </c>
      <c r="E19" s="76">
        <v>2300</v>
      </c>
      <c r="F19" s="74">
        <v>2365.2800000000002</v>
      </c>
      <c r="G19" s="70" t="e">
        <f t="shared" si="0"/>
        <v>#DIV/0!</v>
      </c>
      <c r="H19" s="70">
        <f t="shared" si="1"/>
        <v>102.83826086956522</v>
      </c>
    </row>
    <row r="20" spans="1:8" x14ac:dyDescent="0.25">
      <c r="A20"/>
      <c r="B20" s="8" t="s">
        <v>197</v>
      </c>
      <c r="C20" s="75">
        <f>C21</f>
        <v>32963.81</v>
      </c>
      <c r="D20" s="75">
        <f>D21</f>
        <v>90000</v>
      </c>
      <c r="E20" s="75">
        <f>E21</f>
        <v>79000</v>
      </c>
      <c r="F20" s="75">
        <f>F21</f>
        <v>44765.17</v>
      </c>
      <c r="G20" s="72">
        <f t="shared" si="0"/>
        <v>135.80095868772452</v>
      </c>
      <c r="H20" s="72">
        <f t="shared" si="1"/>
        <v>56.664772151898731</v>
      </c>
    </row>
    <row r="21" spans="1:8" x14ac:dyDescent="0.25">
      <c r="A21"/>
      <c r="B21" s="16" t="s">
        <v>198</v>
      </c>
      <c r="C21" s="73">
        <v>32963.81</v>
      </c>
      <c r="D21" s="73">
        <v>90000</v>
      </c>
      <c r="E21" s="76">
        <v>79000</v>
      </c>
      <c r="F21" s="74">
        <v>44765.17</v>
      </c>
      <c r="G21" s="70">
        <f t="shared" si="0"/>
        <v>135.80095868772452</v>
      </c>
      <c r="H21" s="70">
        <f t="shared" si="1"/>
        <v>56.664772151898731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6819797.0499999998</v>
      </c>
      <c r="D6" s="75">
        <f t="shared" si="0"/>
        <v>8237531</v>
      </c>
      <c r="E6" s="75">
        <f t="shared" si="0"/>
        <v>8696997</v>
      </c>
      <c r="F6" s="75">
        <f t="shared" si="0"/>
        <v>8651205.9700000007</v>
      </c>
      <c r="G6" s="70">
        <f>(F6*100)/C6</f>
        <v>126.85430235786856</v>
      </c>
      <c r="H6" s="70">
        <f>(F6*100)/E6</f>
        <v>99.473484583241785</v>
      </c>
    </row>
    <row r="7" spans="2:8" x14ac:dyDescent="0.25">
      <c r="B7" s="8" t="s">
        <v>199</v>
      </c>
      <c r="C7" s="75">
        <f t="shared" si="0"/>
        <v>6819797.0499999998</v>
      </c>
      <c r="D7" s="75">
        <f t="shared" si="0"/>
        <v>8237531</v>
      </c>
      <c r="E7" s="75">
        <f t="shared" si="0"/>
        <v>8696997</v>
      </c>
      <c r="F7" s="75">
        <f t="shared" si="0"/>
        <v>8651205.9700000007</v>
      </c>
      <c r="G7" s="70">
        <f>(F7*100)/C7</f>
        <v>126.85430235786856</v>
      </c>
      <c r="H7" s="70">
        <f>(F7*100)/E7</f>
        <v>99.473484583241785</v>
      </c>
    </row>
    <row r="8" spans="2:8" x14ac:dyDescent="0.25">
      <c r="B8" s="11" t="s">
        <v>200</v>
      </c>
      <c r="C8" s="73">
        <v>6819797.0499999998</v>
      </c>
      <c r="D8" s="73">
        <v>8237531</v>
      </c>
      <c r="E8" s="73">
        <v>8696997</v>
      </c>
      <c r="F8" s="74">
        <v>8651205.9700000007</v>
      </c>
      <c r="G8" s="70">
        <f>(F8*100)/C8</f>
        <v>126.85430235786856</v>
      </c>
      <c r="H8" s="70">
        <f>(F8*100)/E8</f>
        <v>99.473484583241785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B23" sqref="B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75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201</v>
      </c>
      <c r="C1" s="39"/>
    </row>
    <row r="2" spans="1:6" ht="15" customHeight="1" x14ac:dyDescent="0.2">
      <c r="A2" s="41" t="s">
        <v>34</v>
      </c>
      <c r="B2" s="42" t="s">
        <v>202</v>
      </c>
      <c r="C2" s="39"/>
    </row>
    <row r="3" spans="1:6" s="39" customFormat="1" ht="43.5" customHeight="1" x14ac:dyDescent="0.2">
      <c r="A3" s="43" t="s">
        <v>35</v>
      </c>
      <c r="B3" s="37" t="s">
        <v>203</v>
      </c>
    </row>
    <row r="4" spans="1:6" s="39" customFormat="1" x14ac:dyDescent="0.2">
      <c r="A4" s="43" t="s">
        <v>36</v>
      </c>
      <c r="B4" s="44" t="s">
        <v>204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205</v>
      </c>
      <c r="B7" s="46"/>
      <c r="C7" s="77">
        <f>C13+C109</f>
        <v>8145231</v>
      </c>
      <c r="D7" s="77">
        <f>D13+D109</f>
        <v>8615697</v>
      </c>
      <c r="E7" s="77">
        <f>E13+E109</f>
        <v>8604075.5199999996</v>
      </c>
      <c r="F7" s="77">
        <f>(E7*100)/D7</f>
        <v>99.865112712297105</v>
      </c>
    </row>
    <row r="8" spans="1:6" x14ac:dyDescent="0.2">
      <c r="A8" s="47" t="s">
        <v>84</v>
      </c>
      <c r="B8" s="46"/>
      <c r="C8" s="77">
        <f>C75</f>
        <v>2300</v>
      </c>
      <c r="D8" s="77">
        <f>D75</f>
        <v>2300</v>
      </c>
      <c r="E8" s="77">
        <f>E75</f>
        <v>2365.2800000000002</v>
      </c>
      <c r="F8" s="77">
        <f>(E8*100)/D8</f>
        <v>102.83826086956522</v>
      </c>
    </row>
    <row r="9" spans="1:6" x14ac:dyDescent="0.2">
      <c r="A9" s="47" t="s">
        <v>206</v>
      </c>
      <c r="B9" s="46"/>
      <c r="C9" s="77">
        <f>C90</f>
        <v>0</v>
      </c>
      <c r="D9" s="77">
        <f>D90</f>
        <v>0</v>
      </c>
      <c r="E9" s="77">
        <f>E90</f>
        <v>0</v>
      </c>
      <c r="F9" s="77" t="e">
        <f>(E9*100)/D9</f>
        <v>#DIV/0!</v>
      </c>
    </row>
    <row r="10" spans="1:6" x14ac:dyDescent="0.2">
      <c r="A10" s="47" t="s">
        <v>207</v>
      </c>
      <c r="B10" s="46"/>
      <c r="C10" s="77">
        <f>C95</f>
        <v>90000</v>
      </c>
      <c r="D10" s="77">
        <f>D95</f>
        <v>79000</v>
      </c>
      <c r="E10" s="77">
        <f>E95</f>
        <v>44765.17</v>
      </c>
      <c r="F10" s="77">
        <f>(E10*100)/D10</f>
        <v>56.664772151898731</v>
      </c>
    </row>
    <row r="11" spans="1:6" s="57" customFormat="1" x14ac:dyDescent="0.2"/>
    <row r="12" spans="1:6" ht="38.25" x14ac:dyDescent="0.2">
      <c r="A12" s="47" t="s">
        <v>208</v>
      </c>
      <c r="B12" s="47" t="s">
        <v>209</v>
      </c>
      <c r="C12" s="47" t="s">
        <v>43</v>
      </c>
      <c r="D12" s="47" t="s">
        <v>210</v>
      </c>
      <c r="E12" s="47" t="s">
        <v>211</v>
      </c>
      <c r="F12" s="47" t="s">
        <v>212</v>
      </c>
    </row>
    <row r="13" spans="1:6" x14ac:dyDescent="0.2">
      <c r="A13" s="48" t="s">
        <v>205</v>
      </c>
      <c r="B13" s="48" t="s">
        <v>213</v>
      </c>
      <c r="C13" s="78">
        <f>C14+C59</f>
        <v>8145231</v>
      </c>
      <c r="D13" s="78">
        <f>D14+D59</f>
        <v>8615697</v>
      </c>
      <c r="E13" s="78">
        <f>E14+E59</f>
        <v>8604075.5199999996</v>
      </c>
      <c r="F13" s="79">
        <f>(E13*100)/D13</f>
        <v>99.865112712297105</v>
      </c>
    </row>
    <row r="14" spans="1:6" x14ac:dyDescent="0.2">
      <c r="A14" s="49" t="s">
        <v>82</v>
      </c>
      <c r="B14" s="50" t="s">
        <v>83</v>
      </c>
      <c r="C14" s="80">
        <f>C15+C23+C53</f>
        <v>7798204</v>
      </c>
      <c r="D14" s="80">
        <f>D15+D23+D53</f>
        <v>8527489</v>
      </c>
      <c r="E14" s="80">
        <f>E15+E23+E53</f>
        <v>8516653.0899999999</v>
      </c>
      <c r="F14" s="81">
        <f>(E14*100)/D14</f>
        <v>99.872929651389754</v>
      </c>
    </row>
    <row r="15" spans="1:6" x14ac:dyDescent="0.2">
      <c r="A15" s="51" t="s">
        <v>84</v>
      </c>
      <c r="B15" s="52" t="s">
        <v>85</v>
      </c>
      <c r="C15" s="82">
        <f>C16+C19+C21</f>
        <v>5989120</v>
      </c>
      <c r="D15" s="82">
        <f>D16+D19+D21</f>
        <v>6799065</v>
      </c>
      <c r="E15" s="82">
        <f>E16+E19+E21</f>
        <v>6798300.209999999</v>
      </c>
      <c r="F15" s="81">
        <f>(E15*100)/D15</f>
        <v>99.988751541572256</v>
      </c>
    </row>
    <row r="16" spans="1:6" x14ac:dyDescent="0.2">
      <c r="A16" s="53" t="s">
        <v>86</v>
      </c>
      <c r="B16" s="54" t="s">
        <v>87</v>
      </c>
      <c r="C16" s="83">
        <f>C17+C18</f>
        <v>4970556</v>
      </c>
      <c r="D16" s="83">
        <f>D17+D18</f>
        <v>5688325</v>
      </c>
      <c r="E16" s="83">
        <f>E17+E18</f>
        <v>5687568.4299999997</v>
      </c>
      <c r="F16" s="83">
        <f>(E16*100)/D16</f>
        <v>99.986699599618518</v>
      </c>
    </row>
    <row r="17" spans="1:6" x14ac:dyDescent="0.2">
      <c r="A17" s="55" t="s">
        <v>88</v>
      </c>
      <c r="B17" s="56" t="s">
        <v>89</v>
      </c>
      <c r="C17" s="84">
        <v>4896224</v>
      </c>
      <c r="D17" s="84">
        <v>5601954</v>
      </c>
      <c r="E17" s="84">
        <v>5601197.5800000001</v>
      </c>
      <c r="F17" s="84"/>
    </row>
    <row r="18" spans="1:6" x14ac:dyDescent="0.2">
      <c r="A18" s="55" t="s">
        <v>90</v>
      </c>
      <c r="B18" s="56" t="s">
        <v>91</v>
      </c>
      <c r="C18" s="84">
        <v>74332</v>
      </c>
      <c r="D18" s="84">
        <v>86371</v>
      </c>
      <c r="E18" s="84">
        <v>86370.85</v>
      </c>
      <c r="F18" s="84"/>
    </row>
    <row r="19" spans="1:6" x14ac:dyDescent="0.2">
      <c r="A19" s="53" t="s">
        <v>92</v>
      </c>
      <c r="B19" s="54" t="s">
        <v>93</v>
      </c>
      <c r="C19" s="83">
        <f>C20</f>
        <v>227050</v>
      </c>
      <c r="D19" s="83">
        <f>D20</f>
        <v>233925</v>
      </c>
      <c r="E19" s="83">
        <f>E20</f>
        <v>233917.34</v>
      </c>
      <c r="F19" s="83">
        <f>(E19*100)/D19</f>
        <v>99.996725446190013</v>
      </c>
    </row>
    <row r="20" spans="1:6" x14ac:dyDescent="0.2">
      <c r="A20" s="55" t="s">
        <v>94</v>
      </c>
      <c r="B20" s="56" t="s">
        <v>93</v>
      </c>
      <c r="C20" s="84">
        <v>227050</v>
      </c>
      <c r="D20" s="84">
        <v>233925</v>
      </c>
      <c r="E20" s="84">
        <v>233917.34</v>
      </c>
      <c r="F20" s="84"/>
    </row>
    <row r="21" spans="1:6" x14ac:dyDescent="0.2">
      <c r="A21" s="53" t="s">
        <v>95</v>
      </c>
      <c r="B21" s="54" t="s">
        <v>96</v>
      </c>
      <c r="C21" s="83">
        <f>C22</f>
        <v>791514</v>
      </c>
      <c r="D21" s="83">
        <f>D22</f>
        <v>876815</v>
      </c>
      <c r="E21" s="83">
        <f>E22</f>
        <v>876814.44</v>
      </c>
      <c r="F21" s="83">
        <f>(E21*100)/D21</f>
        <v>99.99993613247949</v>
      </c>
    </row>
    <row r="22" spans="1:6" x14ac:dyDescent="0.2">
      <c r="A22" s="55" t="s">
        <v>97</v>
      </c>
      <c r="B22" s="56" t="s">
        <v>98</v>
      </c>
      <c r="C22" s="84">
        <v>791514</v>
      </c>
      <c r="D22" s="84">
        <v>876815</v>
      </c>
      <c r="E22" s="84">
        <v>876814.44</v>
      </c>
      <c r="F22" s="84"/>
    </row>
    <row r="23" spans="1:6" x14ac:dyDescent="0.2">
      <c r="A23" s="51" t="s">
        <v>99</v>
      </c>
      <c r="B23" s="52" t="s">
        <v>100</v>
      </c>
      <c r="C23" s="82">
        <f>C24+C29+C35+C45+C47</f>
        <v>1801192</v>
      </c>
      <c r="D23" s="82">
        <f>D24+D29+D35+D45+D47</f>
        <v>1720802</v>
      </c>
      <c r="E23" s="82">
        <f>E24+E29+E35+E45+E47</f>
        <v>1710727.9500000002</v>
      </c>
      <c r="F23" s="81">
        <f>(E23*100)/D23</f>
        <v>99.414572391245471</v>
      </c>
    </row>
    <row r="24" spans="1:6" x14ac:dyDescent="0.2">
      <c r="A24" s="53" t="s">
        <v>101</v>
      </c>
      <c r="B24" s="54" t="s">
        <v>102</v>
      </c>
      <c r="C24" s="83">
        <f>C25+C26+C27+C28</f>
        <v>176000</v>
      </c>
      <c r="D24" s="83">
        <f>D25+D26+D27+D28</f>
        <v>152695</v>
      </c>
      <c r="E24" s="83">
        <f>E25+E26+E27+E28</f>
        <v>145633.23000000001</v>
      </c>
      <c r="F24" s="83">
        <f>(E24*100)/D24</f>
        <v>95.375244768983919</v>
      </c>
    </row>
    <row r="25" spans="1:6" x14ac:dyDescent="0.2">
      <c r="A25" s="55" t="s">
        <v>103</v>
      </c>
      <c r="B25" s="56" t="s">
        <v>104</v>
      </c>
      <c r="C25" s="84">
        <v>9000</v>
      </c>
      <c r="D25" s="84">
        <v>6500</v>
      </c>
      <c r="E25" s="84">
        <v>3720.2</v>
      </c>
      <c r="F25" s="84"/>
    </row>
    <row r="26" spans="1:6" ht="25.5" x14ac:dyDescent="0.2">
      <c r="A26" s="55" t="s">
        <v>105</v>
      </c>
      <c r="B26" s="56" t="s">
        <v>106</v>
      </c>
      <c r="C26" s="84">
        <v>160000</v>
      </c>
      <c r="D26" s="84">
        <v>137495</v>
      </c>
      <c r="E26" s="84">
        <v>136761.03</v>
      </c>
      <c r="F26" s="84"/>
    </row>
    <row r="27" spans="1:6" x14ac:dyDescent="0.2">
      <c r="A27" s="55" t="s">
        <v>107</v>
      </c>
      <c r="B27" s="56" t="s">
        <v>108</v>
      </c>
      <c r="C27" s="84">
        <v>5000</v>
      </c>
      <c r="D27" s="84">
        <v>6700</v>
      </c>
      <c r="E27" s="84">
        <v>5062</v>
      </c>
      <c r="F27" s="84"/>
    </row>
    <row r="28" spans="1:6" x14ac:dyDescent="0.2">
      <c r="A28" s="55" t="s">
        <v>109</v>
      </c>
      <c r="B28" s="56" t="s">
        <v>110</v>
      </c>
      <c r="C28" s="84">
        <v>2000</v>
      </c>
      <c r="D28" s="84">
        <v>2000</v>
      </c>
      <c r="E28" s="84">
        <v>90</v>
      </c>
      <c r="F28" s="84"/>
    </row>
    <row r="29" spans="1:6" x14ac:dyDescent="0.2">
      <c r="A29" s="53" t="s">
        <v>111</v>
      </c>
      <c r="B29" s="54" t="s">
        <v>112</v>
      </c>
      <c r="C29" s="83">
        <f>C30+C31+C32+C33+C34</f>
        <v>439800</v>
      </c>
      <c r="D29" s="83">
        <f>D30+D31+D32+D33+D34</f>
        <v>202100</v>
      </c>
      <c r="E29" s="83">
        <f>E30+E31+E32+E33+E34</f>
        <v>190166.42</v>
      </c>
      <c r="F29" s="83">
        <f>(E29*100)/D29</f>
        <v>94.095210291934691</v>
      </c>
    </row>
    <row r="30" spans="1:6" x14ac:dyDescent="0.2">
      <c r="A30" s="55" t="s">
        <v>113</v>
      </c>
      <c r="B30" s="56" t="s">
        <v>114</v>
      </c>
      <c r="C30" s="84">
        <v>90000</v>
      </c>
      <c r="D30" s="84">
        <v>70300</v>
      </c>
      <c r="E30" s="84">
        <v>69660.44</v>
      </c>
      <c r="F30" s="84"/>
    </row>
    <row r="31" spans="1:6" x14ac:dyDescent="0.2">
      <c r="A31" s="55" t="s">
        <v>115</v>
      </c>
      <c r="B31" s="56" t="s">
        <v>116</v>
      </c>
      <c r="C31" s="84">
        <v>340000</v>
      </c>
      <c r="D31" s="84">
        <v>110000</v>
      </c>
      <c r="E31" s="84">
        <v>109345.16</v>
      </c>
      <c r="F31" s="84"/>
    </row>
    <row r="32" spans="1:6" x14ac:dyDescent="0.2">
      <c r="A32" s="55" t="s">
        <v>117</v>
      </c>
      <c r="B32" s="56" t="s">
        <v>118</v>
      </c>
      <c r="C32" s="84">
        <v>3318</v>
      </c>
      <c r="D32" s="84">
        <v>5318</v>
      </c>
      <c r="E32" s="84">
        <v>5066.01</v>
      </c>
      <c r="F32" s="84"/>
    </row>
    <row r="33" spans="1:6" x14ac:dyDescent="0.2">
      <c r="A33" s="55" t="s">
        <v>119</v>
      </c>
      <c r="B33" s="56" t="s">
        <v>120</v>
      </c>
      <c r="C33" s="84">
        <v>3982</v>
      </c>
      <c r="D33" s="84">
        <v>13982</v>
      </c>
      <c r="E33" s="84">
        <v>4555.05</v>
      </c>
      <c r="F33" s="84"/>
    </row>
    <row r="34" spans="1:6" x14ac:dyDescent="0.2">
      <c r="A34" s="55" t="s">
        <v>121</v>
      </c>
      <c r="B34" s="56" t="s">
        <v>122</v>
      </c>
      <c r="C34" s="84">
        <v>2500</v>
      </c>
      <c r="D34" s="84">
        <v>2500</v>
      </c>
      <c r="E34" s="84">
        <v>1539.76</v>
      </c>
      <c r="F34" s="84"/>
    </row>
    <row r="35" spans="1:6" x14ac:dyDescent="0.2">
      <c r="A35" s="53" t="s">
        <v>123</v>
      </c>
      <c r="B35" s="54" t="s">
        <v>124</v>
      </c>
      <c r="C35" s="83">
        <f>C36+C37+C38+C39+C40+C41+C42+C43+C44</f>
        <v>1172938</v>
      </c>
      <c r="D35" s="83">
        <f>D36+D37+D38+D39+D40+D41+D42+D43+D44</f>
        <v>1350153</v>
      </c>
      <c r="E35" s="83">
        <f>E36+E37+E38+E39+E40+E41+E42+E43+E44</f>
        <v>1364889.76</v>
      </c>
      <c r="F35" s="83">
        <f>(E35*100)/D35</f>
        <v>101.09148814986153</v>
      </c>
    </row>
    <row r="36" spans="1:6" x14ac:dyDescent="0.2">
      <c r="A36" s="55" t="s">
        <v>125</v>
      </c>
      <c r="B36" s="56" t="s">
        <v>126</v>
      </c>
      <c r="C36" s="84">
        <v>396000</v>
      </c>
      <c r="D36" s="84">
        <v>506000</v>
      </c>
      <c r="E36" s="84">
        <v>520133.39</v>
      </c>
      <c r="F36" s="84"/>
    </row>
    <row r="37" spans="1:6" x14ac:dyDescent="0.2">
      <c r="A37" s="55" t="s">
        <v>127</v>
      </c>
      <c r="B37" s="56" t="s">
        <v>128</v>
      </c>
      <c r="C37" s="84">
        <v>50000</v>
      </c>
      <c r="D37" s="84">
        <v>50000</v>
      </c>
      <c r="E37" s="84">
        <v>37981.660000000003</v>
      </c>
      <c r="F37" s="84"/>
    </row>
    <row r="38" spans="1:6" x14ac:dyDescent="0.2">
      <c r="A38" s="55" t="s">
        <v>129</v>
      </c>
      <c r="B38" s="56" t="s">
        <v>130</v>
      </c>
      <c r="C38" s="84">
        <v>8000</v>
      </c>
      <c r="D38" s="84">
        <v>8000</v>
      </c>
      <c r="E38" s="84">
        <v>3195.38</v>
      </c>
      <c r="F38" s="84"/>
    </row>
    <row r="39" spans="1:6" x14ac:dyDescent="0.2">
      <c r="A39" s="55" t="s">
        <v>131</v>
      </c>
      <c r="B39" s="56" t="s">
        <v>132</v>
      </c>
      <c r="C39" s="84">
        <v>48000</v>
      </c>
      <c r="D39" s="84">
        <v>46000</v>
      </c>
      <c r="E39" s="84">
        <v>42344.11</v>
      </c>
      <c r="F39" s="84"/>
    </row>
    <row r="40" spans="1:6" x14ac:dyDescent="0.2">
      <c r="A40" s="55" t="s">
        <v>133</v>
      </c>
      <c r="B40" s="56" t="s">
        <v>134</v>
      </c>
      <c r="C40" s="84">
        <v>8000</v>
      </c>
      <c r="D40" s="84">
        <v>7000</v>
      </c>
      <c r="E40" s="84">
        <v>7534.39</v>
      </c>
      <c r="F40" s="84"/>
    </row>
    <row r="41" spans="1:6" x14ac:dyDescent="0.2">
      <c r="A41" s="55" t="s">
        <v>135</v>
      </c>
      <c r="B41" s="56" t="s">
        <v>136</v>
      </c>
      <c r="C41" s="84">
        <v>2400</v>
      </c>
      <c r="D41" s="84">
        <v>5900</v>
      </c>
      <c r="E41" s="84">
        <v>4857.1899999999996</v>
      </c>
      <c r="F41" s="84"/>
    </row>
    <row r="42" spans="1:6" x14ac:dyDescent="0.2">
      <c r="A42" s="55" t="s">
        <v>137</v>
      </c>
      <c r="B42" s="56" t="s">
        <v>138</v>
      </c>
      <c r="C42" s="84">
        <v>652375</v>
      </c>
      <c r="D42" s="84">
        <v>719090</v>
      </c>
      <c r="E42" s="84">
        <v>742887.89</v>
      </c>
      <c r="F42" s="84"/>
    </row>
    <row r="43" spans="1:6" x14ac:dyDescent="0.2">
      <c r="A43" s="55" t="s">
        <v>139</v>
      </c>
      <c r="B43" s="56" t="s">
        <v>140</v>
      </c>
      <c r="C43" s="84">
        <v>200</v>
      </c>
      <c r="D43" s="84">
        <v>200</v>
      </c>
      <c r="E43" s="84">
        <v>188.17</v>
      </c>
      <c r="F43" s="84"/>
    </row>
    <row r="44" spans="1:6" x14ac:dyDescent="0.2">
      <c r="A44" s="55" t="s">
        <v>141</v>
      </c>
      <c r="B44" s="56" t="s">
        <v>142</v>
      </c>
      <c r="C44" s="84">
        <v>7963</v>
      </c>
      <c r="D44" s="84">
        <v>7963</v>
      </c>
      <c r="E44" s="84">
        <v>5767.58</v>
      </c>
      <c r="F44" s="84"/>
    </row>
    <row r="45" spans="1:6" x14ac:dyDescent="0.2">
      <c r="A45" s="53" t="s">
        <v>143</v>
      </c>
      <c r="B45" s="54" t="s">
        <v>144</v>
      </c>
      <c r="C45" s="83">
        <f>C46</f>
        <v>2600</v>
      </c>
      <c r="D45" s="83">
        <f>D46</f>
        <v>2600</v>
      </c>
      <c r="E45" s="83">
        <f>E46</f>
        <v>2120.19</v>
      </c>
      <c r="F45" s="83">
        <f>(E45*100)/D45</f>
        <v>81.545769230769224</v>
      </c>
    </row>
    <row r="46" spans="1:6" ht="25.5" x14ac:dyDescent="0.2">
      <c r="A46" s="55" t="s">
        <v>145</v>
      </c>
      <c r="B46" s="56" t="s">
        <v>146</v>
      </c>
      <c r="C46" s="84">
        <v>2600</v>
      </c>
      <c r="D46" s="84">
        <v>2600</v>
      </c>
      <c r="E46" s="84">
        <v>2120.19</v>
      </c>
      <c r="F46" s="84"/>
    </row>
    <row r="47" spans="1:6" x14ac:dyDescent="0.2">
      <c r="A47" s="53" t="s">
        <v>147</v>
      </c>
      <c r="B47" s="54" t="s">
        <v>148</v>
      </c>
      <c r="C47" s="83">
        <f>C48+C49+C50+C51+C52</f>
        <v>9854</v>
      </c>
      <c r="D47" s="83">
        <f>D48+D49+D50+D51+D52</f>
        <v>13254</v>
      </c>
      <c r="E47" s="83">
        <f>E48+E49+E50+E51+E52</f>
        <v>7918.35</v>
      </c>
      <c r="F47" s="83">
        <f>(E47*100)/D47</f>
        <v>59.743096423721141</v>
      </c>
    </row>
    <row r="48" spans="1:6" x14ac:dyDescent="0.2">
      <c r="A48" s="55" t="s">
        <v>149</v>
      </c>
      <c r="B48" s="56" t="s">
        <v>150</v>
      </c>
      <c r="C48" s="84">
        <v>0</v>
      </c>
      <c r="D48" s="84">
        <v>0</v>
      </c>
      <c r="E48" s="84">
        <v>3400</v>
      </c>
      <c r="F48" s="84"/>
    </row>
    <row r="49" spans="1:6" x14ac:dyDescent="0.2">
      <c r="A49" s="55" t="s">
        <v>151</v>
      </c>
      <c r="B49" s="56" t="s">
        <v>152</v>
      </c>
      <c r="C49" s="84">
        <v>2654</v>
      </c>
      <c r="D49" s="84">
        <v>2654</v>
      </c>
      <c r="E49" s="84">
        <v>2744.17</v>
      </c>
      <c r="F49" s="84"/>
    </row>
    <row r="50" spans="1:6" x14ac:dyDescent="0.2">
      <c r="A50" s="55" t="s">
        <v>153</v>
      </c>
      <c r="B50" s="56" t="s">
        <v>154</v>
      </c>
      <c r="C50" s="84">
        <v>1000</v>
      </c>
      <c r="D50" s="84">
        <v>1000</v>
      </c>
      <c r="E50" s="84">
        <v>1000</v>
      </c>
      <c r="F50" s="84"/>
    </row>
    <row r="51" spans="1:6" x14ac:dyDescent="0.2">
      <c r="A51" s="55" t="s">
        <v>155</v>
      </c>
      <c r="B51" s="56" t="s">
        <v>156</v>
      </c>
      <c r="C51" s="84">
        <v>6000</v>
      </c>
      <c r="D51" s="84">
        <v>6000</v>
      </c>
      <c r="E51" s="84">
        <v>504</v>
      </c>
      <c r="F51" s="84"/>
    </row>
    <row r="52" spans="1:6" x14ac:dyDescent="0.2">
      <c r="A52" s="55" t="s">
        <v>157</v>
      </c>
      <c r="B52" s="56" t="s">
        <v>148</v>
      </c>
      <c r="C52" s="84">
        <v>200</v>
      </c>
      <c r="D52" s="84">
        <v>3600</v>
      </c>
      <c r="E52" s="84">
        <v>270.18</v>
      </c>
      <c r="F52" s="84"/>
    </row>
    <row r="53" spans="1:6" x14ac:dyDescent="0.2">
      <c r="A53" s="51" t="s">
        <v>158</v>
      </c>
      <c r="B53" s="52" t="s">
        <v>159</v>
      </c>
      <c r="C53" s="82">
        <f>C54+C56</f>
        <v>7892</v>
      </c>
      <c r="D53" s="82">
        <f>D54+D56</f>
        <v>7622</v>
      </c>
      <c r="E53" s="82">
        <f>E54+E56</f>
        <v>7624.93</v>
      </c>
      <c r="F53" s="81">
        <f>(E53*100)/D53</f>
        <v>100.03844135397533</v>
      </c>
    </row>
    <row r="54" spans="1:6" x14ac:dyDescent="0.2">
      <c r="A54" s="53" t="s">
        <v>160</v>
      </c>
      <c r="B54" s="54" t="s">
        <v>161</v>
      </c>
      <c r="C54" s="83">
        <f>C55</f>
        <v>2583</v>
      </c>
      <c r="D54" s="83">
        <f>D55</f>
        <v>2313</v>
      </c>
      <c r="E54" s="83">
        <f>E55</f>
        <v>2551.63</v>
      </c>
      <c r="F54" s="83">
        <f>(E54*100)/D54</f>
        <v>110.31690445309123</v>
      </c>
    </row>
    <row r="55" spans="1:6" ht="25.5" x14ac:dyDescent="0.2">
      <c r="A55" s="55" t="s">
        <v>162</v>
      </c>
      <c r="B55" s="56" t="s">
        <v>163</v>
      </c>
      <c r="C55" s="84">
        <v>2583</v>
      </c>
      <c r="D55" s="84">
        <v>2313</v>
      </c>
      <c r="E55" s="84">
        <v>2551.63</v>
      </c>
      <c r="F55" s="84"/>
    </row>
    <row r="56" spans="1:6" x14ac:dyDescent="0.2">
      <c r="A56" s="53" t="s">
        <v>164</v>
      </c>
      <c r="B56" s="54" t="s">
        <v>165</v>
      </c>
      <c r="C56" s="83">
        <f>C57+C58</f>
        <v>5309</v>
      </c>
      <c r="D56" s="83">
        <f>D57+D58</f>
        <v>5309</v>
      </c>
      <c r="E56" s="83">
        <f>E57+E58</f>
        <v>5073.3</v>
      </c>
      <c r="F56" s="83">
        <f>(E56*100)/D56</f>
        <v>95.560369184403839</v>
      </c>
    </row>
    <row r="57" spans="1:6" x14ac:dyDescent="0.2">
      <c r="A57" s="55" t="s">
        <v>166</v>
      </c>
      <c r="B57" s="56" t="s">
        <v>167</v>
      </c>
      <c r="C57" s="84">
        <v>5309</v>
      </c>
      <c r="D57" s="84">
        <v>5309</v>
      </c>
      <c r="E57" s="84">
        <v>4949.71</v>
      </c>
      <c r="F57" s="84"/>
    </row>
    <row r="58" spans="1:6" x14ac:dyDescent="0.2">
      <c r="A58" s="55" t="s">
        <v>168</v>
      </c>
      <c r="B58" s="56" t="s">
        <v>169</v>
      </c>
      <c r="C58" s="84">
        <v>0</v>
      </c>
      <c r="D58" s="84">
        <v>0</v>
      </c>
      <c r="E58" s="84">
        <v>123.59</v>
      </c>
      <c r="F58" s="84"/>
    </row>
    <row r="59" spans="1:6" x14ac:dyDescent="0.2">
      <c r="A59" s="49" t="s">
        <v>170</v>
      </c>
      <c r="B59" s="50" t="s">
        <v>171</v>
      </c>
      <c r="C59" s="80">
        <f>C60+C67</f>
        <v>347027</v>
      </c>
      <c r="D59" s="80">
        <f>D60+D67</f>
        <v>88208</v>
      </c>
      <c r="E59" s="80">
        <f>E60+E67</f>
        <v>87422.43</v>
      </c>
      <c r="F59" s="81">
        <f>(E59*100)/D59</f>
        <v>99.10941184473063</v>
      </c>
    </row>
    <row r="60" spans="1:6" x14ac:dyDescent="0.2">
      <c r="A60" s="51" t="s">
        <v>172</v>
      </c>
      <c r="B60" s="52" t="s">
        <v>173</v>
      </c>
      <c r="C60" s="82">
        <f>C61+C65</f>
        <v>26027</v>
      </c>
      <c r="D60" s="82">
        <f>D61+D65</f>
        <v>34108</v>
      </c>
      <c r="E60" s="82">
        <f>E61+E65</f>
        <v>33324.49</v>
      </c>
      <c r="F60" s="81">
        <f>(E60*100)/D60</f>
        <v>97.70285563504163</v>
      </c>
    </row>
    <row r="61" spans="1:6" x14ac:dyDescent="0.2">
      <c r="A61" s="53" t="s">
        <v>174</v>
      </c>
      <c r="B61" s="54" t="s">
        <v>175</v>
      </c>
      <c r="C61" s="83">
        <f>C62+C63+C64</f>
        <v>12827</v>
      </c>
      <c r="D61" s="83">
        <f>D62+D63+D64</f>
        <v>21927</v>
      </c>
      <c r="E61" s="83">
        <f>E62+E63+E64</f>
        <v>21143.48</v>
      </c>
      <c r="F61" s="83">
        <f>(E61*100)/D61</f>
        <v>96.426688557486202</v>
      </c>
    </row>
    <row r="62" spans="1:6" x14ac:dyDescent="0.2">
      <c r="A62" s="55" t="s">
        <v>176</v>
      </c>
      <c r="B62" s="56" t="s">
        <v>177</v>
      </c>
      <c r="C62" s="84">
        <v>6327</v>
      </c>
      <c r="D62" s="84">
        <v>11327</v>
      </c>
      <c r="E62" s="84">
        <v>11605.42</v>
      </c>
      <c r="F62" s="84"/>
    </row>
    <row r="63" spans="1:6" x14ac:dyDescent="0.2">
      <c r="A63" s="55" t="s">
        <v>178</v>
      </c>
      <c r="B63" s="56" t="s">
        <v>179</v>
      </c>
      <c r="C63" s="84">
        <v>1500</v>
      </c>
      <c r="D63" s="84">
        <v>1500</v>
      </c>
      <c r="E63" s="84">
        <v>493</v>
      </c>
      <c r="F63" s="84"/>
    </row>
    <row r="64" spans="1:6" x14ac:dyDescent="0.2">
      <c r="A64" s="55" t="s">
        <v>180</v>
      </c>
      <c r="B64" s="56" t="s">
        <v>181</v>
      </c>
      <c r="C64" s="84">
        <v>5000</v>
      </c>
      <c r="D64" s="84">
        <v>9100</v>
      </c>
      <c r="E64" s="84">
        <v>9045.06</v>
      </c>
      <c r="F64" s="84"/>
    </row>
    <row r="65" spans="1:6" x14ac:dyDescent="0.2">
      <c r="A65" s="53" t="s">
        <v>182</v>
      </c>
      <c r="B65" s="54" t="s">
        <v>183</v>
      </c>
      <c r="C65" s="83">
        <f>C66</f>
        <v>13200</v>
      </c>
      <c r="D65" s="83">
        <f>D66</f>
        <v>12181</v>
      </c>
      <c r="E65" s="83">
        <f>E66</f>
        <v>12181.01</v>
      </c>
      <c r="F65" s="83">
        <f>(E65*100)/D65</f>
        <v>100.00008209506609</v>
      </c>
    </row>
    <row r="66" spans="1:6" x14ac:dyDescent="0.2">
      <c r="A66" s="55" t="s">
        <v>184</v>
      </c>
      <c r="B66" s="56" t="s">
        <v>185</v>
      </c>
      <c r="C66" s="84">
        <v>13200</v>
      </c>
      <c r="D66" s="84">
        <v>12181</v>
      </c>
      <c r="E66" s="84">
        <v>12181.01</v>
      </c>
      <c r="F66" s="84"/>
    </row>
    <row r="67" spans="1:6" x14ac:dyDescent="0.2">
      <c r="A67" s="51" t="s">
        <v>186</v>
      </c>
      <c r="B67" s="52" t="s">
        <v>187</v>
      </c>
      <c r="C67" s="82">
        <f t="shared" ref="C67:E68" si="0">C68</f>
        <v>321000</v>
      </c>
      <c r="D67" s="82">
        <f t="shared" si="0"/>
        <v>54100</v>
      </c>
      <c r="E67" s="82">
        <f t="shared" si="0"/>
        <v>54097.94</v>
      </c>
      <c r="F67" s="81">
        <f>(E67*100)/D67</f>
        <v>99.996192236598887</v>
      </c>
    </row>
    <row r="68" spans="1:6" ht="25.5" x14ac:dyDescent="0.2">
      <c r="A68" s="53" t="s">
        <v>188</v>
      </c>
      <c r="B68" s="54" t="s">
        <v>189</v>
      </c>
      <c r="C68" s="83">
        <f t="shared" si="0"/>
        <v>321000</v>
      </c>
      <c r="D68" s="83">
        <f t="shared" si="0"/>
        <v>54100</v>
      </c>
      <c r="E68" s="83">
        <f t="shared" si="0"/>
        <v>54097.94</v>
      </c>
      <c r="F68" s="83">
        <f>(E68*100)/D68</f>
        <v>99.996192236598887</v>
      </c>
    </row>
    <row r="69" spans="1:6" x14ac:dyDescent="0.2">
      <c r="A69" s="55" t="s">
        <v>190</v>
      </c>
      <c r="B69" s="56" t="s">
        <v>189</v>
      </c>
      <c r="C69" s="84">
        <v>321000</v>
      </c>
      <c r="D69" s="84">
        <v>54100</v>
      </c>
      <c r="E69" s="84">
        <v>54097.94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1" si="1">C71</f>
        <v>8145231</v>
      </c>
      <c r="D70" s="80">
        <f t="shared" si="1"/>
        <v>8615697</v>
      </c>
      <c r="E70" s="80">
        <f t="shared" si="1"/>
        <v>8604075.5199999996</v>
      </c>
      <c r="F70" s="81">
        <f>(E70*100)/D70</f>
        <v>99.865112712297105</v>
      </c>
    </row>
    <row r="71" spans="1:6" x14ac:dyDescent="0.2">
      <c r="A71" s="51" t="s">
        <v>74</v>
      </c>
      <c r="B71" s="52" t="s">
        <v>75</v>
      </c>
      <c r="C71" s="82">
        <f t="shared" si="1"/>
        <v>8145231</v>
      </c>
      <c r="D71" s="82">
        <f t="shared" si="1"/>
        <v>8615697</v>
      </c>
      <c r="E71" s="82">
        <f t="shared" si="1"/>
        <v>8604075.5199999996</v>
      </c>
      <c r="F71" s="81">
        <f>(E71*100)/D71</f>
        <v>99.865112712297105</v>
      </c>
    </row>
    <row r="72" spans="1:6" ht="25.5" x14ac:dyDescent="0.2">
      <c r="A72" s="53" t="s">
        <v>76</v>
      </c>
      <c r="B72" s="54" t="s">
        <v>77</v>
      </c>
      <c r="C72" s="83">
        <f>C73+C74</f>
        <v>8145231</v>
      </c>
      <c r="D72" s="83">
        <f>D73+D74</f>
        <v>8615697</v>
      </c>
      <c r="E72" s="83">
        <f>E73+E74</f>
        <v>8604075.5199999996</v>
      </c>
      <c r="F72" s="83">
        <f>(E72*100)/D72</f>
        <v>99.865112712297105</v>
      </c>
    </row>
    <row r="73" spans="1:6" x14ac:dyDescent="0.2">
      <c r="A73" s="55" t="s">
        <v>78</v>
      </c>
      <c r="B73" s="56" t="s">
        <v>79</v>
      </c>
      <c r="C73" s="84">
        <v>7798204</v>
      </c>
      <c r="D73" s="84">
        <v>8527489</v>
      </c>
      <c r="E73" s="84">
        <v>8516653.0899999999</v>
      </c>
      <c r="F73" s="84"/>
    </row>
    <row r="74" spans="1:6" ht="25.5" x14ac:dyDescent="0.2">
      <c r="A74" s="55" t="s">
        <v>80</v>
      </c>
      <c r="B74" s="56" t="s">
        <v>81</v>
      </c>
      <c r="C74" s="84">
        <v>347027</v>
      </c>
      <c r="D74" s="84">
        <v>88208</v>
      </c>
      <c r="E74" s="84">
        <v>87422.43</v>
      </c>
      <c r="F74" s="84"/>
    </row>
    <row r="75" spans="1:6" x14ac:dyDescent="0.2">
      <c r="A75" s="48" t="s">
        <v>84</v>
      </c>
      <c r="B75" s="48" t="s">
        <v>214</v>
      </c>
      <c r="C75" s="78">
        <f>C76+C82</f>
        <v>2300</v>
      </c>
      <c r="D75" s="78">
        <f>D76+D82</f>
        <v>2300</v>
      </c>
      <c r="E75" s="78">
        <f>E76+E82</f>
        <v>2365.2800000000002</v>
      </c>
      <c r="F75" s="79">
        <f>(E75*100)/D75</f>
        <v>102.83826086956522</v>
      </c>
    </row>
    <row r="76" spans="1:6" x14ac:dyDescent="0.2">
      <c r="A76" s="49" t="s">
        <v>82</v>
      </c>
      <c r="B76" s="50" t="s">
        <v>83</v>
      </c>
      <c r="C76" s="80">
        <f>C77</f>
        <v>1300</v>
      </c>
      <c r="D76" s="80">
        <f>D77</f>
        <v>1300</v>
      </c>
      <c r="E76" s="80">
        <f>E77</f>
        <v>0</v>
      </c>
      <c r="F76" s="81">
        <f>(E76*100)/D76</f>
        <v>0</v>
      </c>
    </row>
    <row r="77" spans="1:6" x14ac:dyDescent="0.2">
      <c r="A77" s="51" t="s">
        <v>99</v>
      </c>
      <c r="B77" s="52" t="s">
        <v>100</v>
      </c>
      <c r="C77" s="82">
        <f>C78+C80</f>
        <v>1300</v>
      </c>
      <c r="D77" s="82">
        <f>D78+D80</f>
        <v>1300</v>
      </c>
      <c r="E77" s="82">
        <f>E78+E80</f>
        <v>0</v>
      </c>
      <c r="F77" s="81">
        <f>(E77*100)/D77</f>
        <v>0</v>
      </c>
    </row>
    <row r="78" spans="1:6" x14ac:dyDescent="0.2">
      <c r="A78" s="53" t="s">
        <v>111</v>
      </c>
      <c r="B78" s="54" t="s">
        <v>112</v>
      </c>
      <c r="C78" s="83">
        <f>C79</f>
        <v>900</v>
      </c>
      <c r="D78" s="83">
        <f>D79</f>
        <v>900</v>
      </c>
      <c r="E78" s="83">
        <f>E79</f>
        <v>0</v>
      </c>
      <c r="F78" s="83">
        <f>(E78*100)/D78</f>
        <v>0</v>
      </c>
    </row>
    <row r="79" spans="1:6" x14ac:dyDescent="0.2">
      <c r="A79" s="55" t="s">
        <v>113</v>
      </c>
      <c r="B79" s="56" t="s">
        <v>114</v>
      </c>
      <c r="C79" s="84">
        <v>900</v>
      </c>
      <c r="D79" s="84">
        <v>900</v>
      </c>
      <c r="E79" s="84">
        <v>0</v>
      </c>
      <c r="F79" s="84"/>
    </row>
    <row r="80" spans="1:6" x14ac:dyDescent="0.2">
      <c r="A80" s="53" t="s">
        <v>123</v>
      </c>
      <c r="B80" s="54" t="s">
        <v>124</v>
      </c>
      <c r="C80" s="83">
        <f>C81</f>
        <v>400</v>
      </c>
      <c r="D80" s="83">
        <f>D81</f>
        <v>400</v>
      </c>
      <c r="E80" s="83">
        <f>E81</f>
        <v>0</v>
      </c>
      <c r="F80" s="83">
        <f>(E80*100)/D80</f>
        <v>0</v>
      </c>
    </row>
    <row r="81" spans="1:6" x14ac:dyDescent="0.2">
      <c r="A81" s="55" t="s">
        <v>127</v>
      </c>
      <c r="B81" s="56" t="s">
        <v>128</v>
      </c>
      <c r="C81" s="84">
        <v>400</v>
      </c>
      <c r="D81" s="84">
        <v>400</v>
      </c>
      <c r="E81" s="84">
        <v>0</v>
      </c>
      <c r="F81" s="84"/>
    </row>
    <row r="82" spans="1:6" x14ac:dyDescent="0.2">
      <c r="A82" s="49" t="s">
        <v>170</v>
      </c>
      <c r="B82" s="50" t="s">
        <v>171</v>
      </c>
      <c r="C82" s="80">
        <f t="shared" ref="C82:E84" si="2">C83</f>
        <v>1000</v>
      </c>
      <c r="D82" s="80">
        <f t="shared" si="2"/>
        <v>1000</v>
      </c>
      <c r="E82" s="80">
        <f t="shared" si="2"/>
        <v>2365.2800000000002</v>
      </c>
      <c r="F82" s="81">
        <f>(E82*100)/D82</f>
        <v>236.52799999999999</v>
      </c>
    </row>
    <row r="83" spans="1:6" x14ac:dyDescent="0.2">
      <c r="A83" s="51" t="s">
        <v>172</v>
      </c>
      <c r="B83" s="52" t="s">
        <v>173</v>
      </c>
      <c r="C83" s="82">
        <f t="shared" si="2"/>
        <v>1000</v>
      </c>
      <c r="D83" s="82">
        <f t="shared" si="2"/>
        <v>1000</v>
      </c>
      <c r="E83" s="82">
        <f t="shared" si="2"/>
        <v>2365.2800000000002</v>
      </c>
      <c r="F83" s="81">
        <f>(E83*100)/D83</f>
        <v>236.52799999999999</v>
      </c>
    </row>
    <row r="84" spans="1:6" x14ac:dyDescent="0.2">
      <c r="A84" s="53" t="s">
        <v>174</v>
      </c>
      <c r="B84" s="54" t="s">
        <v>175</v>
      </c>
      <c r="C84" s="83">
        <f t="shared" si="2"/>
        <v>1000</v>
      </c>
      <c r="D84" s="83">
        <f t="shared" si="2"/>
        <v>1000</v>
      </c>
      <c r="E84" s="83">
        <f t="shared" si="2"/>
        <v>2365.2800000000002</v>
      </c>
      <c r="F84" s="83">
        <f>(E84*100)/D84</f>
        <v>236.52799999999999</v>
      </c>
    </row>
    <row r="85" spans="1:6" x14ac:dyDescent="0.2">
      <c r="A85" s="55" t="s">
        <v>176</v>
      </c>
      <c r="B85" s="56" t="s">
        <v>177</v>
      </c>
      <c r="C85" s="84">
        <v>1000</v>
      </c>
      <c r="D85" s="84">
        <v>1000</v>
      </c>
      <c r="E85" s="84">
        <v>2365.2800000000002</v>
      </c>
      <c r="F85" s="84"/>
    </row>
    <row r="86" spans="1:6" x14ac:dyDescent="0.2">
      <c r="A86" s="49" t="s">
        <v>50</v>
      </c>
      <c r="B86" s="50" t="s">
        <v>51</v>
      </c>
      <c r="C86" s="80">
        <f t="shared" ref="C86:E88" si="3">C87</f>
        <v>2300</v>
      </c>
      <c r="D86" s="80">
        <f t="shared" si="3"/>
        <v>2300</v>
      </c>
      <c r="E86" s="80">
        <f t="shared" si="3"/>
        <v>2716.26</v>
      </c>
      <c r="F86" s="81">
        <f>(E86*100)/D86</f>
        <v>118.09826086956522</v>
      </c>
    </row>
    <row r="87" spans="1:6" x14ac:dyDescent="0.2">
      <c r="A87" s="51" t="s">
        <v>68</v>
      </c>
      <c r="B87" s="52" t="s">
        <v>69</v>
      </c>
      <c r="C87" s="82">
        <f t="shared" si="3"/>
        <v>2300</v>
      </c>
      <c r="D87" s="82">
        <f t="shared" si="3"/>
        <v>2300</v>
      </c>
      <c r="E87" s="82">
        <f t="shared" si="3"/>
        <v>2716.26</v>
      </c>
      <c r="F87" s="81">
        <f>(E87*100)/D87</f>
        <v>118.09826086956522</v>
      </c>
    </row>
    <row r="88" spans="1:6" x14ac:dyDescent="0.2">
      <c r="A88" s="53" t="s">
        <v>70</v>
      </c>
      <c r="B88" s="54" t="s">
        <v>71</v>
      </c>
      <c r="C88" s="83">
        <f t="shared" si="3"/>
        <v>2300</v>
      </c>
      <c r="D88" s="83">
        <f t="shared" si="3"/>
        <v>2300</v>
      </c>
      <c r="E88" s="83">
        <f t="shared" si="3"/>
        <v>2716.26</v>
      </c>
      <c r="F88" s="83">
        <f>(E88*100)/D88</f>
        <v>118.09826086956522</v>
      </c>
    </row>
    <row r="89" spans="1:6" x14ac:dyDescent="0.2">
      <c r="A89" s="55" t="s">
        <v>72</v>
      </c>
      <c r="B89" s="56" t="s">
        <v>73</v>
      </c>
      <c r="C89" s="84">
        <v>2300</v>
      </c>
      <c r="D89" s="84">
        <v>2300</v>
      </c>
      <c r="E89" s="84">
        <v>2716.26</v>
      </c>
      <c r="F89" s="84"/>
    </row>
    <row r="90" spans="1:6" x14ac:dyDescent="0.2">
      <c r="A90" s="48" t="s">
        <v>206</v>
      </c>
      <c r="B90" s="48" t="s">
        <v>215</v>
      </c>
      <c r="C90" s="78"/>
      <c r="D90" s="78"/>
      <c r="E90" s="78"/>
      <c r="F90" s="79" t="e">
        <f>(E90*100)/D90</f>
        <v>#DIV/0!</v>
      </c>
    </row>
    <row r="91" spans="1:6" x14ac:dyDescent="0.2">
      <c r="A91" s="49" t="s">
        <v>50</v>
      </c>
      <c r="B91" s="50" t="s">
        <v>51</v>
      </c>
      <c r="C91" s="80">
        <f t="shared" ref="C91:E93" si="4">C92</f>
        <v>0</v>
      </c>
      <c r="D91" s="80">
        <f t="shared" si="4"/>
        <v>0</v>
      </c>
      <c r="E91" s="80">
        <f t="shared" si="4"/>
        <v>0</v>
      </c>
      <c r="F91" s="81" t="e">
        <f>(E91*100)/D91</f>
        <v>#DIV/0!</v>
      </c>
    </row>
    <row r="92" spans="1:6" x14ac:dyDescent="0.2">
      <c r="A92" s="51" t="s">
        <v>62</v>
      </c>
      <c r="B92" s="52" t="s">
        <v>63</v>
      </c>
      <c r="C92" s="82">
        <f t="shared" si="4"/>
        <v>0</v>
      </c>
      <c r="D92" s="82">
        <f t="shared" si="4"/>
        <v>0</v>
      </c>
      <c r="E92" s="82">
        <f t="shared" si="4"/>
        <v>0</v>
      </c>
      <c r="F92" s="81" t="e">
        <f>(E92*100)/D92</f>
        <v>#DIV/0!</v>
      </c>
    </row>
    <row r="93" spans="1:6" x14ac:dyDescent="0.2">
      <c r="A93" s="53" t="s">
        <v>64</v>
      </c>
      <c r="B93" s="54" t="s">
        <v>65</v>
      </c>
      <c r="C93" s="83">
        <f t="shared" si="4"/>
        <v>0</v>
      </c>
      <c r="D93" s="83">
        <f t="shared" si="4"/>
        <v>0</v>
      </c>
      <c r="E93" s="83">
        <f t="shared" si="4"/>
        <v>0</v>
      </c>
      <c r="F93" s="83" t="e">
        <f>(E93*100)/D93</f>
        <v>#DIV/0!</v>
      </c>
    </row>
    <row r="94" spans="1:6" x14ac:dyDescent="0.2">
      <c r="A94" s="55" t="s">
        <v>66</v>
      </c>
      <c r="B94" s="56" t="s">
        <v>67</v>
      </c>
      <c r="C94" s="84">
        <v>0</v>
      </c>
      <c r="D94" s="84">
        <v>0</v>
      </c>
      <c r="E94" s="84">
        <v>0</v>
      </c>
      <c r="F94" s="84"/>
    </row>
    <row r="95" spans="1:6" x14ac:dyDescent="0.2">
      <c r="A95" s="48" t="s">
        <v>207</v>
      </c>
      <c r="B95" s="48" t="s">
        <v>216</v>
      </c>
      <c r="C95" s="78">
        <f t="shared" ref="C95:E96" si="5">C96</f>
        <v>90000</v>
      </c>
      <c r="D95" s="78">
        <f t="shared" si="5"/>
        <v>79000</v>
      </c>
      <c r="E95" s="78">
        <f t="shared" si="5"/>
        <v>44765.17</v>
      </c>
      <c r="F95" s="79">
        <f>(E95*100)/D95</f>
        <v>56.664772151898731</v>
      </c>
    </row>
    <row r="96" spans="1:6" x14ac:dyDescent="0.2">
      <c r="A96" s="49" t="s">
        <v>82</v>
      </c>
      <c r="B96" s="50" t="s">
        <v>83</v>
      </c>
      <c r="C96" s="80">
        <f t="shared" si="5"/>
        <v>90000</v>
      </c>
      <c r="D96" s="80">
        <f t="shared" si="5"/>
        <v>79000</v>
      </c>
      <c r="E96" s="80">
        <f t="shared" si="5"/>
        <v>44765.17</v>
      </c>
      <c r="F96" s="81">
        <f>(E96*100)/D96</f>
        <v>56.664772151898731</v>
      </c>
    </row>
    <row r="97" spans="1:6" x14ac:dyDescent="0.2">
      <c r="A97" s="51" t="s">
        <v>99</v>
      </c>
      <c r="B97" s="52" t="s">
        <v>100</v>
      </c>
      <c r="C97" s="82">
        <f>C98+C100+C102</f>
        <v>90000</v>
      </c>
      <c r="D97" s="82">
        <f>D98+D100+D102</f>
        <v>79000</v>
      </c>
      <c r="E97" s="82">
        <f>E98+E100+E102</f>
        <v>44765.17</v>
      </c>
      <c r="F97" s="81">
        <f>(E97*100)/D97</f>
        <v>56.664772151898731</v>
      </c>
    </row>
    <row r="98" spans="1:6" x14ac:dyDescent="0.2">
      <c r="A98" s="53" t="s">
        <v>111</v>
      </c>
      <c r="B98" s="54" t="s">
        <v>112</v>
      </c>
      <c r="C98" s="83">
        <f>C99</f>
        <v>10000</v>
      </c>
      <c r="D98" s="83">
        <f>D99</f>
        <v>10000</v>
      </c>
      <c r="E98" s="83">
        <f>E99</f>
        <v>5272.14</v>
      </c>
      <c r="F98" s="83">
        <f>(E98*100)/D98</f>
        <v>52.721400000000003</v>
      </c>
    </row>
    <row r="99" spans="1:6" x14ac:dyDescent="0.2">
      <c r="A99" s="55" t="s">
        <v>113</v>
      </c>
      <c r="B99" s="56" t="s">
        <v>114</v>
      </c>
      <c r="C99" s="84">
        <v>10000</v>
      </c>
      <c r="D99" s="84">
        <v>10000</v>
      </c>
      <c r="E99" s="84">
        <v>5272.14</v>
      </c>
      <c r="F99" s="84"/>
    </row>
    <row r="100" spans="1:6" x14ac:dyDescent="0.2">
      <c r="A100" s="53" t="s">
        <v>123</v>
      </c>
      <c r="B100" s="54" t="s">
        <v>124</v>
      </c>
      <c r="C100" s="83">
        <f>C101</f>
        <v>10000</v>
      </c>
      <c r="D100" s="83">
        <f>D101</f>
        <v>5000</v>
      </c>
      <c r="E100" s="83">
        <f>E101</f>
        <v>0</v>
      </c>
      <c r="F100" s="83">
        <f>(E100*100)/D100</f>
        <v>0</v>
      </c>
    </row>
    <row r="101" spans="1:6" x14ac:dyDescent="0.2">
      <c r="A101" s="55" t="s">
        <v>125</v>
      </c>
      <c r="B101" s="56" t="s">
        <v>126</v>
      </c>
      <c r="C101" s="84">
        <v>10000</v>
      </c>
      <c r="D101" s="84">
        <v>5000</v>
      </c>
      <c r="E101" s="84">
        <v>0</v>
      </c>
      <c r="F101" s="84"/>
    </row>
    <row r="102" spans="1:6" x14ac:dyDescent="0.2">
      <c r="A102" s="53" t="s">
        <v>147</v>
      </c>
      <c r="B102" s="54" t="s">
        <v>148</v>
      </c>
      <c r="C102" s="83">
        <f>C103</f>
        <v>70000</v>
      </c>
      <c r="D102" s="83">
        <f>D103</f>
        <v>64000</v>
      </c>
      <c r="E102" s="83">
        <f>E103</f>
        <v>39493.03</v>
      </c>
      <c r="F102" s="83">
        <f>(E102*100)/D102</f>
        <v>61.707859374999998</v>
      </c>
    </row>
    <row r="103" spans="1:6" x14ac:dyDescent="0.2">
      <c r="A103" s="55" t="s">
        <v>149</v>
      </c>
      <c r="B103" s="56" t="s">
        <v>150</v>
      </c>
      <c r="C103" s="84">
        <v>70000</v>
      </c>
      <c r="D103" s="84">
        <v>64000</v>
      </c>
      <c r="E103" s="84">
        <v>39493.03</v>
      </c>
      <c r="F103" s="84"/>
    </row>
    <row r="104" spans="1:6" x14ac:dyDescent="0.2">
      <c r="A104" s="49" t="s">
        <v>50</v>
      </c>
      <c r="B104" s="50" t="s">
        <v>51</v>
      </c>
      <c r="C104" s="80">
        <f t="shared" ref="C104:E106" si="6">C105</f>
        <v>90000</v>
      </c>
      <c r="D104" s="80">
        <f t="shared" si="6"/>
        <v>79000</v>
      </c>
      <c r="E104" s="80">
        <f t="shared" si="6"/>
        <v>69000</v>
      </c>
      <c r="F104" s="81">
        <f>(E104*100)/D104</f>
        <v>87.341772151898738</v>
      </c>
    </row>
    <row r="105" spans="1:6" x14ac:dyDescent="0.2">
      <c r="A105" s="51" t="s">
        <v>52</v>
      </c>
      <c r="B105" s="52" t="s">
        <v>53</v>
      </c>
      <c r="C105" s="82">
        <f t="shared" si="6"/>
        <v>90000</v>
      </c>
      <c r="D105" s="82">
        <f t="shared" si="6"/>
        <v>79000</v>
      </c>
      <c r="E105" s="82">
        <f t="shared" si="6"/>
        <v>69000</v>
      </c>
      <c r="F105" s="81">
        <f>(E105*100)/D105</f>
        <v>87.341772151898738</v>
      </c>
    </row>
    <row r="106" spans="1:6" ht="25.5" x14ac:dyDescent="0.2">
      <c r="A106" s="53" t="s">
        <v>54</v>
      </c>
      <c r="B106" s="54" t="s">
        <v>55</v>
      </c>
      <c r="C106" s="83">
        <f t="shared" si="6"/>
        <v>90000</v>
      </c>
      <c r="D106" s="83">
        <f t="shared" si="6"/>
        <v>79000</v>
      </c>
      <c r="E106" s="83">
        <f t="shared" si="6"/>
        <v>69000</v>
      </c>
      <c r="F106" s="83">
        <f>(E106*100)/D106</f>
        <v>87.341772151898738</v>
      </c>
    </row>
    <row r="107" spans="1:6" ht="25.5" x14ac:dyDescent="0.2">
      <c r="A107" s="55" t="s">
        <v>56</v>
      </c>
      <c r="B107" s="56" t="s">
        <v>57</v>
      </c>
      <c r="C107" s="84">
        <v>90000</v>
      </c>
      <c r="D107" s="84">
        <v>79000</v>
      </c>
      <c r="E107" s="84">
        <v>69000</v>
      </c>
      <c r="F107" s="84"/>
    </row>
    <row r="108" spans="1:6" ht="38.25" x14ac:dyDescent="0.2">
      <c r="A108" s="47" t="s">
        <v>217</v>
      </c>
      <c r="B108" s="47" t="s">
        <v>218</v>
      </c>
      <c r="C108" s="47" t="s">
        <v>43</v>
      </c>
      <c r="D108" s="47" t="s">
        <v>210</v>
      </c>
      <c r="E108" s="47" t="s">
        <v>211</v>
      </c>
      <c r="F108" s="47" t="s">
        <v>212</v>
      </c>
    </row>
    <row r="109" spans="1:6" x14ac:dyDescent="0.2">
      <c r="A109" s="48" t="s">
        <v>205</v>
      </c>
      <c r="B109" s="48" t="s">
        <v>213</v>
      </c>
      <c r="C109" s="78">
        <f t="shared" ref="C109:E110" si="7">C110</f>
        <v>0</v>
      </c>
      <c r="D109" s="78">
        <f t="shared" si="7"/>
        <v>0</v>
      </c>
      <c r="E109" s="78">
        <f t="shared" si="7"/>
        <v>0</v>
      </c>
      <c r="F109" s="79" t="e">
        <f>(E109*100)/D109</f>
        <v>#DIV/0!</v>
      </c>
    </row>
    <row r="110" spans="1:6" x14ac:dyDescent="0.2">
      <c r="A110" s="49" t="s">
        <v>82</v>
      </c>
      <c r="B110" s="50" t="s">
        <v>83</v>
      </c>
      <c r="C110" s="80">
        <f t="shared" si="7"/>
        <v>0</v>
      </c>
      <c r="D110" s="80">
        <f t="shared" si="7"/>
        <v>0</v>
      </c>
      <c r="E110" s="80">
        <f t="shared" si="7"/>
        <v>0</v>
      </c>
      <c r="F110" s="81" t="e">
        <f>(E110*100)/D110</f>
        <v>#DIV/0!</v>
      </c>
    </row>
    <row r="111" spans="1:6" x14ac:dyDescent="0.2">
      <c r="A111" s="51" t="s">
        <v>99</v>
      </c>
      <c r="B111" s="52" t="s">
        <v>100</v>
      </c>
      <c r="C111" s="82">
        <f>C112+C114</f>
        <v>0</v>
      </c>
      <c r="D111" s="82">
        <f>D112+D114</f>
        <v>0</v>
      </c>
      <c r="E111" s="82">
        <f>E112+E114</f>
        <v>0</v>
      </c>
      <c r="F111" s="81" t="e">
        <f>(E111*100)/D111</f>
        <v>#DIV/0!</v>
      </c>
    </row>
    <row r="112" spans="1:6" x14ac:dyDescent="0.2">
      <c r="A112" s="53" t="s">
        <v>123</v>
      </c>
      <c r="B112" s="54" t="s">
        <v>124</v>
      </c>
      <c r="C112" s="83">
        <f>C113</f>
        <v>0</v>
      </c>
      <c r="D112" s="83">
        <f>D113</f>
        <v>0</v>
      </c>
      <c r="E112" s="83">
        <f>E113</f>
        <v>0</v>
      </c>
      <c r="F112" s="83" t="e">
        <f>(E112*100)/D112</f>
        <v>#DIV/0!</v>
      </c>
    </row>
    <row r="113" spans="1:6" x14ac:dyDescent="0.2">
      <c r="A113" s="55" t="s">
        <v>137</v>
      </c>
      <c r="B113" s="56" t="s">
        <v>138</v>
      </c>
      <c r="C113" s="84">
        <v>0</v>
      </c>
      <c r="D113" s="84">
        <v>0</v>
      </c>
      <c r="E113" s="84">
        <v>0</v>
      </c>
      <c r="F113" s="84"/>
    </row>
    <row r="114" spans="1:6" x14ac:dyDescent="0.2">
      <c r="A114" s="53" t="s">
        <v>147</v>
      </c>
      <c r="B114" s="54" t="s">
        <v>148</v>
      </c>
      <c r="C114" s="83">
        <f>C115</f>
        <v>0</v>
      </c>
      <c r="D114" s="83">
        <f>D115</f>
        <v>0</v>
      </c>
      <c r="E114" s="83">
        <f>E115</f>
        <v>0</v>
      </c>
      <c r="F114" s="83" t="e">
        <f>(E114*100)/D114</f>
        <v>#DIV/0!</v>
      </c>
    </row>
    <row r="115" spans="1:6" x14ac:dyDescent="0.2">
      <c r="A115" s="55" t="s">
        <v>149</v>
      </c>
      <c r="B115" s="56" t="s">
        <v>150</v>
      </c>
      <c r="C115" s="84">
        <v>0</v>
      </c>
      <c r="D115" s="84">
        <v>0</v>
      </c>
      <c r="E115" s="84">
        <v>0</v>
      </c>
      <c r="F115" s="84"/>
    </row>
    <row r="116" spans="1:6" x14ac:dyDescent="0.2">
      <c r="A116" s="49" t="s">
        <v>50</v>
      </c>
      <c r="B116" s="50" t="s">
        <v>51</v>
      </c>
      <c r="C116" s="80">
        <f t="shared" ref="C116:E118" si="8">C117</f>
        <v>0</v>
      </c>
      <c r="D116" s="80">
        <f t="shared" si="8"/>
        <v>0</v>
      </c>
      <c r="E116" s="80">
        <f t="shared" si="8"/>
        <v>0</v>
      </c>
      <c r="F116" s="81" t="e">
        <f>(E116*100)/D116</f>
        <v>#DIV/0!</v>
      </c>
    </row>
    <row r="117" spans="1:6" x14ac:dyDescent="0.2">
      <c r="A117" s="51" t="s">
        <v>74</v>
      </c>
      <c r="B117" s="52" t="s">
        <v>75</v>
      </c>
      <c r="C117" s="82">
        <f t="shared" si="8"/>
        <v>0</v>
      </c>
      <c r="D117" s="82">
        <f t="shared" si="8"/>
        <v>0</v>
      </c>
      <c r="E117" s="82">
        <f t="shared" si="8"/>
        <v>0</v>
      </c>
      <c r="F117" s="81" t="e">
        <f>(E117*100)/D117</f>
        <v>#DIV/0!</v>
      </c>
    </row>
    <row r="118" spans="1:6" ht="25.5" x14ac:dyDescent="0.2">
      <c r="A118" s="53" t="s">
        <v>76</v>
      </c>
      <c r="B118" s="54" t="s">
        <v>77</v>
      </c>
      <c r="C118" s="83">
        <f t="shared" si="8"/>
        <v>0</v>
      </c>
      <c r="D118" s="83">
        <f t="shared" si="8"/>
        <v>0</v>
      </c>
      <c r="E118" s="83">
        <f t="shared" si="8"/>
        <v>0</v>
      </c>
      <c r="F118" s="83" t="e">
        <f>(E118*100)/D118</f>
        <v>#DIV/0!</v>
      </c>
    </row>
    <row r="119" spans="1:6" x14ac:dyDescent="0.2">
      <c r="A119" s="55" t="s">
        <v>78</v>
      </c>
      <c r="B119" s="56" t="s">
        <v>79</v>
      </c>
      <c r="C119" s="84">
        <v>0</v>
      </c>
      <c r="D119" s="84">
        <v>0</v>
      </c>
      <c r="E119" s="84">
        <v>0</v>
      </c>
      <c r="F119" s="84"/>
    </row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s="57" customFormat="1" x14ac:dyDescent="0.2"/>
    <row r="1256" spans="1:3" s="57" customFormat="1" x14ac:dyDescent="0.2"/>
    <row r="1257" spans="1:3" s="57" customFormat="1" x14ac:dyDescent="0.2"/>
    <row r="1258" spans="1:3" s="57" customFormat="1" x14ac:dyDescent="0.2"/>
    <row r="1259" spans="1:3" s="57" customFormat="1" x14ac:dyDescent="0.2"/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  <row r="7971" s="40" customFormat="1" x14ac:dyDescent="0.2"/>
    <row r="7972" s="40" customFormat="1" x14ac:dyDescent="0.2"/>
    <row r="7973" s="40" customFormat="1" x14ac:dyDescent="0.2"/>
    <row r="7974" s="40" customFormat="1" x14ac:dyDescent="0.2"/>
    <row r="797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2025-03-14T11:19:24Z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