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linovic\Desktop\Izvještaj o izvršenju Fin. Plana\2024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rashoda'!$B$1:$I$26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J12" i="3"/>
  <c r="G12" i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H15" i="5"/>
  <c r="F15" i="5"/>
  <c r="E15" i="5"/>
  <c r="D15" i="5"/>
  <c r="H14" i="5"/>
  <c r="G14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E6" i="5"/>
  <c r="D6" i="5"/>
  <c r="L82" i="3"/>
  <c r="K82" i="3"/>
  <c r="J81" i="3"/>
  <c r="J80" i="3" s="1"/>
  <c r="I81" i="3"/>
  <c r="I80" i="3" s="1"/>
  <c r="H81" i="3"/>
  <c r="H80" i="3" s="1"/>
  <c r="G81" i="3"/>
  <c r="G80" i="3" s="1"/>
  <c r="L79" i="3"/>
  <c r="K79" i="3"/>
  <c r="J78" i="3"/>
  <c r="L78" i="3" s="1"/>
  <c r="I78" i="3"/>
  <c r="H78" i="3"/>
  <c r="G78" i="3"/>
  <c r="L77" i="3"/>
  <c r="K77" i="3"/>
  <c r="J76" i="3"/>
  <c r="I76" i="3"/>
  <c r="H76" i="3"/>
  <c r="G76" i="3"/>
  <c r="L73" i="3"/>
  <c r="K73" i="3"/>
  <c r="L72" i="3"/>
  <c r="K72" i="3"/>
  <c r="J71" i="3"/>
  <c r="I71" i="3"/>
  <c r="H71" i="3"/>
  <c r="G71" i="3"/>
  <c r="L70" i="3"/>
  <c r="K70" i="3"/>
  <c r="J69" i="3"/>
  <c r="I69" i="3"/>
  <c r="H69" i="3"/>
  <c r="H68" i="3" s="1"/>
  <c r="G69" i="3"/>
  <c r="L67" i="3"/>
  <c r="K67" i="3"/>
  <c r="L66" i="3"/>
  <c r="K66" i="3"/>
  <c r="L65" i="3"/>
  <c r="K65" i="3"/>
  <c r="L64" i="3"/>
  <c r="K64" i="3"/>
  <c r="L63" i="3"/>
  <c r="K63" i="3"/>
  <c r="J62" i="3"/>
  <c r="I62" i="3"/>
  <c r="H62" i="3"/>
  <c r="G62" i="3"/>
  <c r="L61" i="3"/>
  <c r="K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I50" i="3"/>
  <c r="H50" i="3"/>
  <c r="G50" i="3"/>
  <c r="L49" i="3"/>
  <c r="K49" i="3"/>
  <c r="L48" i="3"/>
  <c r="K48" i="3"/>
  <c r="L47" i="3"/>
  <c r="K47" i="3"/>
  <c r="L46" i="3"/>
  <c r="K46" i="3"/>
  <c r="J45" i="3"/>
  <c r="I45" i="3"/>
  <c r="H45" i="3"/>
  <c r="G45" i="3"/>
  <c r="L44" i="3"/>
  <c r="K44" i="3"/>
  <c r="L43" i="3"/>
  <c r="K43" i="3"/>
  <c r="L42" i="3"/>
  <c r="K42" i="3"/>
  <c r="J41" i="3"/>
  <c r="I41" i="3"/>
  <c r="I40" i="3" s="1"/>
  <c r="H41" i="3"/>
  <c r="G41" i="3"/>
  <c r="L39" i="3"/>
  <c r="K39" i="3"/>
  <c r="J38" i="3"/>
  <c r="L38" i="3" s="1"/>
  <c r="I38" i="3"/>
  <c r="H38" i="3"/>
  <c r="G38" i="3"/>
  <c r="L37" i="3"/>
  <c r="K37" i="3"/>
  <c r="J36" i="3"/>
  <c r="I36" i="3"/>
  <c r="H36" i="3"/>
  <c r="G36" i="3"/>
  <c r="L35" i="3"/>
  <c r="K35" i="3"/>
  <c r="L34" i="3"/>
  <c r="K34" i="3"/>
  <c r="J33" i="3"/>
  <c r="I33" i="3"/>
  <c r="H33" i="3"/>
  <c r="G33" i="3"/>
  <c r="L25" i="3"/>
  <c r="K25" i="3"/>
  <c r="L24" i="3"/>
  <c r="K24" i="3"/>
  <c r="I23" i="3"/>
  <c r="I22" i="3" s="1"/>
  <c r="H23" i="3"/>
  <c r="H22" i="3" s="1"/>
  <c r="G23" i="3"/>
  <c r="G22" i="3" s="1"/>
  <c r="L21" i="3"/>
  <c r="K21" i="3"/>
  <c r="J20" i="3"/>
  <c r="J19" i="3" s="1"/>
  <c r="I20" i="3"/>
  <c r="I19" i="3" s="1"/>
  <c r="H20" i="3"/>
  <c r="H19" i="3" s="1"/>
  <c r="G20" i="3"/>
  <c r="G19" i="3" s="1"/>
  <c r="L18" i="3"/>
  <c r="K18" i="3"/>
  <c r="J17" i="3"/>
  <c r="J16" i="3" s="1"/>
  <c r="L16" i="3" s="1"/>
  <c r="I17" i="3"/>
  <c r="H17" i="3"/>
  <c r="H16" i="3" s="1"/>
  <c r="G17" i="3"/>
  <c r="G16" i="3" s="1"/>
  <c r="I16" i="3"/>
  <c r="L14" i="3"/>
  <c r="K14" i="3"/>
  <c r="J13" i="3"/>
  <c r="I13" i="3"/>
  <c r="I12" i="3" s="1"/>
  <c r="H13" i="3"/>
  <c r="G13" i="3"/>
  <c r="G12" i="3" s="1"/>
  <c r="H12" i="3"/>
  <c r="F6" i="5" l="1"/>
  <c r="H6" i="5" s="1"/>
  <c r="K27" i="1"/>
  <c r="G13" i="5"/>
  <c r="L36" i="3"/>
  <c r="L41" i="3"/>
  <c r="I75" i="3"/>
  <c r="L23" i="3"/>
  <c r="K50" i="3"/>
  <c r="G68" i="3"/>
  <c r="L76" i="3"/>
  <c r="H75" i="3"/>
  <c r="H74" i="3" s="1"/>
  <c r="K36" i="3"/>
  <c r="L13" i="3"/>
  <c r="I32" i="3"/>
  <c r="K62" i="3"/>
  <c r="K78" i="3"/>
  <c r="J22" i="3"/>
  <c r="L22" i="3" s="1"/>
  <c r="J32" i="3"/>
  <c r="I68" i="3"/>
  <c r="J75" i="3"/>
  <c r="L75" i="3" s="1"/>
  <c r="G75" i="3"/>
  <c r="L71" i="3"/>
  <c r="L62" i="3"/>
  <c r="I31" i="3"/>
  <c r="L33" i="3"/>
  <c r="L17" i="3"/>
  <c r="G40" i="3"/>
  <c r="L69" i="3"/>
  <c r="H40" i="3"/>
  <c r="J40" i="3"/>
  <c r="L40" i="3" s="1"/>
  <c r="L50" i="3"/>
  <c r="H32" i="3"/>
  <c r="H31" i="3" s="1"/>
  <c r="L80" i="3"/>
  <c r="K80" i="3"/>
  <c r="L32" i="3"/>
  <c r="H11" i="3"/>
  <c r="H10" i="3" s="1"/>
  <c r="I11" i="3"/>
  <c r="I10" i="3" s="1"/>
  <c r="G74" i="3"/>
  <c r="K16" i="3"/>
  <c r="L19" i="3"/>
  <c r="I74" i="3"/>
  <c r="L20" i="3"/>
  <c r="K38" i="3"/>
  <c r="L45" i="3"/>
  <c r="K60" i="3"/>
  <c r="K76" i="3"/>
  <c r="K81" i="3"/>
  <c r="K13" i="3"/>
  <c r="J68" i="3"/>
  <c r="L81" i="3"/>
  <c r="K17" i="3"/>
  <c r="K45" i="3"/>
  <c r="K71" i="3"/>
  <c r="K33" i="3"/>
  <c r="K69" i="3"/>
  <c r="K75" i="3"/>
  <c r="L12" i="3"/>
  <c r="H13" i="5"/>
  <c r="K19" i="3"/>
  <c r="C15" i="5"/>
  <c r="G15" i="5" s="1"/>
  <c r="G16" i="5"/>
  <c r="C6" i="5"/>
  <c r="G7" i="5"/>
  <c r="K41" i="3"/>
  <c r="G32" i="3"/>
  <c r="K32" i="3" s="1"/>
  <c r="K20" i="3"/>
  <c r="G11" i="3"/>
  <c r="K23" i="3"/>
  <c r="G6" i="5" l="1"/>
  <c r="K22" i="3"/>
  <c r="H30" i="3"/>
  <c r="J74" i="3"/>
  <c r="I30" i="3"/>
  <c r="J11" i="3"/>
  <c r="J10" i="3" s="1"/>
  <c r="L10" i="3" s="1"/>
  <c r="K12" i="3"/>
  <c r="K40" i="3"/>
  <c r="L68" i="3"/>
  <c r="K68" i="3"/>
  <c r="J31" i="3"/>
  <c r="L74" i="3"/>
  <c r="K74" i="3"/>
  <c r="G31" i="3"/>
  <c r="G30" i="3" s="1"/>
  <c r="G10" i="3"/>
  <c r="K10" i="3" l="1"/>
  <c r="K11" i="3"/>
  <c r="L11" i="3"/>
  <c r="J30" i="3"/>
  <c r="L30" i="3" s="1"/>
  <c r="L31" i="3"/>
  <c r="K31" i="3"/>
  <c r="K30" i="3" l="1"/>
</calcChain>
</file>

<file path=xl/sharedStrings.xml><?xml version="1.0" encoding="utf-8"?>
<sst xmlns="http://schemas.openxmlformats.org/spreadsheetml/2006/main" count="467" uniqueCount="208">
  <si>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</si>
  <si>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</si>
  <si>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</si>
  <si>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</si>
  <si>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</si>
  <si>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</si>
  <si>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</si>
  <si>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</si>
  <si>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</si>
  <si>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</si>
  <si>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</si>
  <si>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</si>
  <si>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</si>
  <si>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</si>
  <si>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</si>
  <si>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</si>
  <si>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</si>
  <si>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</si>
  <si>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</si>
  <si>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</si>
  <si>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</si>
  <si>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</si>
  <si>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</si>
  <si>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</si>
  <si>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</si>
  <si>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</si>
  <si>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</si>
  <si>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</si>
  <si>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</si>
  <si>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</si>
  <si>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</si>
  <si>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</si>
  <si>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</si>
  <si>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</si>
  <si>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</si>
  <si>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</si>
  <si>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</si>
  <si>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</si>
  <si>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</si>
  <si>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</si>
  <si>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</si>
  <si>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</si>
  <si>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</si>
  <si>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</si>
  <si>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</si>
  <si>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</si>
  <si>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</si>
  <si>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</si>
  <si>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</si>
  <si>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</si>
  <si>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</si>
  <si>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</si>
  <si>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</si>
  <si>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</si>
  <si>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</si>
  <si>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</si>
  <si>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</si>
  <si>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</si>
  <si>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</si>
  <si>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</si>
  <si>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</si>
  <si>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</si>
  <si>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</si>
  <si>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</si>
  <si>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</si>
  <si>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</si>
  <si>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</si>
  <si>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</si>
  <si>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</si>
  <si>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</si>
  <si>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</si>
  <si>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</si>
  <si>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</si>
  <si>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</si>
  <si>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</si>
  <si>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</si>
  <si>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</si>
  <si>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</si>
  <si>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</si>
  <si>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</si>
  <si>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</si>
  <si>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</si>
  <si>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</si>
  <si>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</si>
  <si>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</si>
  <si>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</si>
  <si>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</si>
  <si>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</si>
  <si>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</si>
  <si>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</si>
  <si>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</si>
  <si>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</si>
  <si>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</si>
  <si>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</si>
  <si>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</si>
  <si>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</si>
  <si>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</si>
  <si>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</si>
  <si>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</si>
  <si>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</si>
  <si>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</si>
  <si>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</si>
  <si>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</si>
  <si>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</si>
  <si>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</si>
  <si>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</si>
  <si>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</si>
  <si>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</si>
  <si>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</si>
  <si>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</si>
  <si>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</si>
  <si>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</si>
  <si>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</si>
  <si>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</si>
  <si>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</si>
  <si>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</si>
  <si>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</si>
  <si>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</si>
  <si>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</si>
  <si>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</si>
  <si>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</si>
  <si>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</si>
  <si>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</si>
  <si>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</si>
  <si>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</si>
  <si>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</si>
  <si>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</si>
  <si>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</si>
  <si>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</si>
  <si>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</si>
  <si>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</si>
  <si>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</si>
  <si>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</si>
  <si>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</si>
  <si>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</si>
  <si>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</si>
  <si>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</si>
  <si>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</si>
  <si>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</si>
  <si>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</si>
  <si>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</si>
  <si>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</si>
  <si>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</si>
  <si>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</si>
  <si>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</si>
  <si>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</si>
  <si>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</si>
  <si>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</si>
  <si>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</si>
  <si>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</si>
  <si>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</si>
  <si>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</si>
  <si>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</si>
  <si>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</si>
  <si>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</si>
  <si>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</si>
  <si>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</si>
  <si>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</si>
  <si>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</si>
  <si>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</si>
  <si>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</si>
  <si>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</si>
  <si>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</si>
  <si>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</si>
  <si>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</si>
  <si>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</si>
  <si>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</si>
  <si>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</si>
  <si>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</si>
  <si>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</si>
  <si>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</si>
  <si>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</si>
  <si>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</si>
  <si>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</si>
  <si>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</si>
  <si>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</si>
  <si>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</si>
  <si>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</si>
  <si>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</si>
  <si>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</si>
  <si>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</si>
  <si>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</si>
  <si>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</si>
  <si>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</si>
  <si>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</si>
  <si>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</si>
  <si>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</si>
  <si>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</si>
  <si>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</si>
  <si>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</si>
  <si>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</si>
  <si>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50514 CRIKVENICA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</si>
  <si>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</si>
  <si>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</si>
  <si>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</si>
  <si>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</si>
  <si>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</si>
  <si>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</si>
  <si>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</si>
  <si>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</si>
  <si>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</si>
  <si>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</si>
  <si>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</si>
  <si>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</si>
  <si>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</si>
  <si>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</si>
  <si>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</si>
  <si>
    <t>KAPITALNE POMOĆI PROR.KORIS.IZ PROR.KOJI IM NIJE NADLEŽAN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</si>
</sst>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0" fillId="2" borderId="3" xfId="0" applyNumberFormat="1" applyFont="1" applyFill="1" applyBorder="1" applyAlignment="1">
      <alignment wrapText="1"/>
    </xf>
    <xf numFmtId="49" fontId="20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7" t="s">
        <v>8</v>
      </c>
      <c r="C10" s="103"/>
      <c r="D10" s="103"/>
      <c r="E10" s="103"/>
      <c r="F10" s="99"/>
      <c r="G10" s="85">
        <v>1298953.76</v>
      </c>
      <c r="H10" s="86">
        <v>3408197</v>
      </c>
      <c r="I10" s="86">
        <v>3408197</v>
      </c>
      <c r="J10" s="86">
        <v>1804989.45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0" t="s">
        <v>0</v>
      </c>
      <c r="C12" s="101"/>
      <c r="D12" s="101"/>
      <c r="E12" s="101"/>
      <c r="F12" s="111"/>
      <c r="G12" s="87">
        <f>G10+G11</f>
        <v>1298953.76</v>
      </c>
      <c r="H12" s="87">
        <f t="shared" ref="H12:J12" si="0">H10+H11</f>
        <v>3408197</v>
      </c>
      <c r="I12" s="87">
        <f t="shared" si="0"/>
        <v>3408197</v>
      </c>
      <c r="J12" s="87">
        <f t="shared" si="0"/>
        <v>1804989.45</v>
      </c>
      <c r="K12" s="88">
        <f>J12/G12*100</f>
        <v>138.95717504216626</v>
      </c>
      <c r="L12" s="88">
        <f>J12/I12*100</f>
        <v>52.960244082134921</v>
      </c>
    </row>
    <row r="13" spans="2:13" x14ac:dyDescent="0.25">
      <c r="B13" s="102" t="s">
        <v>9</v>
      </c>
      <c r="C13" s="103"/>
      <c r="D13" s="103"/>
      <c r="E13" s="103"/>
      <c r="F13" s="103"/>
      <c r="G13" s="89">
        <v>1295261.6400000001</v>
      </c>
      <c r="H13" s="86">
        <v>3360797</v>
      </c>
      <c r="I13" s="86">
        <v>3360797</v>
      </c>
      <c r="J13" s="86">
        <v>1783387.78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1691.81</v>
      </c>
      <c r="H14" s="86">
        <v>47400</v>
      </c>
      <c r="I14" s="86">
        <v>47400</v>
      </c>
      <c r="J14" s="86">
        <v>13518.88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1296953.4500000002</v>
      </c>
      <c r="H15" s="87">
        <f t="shared" ref="H15:J15" si="1">H13+H14</f>
        <v>3408197</v>
      </c>
      <c r="I15" s="87">
        <f t="shared" si="1"/>
        <v>3408197</v>
      </c>
      <c r="J15" s="87">
        <f t="shared" si="1"/>
        <v>1796906.66</v>
      </c>
      <c r="K15" s="88">
        <f>J15/G15*100</f>
        <v>138.5482771181957</v>
      </c>
      <c r="L15" s="88">
        <f>J15/I15*100</f>
        <v>52.723086722979914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2000.309999999823</v>
      </c>
      <c r="H16" s="90">
        <f t="shared" ref="H16:J16" si="2">H12-H15</f>
        <v>0</v>
      </c>
      <c r="I16" s="90">
        <f t="shared" si="2"/>
        <v>0</v>
      </c>
      <c r="J16" s="90">
        <f t="shared" si="2"/>
        <v>8082.7900000000373</v>
      </c>
      <c r="K16" s="88">
        <f>J16/G16*100</f>
        <v>404.07686808548436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7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7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7" t="s">
        <v>5</v>
      </c>
      <c r="C24" s="103"/>
      <c r="D24" s="103"/>
      <c r="E24" s="103"/>
      <c r="F24" s="103"/>
      <c r="G24" s="89"/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7" t="s">
        <v>27</v>
      </c>
      <c r="C25" s="103"/>
      <c r="D25" s="103"/>
      <c r="E25" s="103"/>
      <c r="F25" s="103"/>
      <c r="G25" s="89"/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2000.309999999823</v>
      </c>
      <c r="H27" s="94">
        <f t="shared" ref="H27:J27" si="5">H16+H26</f>
        <v>0</v>
      </c>
      <c r="I27" s="94">
        <f t="shared" si="5"/>
        <v>0</v>
      </c>
      <c r="J27" s="94">
        <f t="shared" si="5"/>
        <v>8082.7900000000373</v>
      </c>
      <c r="K27" s="93">
        <f>J27/G27*100</f>
        <v>404.07686808548436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1298953.76</v>
      </c>
      <c r="H10" s="65">
        <f>H11</f>
        <v>3408197</v>
      </c>
      <c r="I10" s="65">
        <f>I11</f>
        <v>3408197</v>
      </c>
      <c r="J10" s="65">
        <f>J11</f>
        <v>1804989.45</v>
      </c>
      <c r="K10" s="69">
        <f t="shared" ref="K10:K25" si="0">(J10*100)/G10</f>
        <v>138.95717504216626</v>
      </c>
      <c r="L10" s="69">
        <f t="shared" ref="L10:L25" si="1">(J10*100)/I10</f>
        <v>52.960244082134921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G12+G16+G19+G22</f>
        <v>1298953.76</v>
      </c>
      <c r="H11" s="65">
        <f>H12+H16+H19+H22</f>
        <v>3408197</v>
      </c>
      <c r="I11" s="65">
        <f>I12+I16+I19+I22</f>
        <v>3408197</v>
      </c>
      <c r="J11" s="65">
        <f>J12+J16+J19+J22</f>
        <v>1804989.45</v>
      </c>
      <c r="K11" s="65">
        <f t="shared" si="0"/>
        <v>138.95717504216626</v>
      </c>
      <c r="L11" s="65">
        <f t="shared" si="1"/>
        <v>52.960244082134921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13361.54</v>
      </c>
      <c r="H12" s="65">
        <f t="shared" si="2"/>
        <v>50435</v>
      </c>
      <c r="I12" s="65">
        <f t="shared" si="2"/>
        <v>50435</v>
      </c>
      <c r="J12" s="65">
        <f>J13+J15</f>
        <v>18171.669999999998</v>
      </c>
      <c r="K12" s="65">
        <f t="shared" si="0"/>
        <v>135.99981738631922</v>
      </c>
      <c r="L12" s="65">
        <f t="shared" si="1"/>
        <v>36.029880043620494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13361.54</v>
      </c>
      <c r="H13" s="65">
        <f t="shared" si="2"/>
        <v>50435</v>
      </c>
      <c r="I13" s="65">
        <f t="shared" si="2"/>
        <v>50435</v>
      </c>
      <c r="J13" s="65">
        <f t="shared" si="2"/>
        <v>9194.5400000000009</v>
      </c>
      <c r="K13" s="65">
        <f t="shared" si="0"/>
        <v>68.813475093439834</v>
      </c>
      <c r="L13" s="65">
        <f t="shared" si="1"/>
        <v>18.230474868642808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13361.54</v>
      </c>
      <c r="H14" s="66">
        <v>50435</v>
      </c>
      <c r="I14" s="66">
        <v>50435</v>
      </c>
      <c r="J14" s="66">
        <v>9194.5400000000009</v>
      </c>
      <c r="K14" s="66">
        <f t="shared" si="0"/>
        <v>68.813475093439834</v>
      </c>
      <c r="L14" s="66">
        <f t="shared" si="1"/>
        <v>18.230474868642808</v>
      </c>
    </row>
    <row r="15" spans="2:12" ht="26.25" x14ac:dyDescent="0.25">
      <c r="B15" s="66"/>
      <c r="C15" s="66"/>
      <c r="D15" s="66"/>
      <c r="E15" s="96">
        <v>6362</v>
      </c>
      <c r="F15" s="95" t="s">
        <v>207</v>
      </c>
      <c r="G15" s="66">
        <v>0</v>
      </c>
      <c r="H15" s="66">
        <v>0</v>
      </c>
      <c r="I15" s="66">
        <v>0</v>
      </c>
      <c r="J15" s="66">
        <v>8977.1299999999992</v>
      </c>
      <c r="K15" s="66"/>
      <c r="L15" s="66"/>
    </row>
    <row r="16" spans="2:12" x14ac:dyDescent="0.25">
      <c r="B16" s="65"/>
      <c r="C16" s="65" t="s">
        <v>58</v>
      </c>
      <c r="D16" s="65"/>
      <c r="E16" s="65"/>
      <c r="F16" s="65" t="s">
        <v>59</v>
      </c>
      <c r="G16" s="65">
        <f t="shared" ref="G16:J17" si="3">G17</f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5"/>
      <c r="C17" s="65"/>
      <c r="D17" s="65" t="s">
        <v>60</v>
      </c>
      <c r="E17" s="65"/>
      <c r="F17" s="65" t="s">
        <v>61</v>
      </c>
      <c r="G17" s="65">
        <f t="shared" si="3"/>
        <v>0</v>
      </c>
      <c r="H17" s="65">
        <f t="shared" si="3"/>
        <v>0</v>
      </c>
      <c r="I17" s="65">
        <f t="shared" si="3"/>
        <v>0</v>
      </c>
      <c r="J17" s="65">
        <f t="shared" si="3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6"/>
      <c r="C18" s="66"/>
      <c r="D18" s="66"/>
      <c r="E18" s="66" t="s">
        <v>62</v>
      </c>
      <c r="F18" s="66" t="s">
        <v>63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B19" s="65"/>
      <c r="C19" s="65" t="s">
        <v>64</v>
      </c>
      <c r="D19" s="65"/>
      <c r="E19" s="65"/>
      <c r="F19" s="65" t="s">
        <v>65</v>
      </c>
      <c r="G19" s="65">
        <f t="shared" ref="G19:J20" si="4">G20</f>
        <v>248.67</v>
      </c>
      <c r="H19" s="65">
        <f t="shared" si="4"/>
        <v>1000</v>
      </c>
      <c r="I19" s="65">
        <f t="shared" si="4"/>
        <v>1000</v>
      </c>
      <c r="J19" s="65">
        <f t="shared" si="4"/>
        <v>309.3</v>
      </c>
      <c r="K19" s="65">
        <f t="shared" si="0"/>
        <v>124.38171070092895</v>
      </c>
      <c r="L19" s="65">
        <f t="shared" si="1"/>
        <v>30.93</v>
      </c>
    </row>
    <row r="20" spans="2:12" x14ac:dyDescent="0.25">
      <c r="B20" s="65"/>
      <c r="C20" s="65"/>
      <c r="D20" s="65" t="s">
        <v>66</v>
      </c>
      <c r="E20" s="65"/>
      <c r="F20" s="65" t="s">
        <v>67</v>
      </c>
      <c r="G20" s="65">
        <f t="shared" si="4"/>
        <v>248.67</v>
      </c>
      <c r="H20" s="65">
        <f t="shared" si="4"/>
        <v>1000</v>
      </c>
      <c r="I20" s="65">
        <f t="shared" si="4"/>
        <v>1000</v>
      </c>
      <c r="J20" s="65">
        <f t="shared" si="4"/>
        <v>309.3</v>
      </c>
      <c r="K20" s="65">
        <f t="shared" si="0"/>
        <v>124.38171070092895</v>
      </c>
      <c r="L20" s="65">
        <f t="shared" si="1"/>
        <v>30.93</v>
      </c>
    </row>
    <row r="21" spans="2:12" x14ac:dyDescent="0.25">
      <c r="B21" s="66"/>
      <c r="C21" s="66"/>
      <c r="D21" s="66"/>
      <c r="E21" s="66" t="s">
        <v>68</v>
      </c>
      <c r="F21" s="66" t="s">
        <v>69</v>
      </c>
      <c r="G21" s="66">
        <v>248.67</v>
      </c>
      <c r="H21" s="66">
        <v>1000</v>
      </c>
      <c r="I21" s="66">
        <v>1000</v>
      </c>
      <c r="J21" s="66">
        <v>309.3</v>
      </c>
      <c r="K21" s="66">
        <f t="shared" si="0"/>
        <v>124.38171070092895</v>
      </c>
      <c r="L21" s="66">
        <f t="shared" si="1"/>
        <v>30.93</v>
      </c>
    </row>
    <row r="22" spans="2:12" x14ac:dyDescent="0.25">
      <c r="B22" s="65"/>
      <c r="C22" s="65" t="s">
        <v>70</v>
      </c>
      <c r="D22" s="65"/>
      <c r="E22" s="65"/>
      <c r="F22" s="65" t="s">
        <v>71</v>
      </c>
      <c r="G22" s="65">
        <f>G23</f>
        <v>1285343.55</v>
      </c>
      <c r="H22" s="65">
        <f>H23</f>
        <v>3356762</v>
      </c>
      <c r="I22" s="65">
        <f>I23</f>
        <v>3356762</v>
      </c>
      <c r="J22" s="65">
        <f>J23</f>
        <v>1786508.48</v>
      </c>
      <c r="K22" s="65">
        <f t="shared" si="0"/>
        <v>138.99073753472368</v>
      </c>
      <c r="L22" s="65">
        <f t="shared" si="1"/>
        <v>53.221183986234351</v>
      </c>
    </row>
    <row r="23" spans="2:12" x14ac:dyDescent="0.25">
      <c r="B23" s="65"/>
      <c r="C23" s="65"/>
      <c r="D23" s="65" t="s">
        <v>72</v>
      </c>
      <c r="E23" s="65"/>
      <c r="F23" s="65" t="s">
        <v>73</v>
      </c>
      <c r="G23" s="65">
        <f>G24+G25</f>
        <v>1285343.55</v>
      </c>
      <c r="H23" s="65">
        <f>H24+H25</f>
        <v>3356762</v>
      </c>
      <c r="I23" s="65">
        <f>I24+I25</f>
        <v>3356762</v>
      </c>
      <c r="J23" s="65">
        <f>J24+J25</f>
        <v>1786508.48</v>
      </c>
      <c r="K23" s="65">
        <f t="shared" si="0"/>
        <v>138.99073753472368</v>
      </c>
      <c r="L23" s="65">
        <f t="shared" si="1"/>
        <v>53.221183986234351</v>
      </c>
    </row>
    <row r="24" spans="2:12" x14ac:dyDescent="0.25">
      <c r="B24" s="66"/>
      <c r="C24" s="66"/>
      <c r="D24" s="66"/>
      <c r="E24" s="66" t="s">
        <v>74</v>
      </c>
      <c r="F24" s="66" t="s">
        <v>75</v>
      </c>
      <c r="G24" s="66">
        <v>1283651.74</v>
      </c>
      <c r="H24" s="66">
        <v>3310362</v>
      </c>
      <c r="I24" s="66">
        <v>3310362</v>
      </c>
      <c r="J24" s="66">
        <v>1773889.58</v>
      </c>
      <c r="K24" s="66">
        <f t="shared" si="0"/>
        <v>138.1908756653888</v>
      </c>
      <c r="L24" s="66">
        <f t="shared" si="1"/>
        <v>53.585969751948575</v>
      </c>
    </row>
    <row r="25" spans="2:12" x14ac:dyDescent="0.25">
      <c r="B25" s="66"/>
      <c r="C25" s="66"/>
      <c r="D25" s="66"/>
      <c r="E25" s="66" t="s">
        <v>76</v>
      </c>
      <c r="F25" s="66" t="s">
        <v>77</v>
      </c>
      <c r="G25" s="66">
        <v>1691.81</v>
      </c>
      <c r="H25" s="66">
        <v>46400</v>
      </c>
      <c r="I25" s="66">
        <v>46400</v>
      </c>
      <c r="J25" s="66">
        <v>12618.9</v>
      </c>
      <c r="K25" s="66">
        <f t="shared" si="0"/>
        <v>745.88162973383544</v>
      </c>
      <c r="L25" s="66">
        <f t="shared" si="1"/>
        <v>27.195905172413791</v>
      </c>
    </row>
    <row r="26" spans="2:12" x14ac:dyDescent="0.25">
      <c r="F26" s="35"/>
    </row>
    <row r="27" spans="2:12" x14ac:dyDescent="0.25">
      <c r="F27" s="35"/>
    </row>
    <row r="28" spans="2:12" ht="36.75" customHeight="1" x14ac:dyDescent="0.25">
      <c r="B28" s="119" t="s">
        <v>3</v>
      </c>
      <c r="C28" s="120"/>
      <c r="D28" s="120"/>
      <c r="E28" s="120"/>
      <c r="F28" s="121"/>
      <c r="G28" s="28" t="s">
        <v>46</v>
      </c>
      <c r="H28" s="28" t="s">
        <v>43</v>
      </c>
      <c r="I28" s="28" t="s">
        <v>44</v>
      </c>
      <c r="J28" s="28" t="s">
        <v>47</v>
      </c>
      <c r="K28" s="28" t="s">
        <v>6</v>
      </c>
      <c r="L28" s="28" t="s">
        <v>22</v>
      </c>
    </row>
    <row r="29" spans="2:12" x14ac:dyDescent="0.25">
      <c r="B29" s="122">
        <v>1</v>
      </c>
      <c r="C29" s="123"/>
      <c r="D29" s="123"/>
      <c r="E29" s="123"/>
      <c r="F29" s="124"/>
      <c r="G29" s="30">
        <v>2</v>
      </c>
      <c r="H29" s="30">
        <v>3</v>
      </c>
      <c r="I29" s="30">
        <v>4</v>
      </c>
      <c r="J29" s="30">
        <v>5</v>
      </c>
      <c r="K29" s="30" t="s">
        <v>13</v>
      </c>
      <c r="L29" s="30" t="s">
        <v>14</v>
      </c>
    </row>
    <row r="30" spans="2:12" x14ac:dyDescent="0.25">
      <c r="B30" s="65"/>
      <c r="C30" s="66"/>
      <c r="D30" s="67"/>
      <c r="E30" s="68"/>
      <c r="F30" s="8" t="s">
        <v>21</v>
      </c>
      <c r="G30" s="65">
        <f>G31+G74</f>
        <v>1296953.4500000002</v>
      </c>
      <c r="H30" s="65">
        <f>H31+H74</f>
        <v>3408197</v>
      </c>
      <c r="I30" s="65">
        <f>I31+I74</f>
        <v>3408197</v>
      </c>
      <c r="J30" s="65">
        <f>J31+J74</f>
        <v>1796906.66</v>
      </c>
      <c r="K30" s="70">
        <f t="shared" ref="K30:K61" si="5">(J30*100)/G30</f>
        <v>138.5482771181957</v>
      </c>
      <c r="L30" s="70">
        <f t="shared" ref="L30:L61" si="6">(J30*100)/I30</f>
        <v>52.723086722979922</v>
      </c>
    </row>
    <row r="31" spans="2:12" x14ac:dyDescent="0.25">
      <c r="B31" s="65" t="s">
        <v>78</v>
      </c>
      <c r="C31" s="65"/>
      <c r="D31" s="65"/>
      <c r="E31" s="65"/>
      <c r="F31" s="65" t="s">
        <v>79</v>
      </c>
      <c r="G31" s="65">
        <f>G32+G40+G68</f>
        <v>1295261.6400000001</v>
      </c>
      <c r="H31" s="65">
        <f>H32+H40+H68</f>
        <v>3360797</v>
      </c>
      <c r="I31" s="65">
        <f>I32+I40+I68</f>
        <v>3360797</v>
      </c>
      <c r="J31" s="65">
        <f>J32+J40+J68</f>
        <v>1783387.78</v>
      </c>
      <c r="K31" s="65">
        <f t="shared" si="5"/>
        <v>137.68552429299149</v>
      </c>
      <c r="L31" s="65">
        <f t="shared" si="6"/>
        <v>53.064430252704938</v>
      </c>
    </row>
    <row r="32" spans="2:12" x14ac:dyDescent="0.25">
      <c r="B32" s="65"/>
      <c r="C32" s="65" t="s">
        <v>80</v>
      </c>
      <c r="D32" s="65"/>
      <c r="E32" s="65"/>
      <c r="F32" s="65" t="s">
        <v>81</v>
      </c>
      <c r="G32" s="65">
        <f>G33+G36+G38</f>
        <v>935290.2300000001</v>
      </c>
      <c r="H32" s="65">
        <f>H33+H36+H38</f>
        <v>2683095</v>
      </c>
      <c r="I32" s="65">
        <f>I33+I36+I38</f>
        <v>2683095</v>
      </c>
      <c r="J32" s="65">
        <f>J33+J36+J38</f>
        <v>1445987.37</v>
      </c>
      <c r="K32" s="65">
        <f t="shared" si="5"/>
        <v>154.60306583123401</v>
      </c>
      <c r="L32" s="65">
        <f t="shared" si="6"/>
        <v>53.892514801004062</v>
      </c>
    </row>
    <row r="33" spans="2:12" x14ac:dyDescent="0.25">
      <c r="B33" s="65"/>
      <c r="C33" s="65"/>
      <c r="D33" s="65" t="s">
        <v>82</v>
      </c>
      <c r="E33" s="65"/>
      <c r="F33" s="65" t="s">
        <v>83</v>
      </c>
      <c r="G33" s="65">
        <f>G34+G35</f>
        <v>768124.66</v>
      </c>
      <c r="H33" s="65">
        <f>H34+H35</f>
        <v>2216500</v>
      </c>
      <c r="I33" s="65">
        <f>I34+I35</f>
        <v>2216500</v>
      </c>
      <c r="J33" s="65">
        <f>J34+J35</f>
        <v>1196832.6600000001</v>
      </c>
      <c r="K33" s="65">
        <f t="shared" si="5"/>
        <v>155.81229484287095</v>
      </c>
      <c r="L33" s="65">
        <f t="shared" si="6"/>
        <v>53.996510715091368</v>
      </c>
    </row>
    <row r="34" spans="2:12" x14ac:dyDescent="0.25">
      <c r="B34" s="66"/>
      <c r="C34" s="66"/>
      <c r="D34" s="66"/>
      <c r="E34" s="66" t="s">
        <v>84</v>
      </c>
      <c r="F34" s="66" t="s">
        <v>85</v>
      </c>
      <c r="G34" s="66">
        <v>749145.51</v>
      </c>
      <c r="H34" s="66">
        <v>2196500</v>
      </c>
      <c r="I34" s="66">
        <v>2196500</v>
      </c>
      <c r="J34" s="66">
        <v>1174765.1000000001</v>
      </c>
      <c r="K34" s="66">
        <f t="shared" si="5"/>
        <v>156.81400800226382</v>
      </c>
      <c r="L34" s="66">
        <f t="shared" si="6"/>
        <v>53.48350102435694</v>
      </c>
    </row>
    <row r="35" spans="2:12" x14ac:dyDescent="0.25">
      <c r="B35" s="66"/>
      <c r="C35" s="66"/>
      <c r="D35" s="66"/>
      <c r="E35" s="66" t="s">
        <v>86</v>
      </c>
      <c r="F35" s="66" t="s">
        <v>87</v>
      </c>
      <c r="G35" s="66">
        <v>18979.150000000001</v>
      </c>
      <c r="H35" s="66">
        <v>20000</v>
      </c>
      <c r="I35" s="66">
        <v>20000</v>
      </c>
      <c r="J35" s="66">
        <v>22067.56</v>
      </c>
      <c r="K35" s="66">
        <f t="shared" si="5"/>
        <v>116.27264656214845</v>
      </c>
      <c r="L35" s="66">
        <f t="shared" si="6"/>
        <v>110.3378</v>
      </c>
    </row>
    <row r="36" spans="2:12" x14ac:dyDescent="0.25">
      <c r="B36" s="65"/>
      <c r="C36" s="65"/>
      <c r="D36" s="65" t="s">
        <v>88</v>
      </c>
      <c r="E36" s="65"/>
      <c r="F36" s="65" t="s">
        <v>89</v>
      </c>
      <c r="G36" s="65">
        <f>G37</f>
        <v>40967.660000000003</v>
      </c>
      <c r="H36" s="65">
        <f>H37</f>
        <v>86500</v>
      </c>
      <c r="I36" s="65">
        <f>I37</f>
        <v>86500</v>
      </c>
      <c r="J36" s="65">
        <f>J37</f>
        <v>52924.73</v>
      </c>
      <c r="K36" s="65">
        <f t="shared" si="5"/>
        <v>129.18660719211201</v>
      </c>
      <c r="L36" s="65">
        <f t="shared" si="6"/>
        <v>61.184658959537572</v>
      </c>
    </row>
    <row r="37" spans="2:12" x14ac:dyDescent="0.25">
      <c r="B37" s="66"/>
      <c r="C37" s="66"/>
      <c r="D37" s="66"/>
      <c r="E37" s="66" t="s">
        <v>90</v>
      </c>
      <c r="F37" s="66" t="s">
        <v>89</v>
      </c>
      <c r="G37" s="66">
        <v>40967.660000000003</v>
      </c>
      <c r="H37" s="66">
        <v>86500</v>
      </c>
      <c r="I37" s="66">
        <v>86500</v>
      </c>
      <c r="J37" s="66">
        <v>52924.73</v>
      </c>
      <c r="K37" s="66">
        <f t="shared" si="5"/>
        <v>129.18660719211201</v>
      </c>
      <c r="L37" s="66">
        <f t="shared" si="6"/>
        <v>61.184658959537572</v>
      </c>
    </row>
    <row r="38" spans="2:12" x14ac:dyDescent="0.25">
      <c r="B38" s="65"/>
      <c r="C38" s="65"/>
      <c r="D38" s="65" t="s">
        <v>91</v>
      </c>
      <c r="E38" s="65"/>
      <c r="F38" s="65" t="s">
        <v>92</v>
      </c>
      <c r="G38" s="65">
        <f>G39</f>
        <v>126197.91</v>
      </c>
      <c r="H38" s="65">
        <f>H39</f>
        <v>380095</v>
      </c>
      <c r="I38" s="65">
        <f>I39</f>
        <v>380095</v>
      </c>
      <c r="J38" s="65">
        <f>J39</f>
        <v>196229.98</v>
      </c>
      <c r="K38" s="65">
        <f t="shared" si="5"/>
        <v>155.49384296459425</v>
      </c>
      <c r="L38" s="65">
        <f t="shared" si="6"/>
        <v>51.626561780607481</v>
      </c>
    </row>
    <row r="39" spans="2:12" x14ac:dyDescent="0.25">
      <c r="B39" s="66"/>
      <c r="C39" s="66"/>
      <c r="D39" s="66"/>
      <c r="E39" s="66" t="s">
        <v>93</v>
      </c>
      <c r="F39" s="66" t="s">
        <v>94</v>
      </c>
      <c r="G39" s="66">
        <v>126197.91</v>
      </c>
      <c r="H39" s="66">
        <v>380095</v>
      </c>
      <c r="I39" s="66">
        <v>380095</v>
      </c>
      <c r="J39" s="66">
        <v>196229.98</v>
      </c>
      <c r="K39" s="66">
        <f t="shared" si="5"/>
        <v>155.49384296459425</v>
      </c>
      <c r="L39" s="66">
        <f t="shared" si="6"/>
        <v>51.626561780607481</v>
      </c>
    </row>
    <row r="40" spans="2:12" x14ac:dyDescent="0.25">
      <c r="B40" s="65"/>
      <c r="C40" s="65" t="s">
        <v>95</v>
      </c>
      <c r="D40" s="65"/>
      <c r="E40" s="65"/>
      <c r="F40" s="65" t="s">
        <v>96</v>
      </c>
      <c r="G40" s="65">
        <f>G41+G45+G50+G60+G62</f>
        <v>358592.36999999994</v>
      </c>
      <c r="H40" s="65">
        <f>H41+H45+H50+H60+H62</f>
        <v>675052</v>
      </c>
      <c r="I40" s="65">
        <f>I41+I45+I50+I60+I62</f>
        <v>675052</v>
      </c>
      <c r="J40" s="65">
        <f>J41+J45+J50+J60+J62</f>
        <v>335962.00999999995</v>
      </c>
      <c r="K40" s="65">
        <f t="shared" si="5"/>
        <v>93.689112794006178</v>
      </c>
      <c r="L40" s="65">
        <f t="shared" si="6"/>
        <v>49.768315626055461</v>
      </c>
    </row>
    <row r="41" spans="2:12" x14ac:dyDescent="0.25">
      <c r="B41" s="65"/>
      <c r="C41" s="65"/>
      <c r="D41" s="65" t="s">
        <v>97</v>
      </c>
      <c r="E41" s="65"/>
      <c r="F41" s="65" t="s">
        <v>98</v>
      </c>
      <c r="G41" s="65">
        <f>G42+G43+G44</f>
        <v>49990.89</v>
      </c>
      <c r="H41" s="65">
        <f>H42+H43+H44</f>
        <v>115000</v>
      </c>
      <c r="I41" s="65">
        <f>I42+I43+I44</f>
        <v>115000</v>
      </c>
      <c r="J41" s="65">
        <f>J42+J43+J44</f>
        <v>48965.189999999995</v>
      </c>
      <c r="K41" s="65">
        <f t="shared" si="5"/>
        <v>97.948226166807572</v>
      </c>
      <c r="L41" s="65">
        <f t="shared" si="6"/>
        <v>42.578426086956512</v>
      </c>
    </row>
    <row r="42" spans="2:12" x14ac:dyDescent="0.25">
      <c r="B42" s="66"/>
      <c r="C42" s="66"/>
      <c r="D42" s="66"/>
      <c r="E42" s="66" t="s">
        <v>99</v>
      </c>
      <c r="F42" s="66" t="s">
        <v>100</v>
      </c>
      <c r="G42" s="66">
        <v>2463.4899999999998</v>
      </c>
      <c r="H42" s="66">
        <v>4000</v>
      </c>
      <c r="I42" s="66">
        <v>4000</v>
      </c>
      <c r="J42" s="66">
        <v>691.45</v>
      </c>
      <c r="K42" s="66">
        <f t="shared" si="5"/>
        <v>28.067903665125495</v>
      </c>
      <c r="L42" s="66">
        <f t="shared" si="6"/>
        <v>17.286249999999999</v>
      </c>
    </row>
    <row r="43" spans="2:12" x14ac:dyDescent="0.25">
      <c r="B43" s="66"/>
      <c r="C43" s="66"/>
      <c r="D43" s="66"/>
      <c r="E43" s="66" t="s">
        <v>101</v>
      </c>
      <c r="F43" s="66" t="s">
        <v>102</v>
      </c>
      <c r="G43" s="66">
        <v>47237.4</v>
      </c>
      <c r="H43" s="66">
        <v>107000</v>
      </c>
      <c r="I43" s="66">
        <v>107000</v>
      </c>
      <c r="J43" s="66">
        <v>48273.74</v>
      </c>
      <c r="K43" s="66">
        <f t="shared" si="5"/>
        <v>102.19389720856779</v>
      </c>
      <c r="L43" s="66">
        <f t="shared" si="6"/>
        <v>45.115644859813081</v>
      </c>
    </row>
    <row r="44" spans="2:12" x14ac:dyDescent="0.25">
      <c r="B44" s="66"/>
      <c r="C44" s="66"/>
      <c r="D44" s="66"/>
      <c r="E44" s="66" t="s">
        <v>103</v>
      </c>
      <c r="F44" s="66" t="s">
        <v>104</v>
      </c>
      <c r="G44" s="66">
        <v>290</v>
      </c>
      <c r="H44" s="66">
        <v>4000</v>
      </c>
      <c r="I44" s="66">
        <v>4000</v>
      </c>
      <c r="J44" s="66">
        <v>0</v>
      </c>
      <c r="K44" s="66">
        <f t="shared" si="5"/>
        <v>0</v>
      </c>
      <c r="L44" s="66">
        <f t="shared" si="6"/>
        <v>0</v>
      </c>
    </row>
    <row r="45" spans="2:12" x14ac:dyDescent="0.25">
      <c r="B45" s="65"/>
      <c r="C45" s="65"/>
      <c r="D45" s="65" t="s">
        <v>105</v>
      </c>
      <c r="E45" s="65"/>
      <c r="F45" s="65" t="s">
        <v>106</v>
      </c>
      <c r="G45" s="65">
        <f>G46+G47+G48+G49</f>
        <v>51318.909999999996</v>
      </c>
      <c r="H45" s="65">
        <f>H46+H47+H48+H49</f>
        <v>113136</v>
      </c>
      <c r="I45" s="65">
        <f>I46+I47+I48+I49</f>
        <v>113136</v>
      </c>
      <c r="J45" s="65">
        <f>J46+J47+J48+J49</f>
        <v>46550.099999999991</v>
      </c>
      <c r="K45" s="65">
        <f t="shared" si="5"/>
        <v>90.707499438316191</v>
      </c>
      <c r="L45" s="65">
        <f t="shared" si="6"/>
        <v>41.145258803563841</v>
      </c>
    </row>
    <row r="46" spans="2:12" x14ac:dyDescent="0.25">
      <c r="B46" s="66"/>
      <c r="C46" s="66"/>
      <c r="D46" s="66"/>
      <c r="E46" s="66" t="s">
        <v>107</v>
      </c>
      <c r="F46" s="66" t="s">
        <v>108</v>
      </c>
      <c r="G46" s="66">
        <v>15662.99</v>
      </c>
      <c r="H46" s="66">
        <v>46636</v>
      </c>
      <c r="I46" s="66">
        <v>46636</v>
      </c>
      <c r="J46" s="66">
        <v>16606.46</v>
      </c>
      <c r="K46" s="66">
        <f t="shared" si="5"/>
        <v>106.02356255095611</v>
      </c>
      <c r="L46" s="66">
        <f t="shared" si="6"/>
        <v>35.608671412642593</v>
      </c>
    </row>
    <row r="47" spans="2:12" x14ac:dyDescent="0.25">
      <c r="B47" s="66"/>
      <c r="C47" s="66"/>
      <c r="D47" s="66"/>
      <c r="E47" s="66" t="s">
        <v>109</v>
      </c>
      <c r="F47" s="66" t="s">
        <v>110</v>
      </c>
      <c r="G47" s="66">
        <v>35417.879999999997</v>
      </c>
      <c r="H47" s="66">
        <v>65000</v>
      </c>
      <c r="I47" s="66">
        <v>65000</v>
      </c>
      <c r="J47" s="66">
        <v>28890.17</v>
      </c>
      <c r="K47" s="66">
        <f t="shared" si="5"/>
        <v>81.569450232481458</v>
      </c>
      <c r="L47" s="66">
        <f t="shared" si="6"/>
        <v>44.446415384615385</v>
      </c>
    </row>
    <row r="48" spans="2:12" x14ac:dyDescent="0.25">
      <c r="B48" s="66"/>
      <c r="C48" s="66"/>
      <c r="D48" s="66"/>
      <c r="E48" s="66" t="s">
        <v>111</v>
      </c>
      <c r="F48" s="66" t="s">
        <v>112</v>
      </c>
      <c r="G48" s="66">
        <v>238.04</v>
      </c>
      <c r="H48" s="66">
        <v>1000</v>
      </c>
      <c r="I48" s="66">
        <v>1000</v>
      </c>
      <c r="J48" s="66">
        <v>1028.77</v>
      </c>
      <c r="K48" s="66">
        <f t="shared" si="5"/>
        <v>432.18366661065369</v>
      </c>
      <c r="L48" s="66">
        <f t="shared" si="6"/>
        <v>102.877</v>
      </c>
    </row>
    <row r="49" spans="2:12" x14ac:dyDescent="0.25">
      <c r="B49" s="66"/>
      <c r="C49" s="66"/>
      <c r="D49" s="66"/>
      <c r="E49" s="66" t="s">
        <v>113</v>
      </c>
      <c r="F49" s="66" t="s">
        <v>114</v>
      </c>
      <c r="G49" s="66">
        <v>0</v>
      </c>
      <c r="H49" s="66">
        <v>500</v>
      </c>
      <c r="I49" s="66">
        <v>500</v>
      </c>
      <c r="J49" s="66">
        <v>24.7</v>
      </c>
      <c r="K49" s="66" t="e">
        <f t="shared" si="5"/>
        <v>#DIV/0!</v>
      </c>
      <c r="L49" s="66">
        <f t="shared" si="6"/>
        <v>4.9400000000000004</v>
      </c>
    </row>
    <row r="50" spans="2:12" x14ac:dyDescent="0.25">
      <c r="B50" s="65"/>
      <c r="C50" s="65"/>
      <c r="D50" s="65" t="s">
        <v>115</v>
      </c>
      <c r="E50" s="65"/>
      <c r="F50" s="65" t="s">
        <v>116</v>
      </c>
      <c r="G50" s="65">
        <f>G51+G52+G53+G54+G55+G56+G57+G58+G59</f>
        <v>250468.00999999998</v>
      </c>
      <c r="H50" s="65">
        <f>H51+H52+H53+H54+H55+H56+H57+H58+H59</f>
        <v>417008</v>
      </c>
      <c r="I50" s="65">
        <f>I51+I52+I53+I54+I55+I56+I57+I58+I59</f>
        <v>417008</v>
      </c>
      <c r="J50" s="65">
        <f>J51+J52+J53+J54+J55+J56+J57+J58+J59</f>
        <v>234536.03999999998</v>
      </c>
      <c r="K50" s="65">
        <f t="shared" si="5"/>
        <v>93.63911982212818</v>
      </c>
      <c r="L50" s="65">
        <f t="shared" si="6"/>
        <v>56.242575682001295</v>
      </c>
    </row>
    <row r="51" spans="2:12" x14ac:dyDescent="0.25">
      <c r="B51" s="66"/>
      <c r="C51" s="66"/>
      <c r="D51" s="66"/>
      <c r="E51" s="66" t="s">
        <v>117</v>
      </c>
      <c r="F51" s="66" t="s">
        <v>118</v>
      </c>
      <c r="G51" s="66">
        <v>197575.75</v>
      </c>
      <c r="H51" s="66">
        <v>299908</v>
      </c>
      <c r="I51" s="66">
        <v>299908</v>
      </c>
      <c r="J51" s="66">
        <v>168327.46</v>
      </c>
      <c r="K51" s="66">
        <f t="shared" si="5"/>
        <v>85.196417070414768</v>
      </c>
      <c r="L51" s="66">
        <f t="shared" si="6"/>
        <v>56.126365418728412</v>
      </c>
    </row>
    <row r="52" spans="2:12" x14ac:dyDescent="0.25">
      <c r="B52" s="66"/>
      <c r="C52" s="66"/>
      <c r="D52" s="66"/>
      <c r="E52" s="66" t="s">
        <v>119</v>
      </c>
      <c r="F52" s="66" t="s">
        <v>120</v>
      </c>
      <c r="G52" s="66">
        <v>1422.15</v>
      </c>
      <c r="H52" s="66">
        <v>8000</v>
      </c>
      <c r="I52" s="66">
        <v>8000</v>
      </c>
      <c r="J52" s="66">
        <v>1291.6099999999999</v>
      </c>
      <c r="K52" s="66">
        <f t="shared" si="5"/>
        <v>90.820940125865746</v>
      </c>
      <c r="L52" s="66">
        <f t="shared" si="6"/>
        <v>16.145124999999997</v>
      </c>
    </row>
    <row r="53" spans="2:12" x14ac:dyDescent="0.25">
      <c r="B53" s="66"/>
      <c r="C53" s="66"/>
      <c r="D53" s="66"/>
      <c r="E53" s="66" t="s">
        <v>121</v>
      </c>
      <c r="F53" s="66" t="s">
        <v>122</v>
      </c>
      <c r="G53" s="66">
        <v>6641.26</v>
      </c>
      <c r="H53" s="66">
        <v>9000</v>
      </c>
      <c r="I53" s="66">
        <v>9000</v>
      </c>
      <c r="J53" s="66">
        <v>5476.85</v>
      </c>
      <c r="K53" s="66">
        <f t="shared" si="5"/>
        <v>82.467031858412412</v>
      </c>
      <c r="L53" s="66">
        <f t="shared" si="6"/>
        <v>60.853888888888889</v>
      </c>
    </row>
    <row r="54" spans="2:12" x14ac:dyDescent="0.25">
      <c r="B54" s="66"/>
      <c r="C54" s="66"/>
      <c r="D54" s="66"/>
      <c r="E54" s="66" t="s">
        <v>123</v>
      </c>
      <c r="F54" s="66" t="s">
        <v>124</v>
      </c>
      <c r="G54" s="66">
        <v>12504.64</v>
      </c>
      <c r="H54" s="66">
        <v>30000</v>
      </c>
      <c r="I54" s="66">
        <v>30000</v>
      </c>
      <c r="J54" s="66">
        <v>12748.47</v>
      </c>
      <c r="K54" s="66">
        <f t="shared" si="5"/>
        <v>101.94991619110986</v>
      </c>
      <c r="L54" s="66">
        <f t="shared" si="6"/>
        <v>42.494900000000001</v>
      </c>
    </row>
    <row r="55" spans="2:12" x14ac:dyDescent="0.25">
      <c r="B55" s="66"/>
      <c r="C55" s="66"/>
      <c r="D55" s="66"/>
      <c r="E55" s="66" t="s">
        <v>125</v>
      </c>
      <c r="F55" s="66" t="s">
        <v>126</v>
      </c>
      <c r="G55" s="66">
        <v>18449.09</v>
      </c>
      <c r="H55" s="66">
        <v>35000</v>
      </c>
      <c r="I55" s="66">
        <v>35000</v>
      </c>
      <c r="J55" s="66">
        <v>16673.66</v>
      </c>
      <c r="K55" s="66">
        <f t="shared" si="5"/>
        <v>90.376598520577431</v>
      </c>
      <c r="L55" s="66">
        <f t="shared" si="6"/>
        <v>47.639028571428568</v>
      </c>
    </row>
    <row r="56" spans="2:12" x14ac:dyDescent="0.25">
      <c r="B56" s="66"/>
      <c r="C56" s="66"/>
      <c r="D56" s="66"/>
      <c r="E56" s="66" t="s">
        <v>127</v>
      </c>
      <c r="F56" s="66" t="s">
        <v>128</v>
      </c>
      <c r="G56" s="66">
        <v>534.32000000000005</v>
      </c>
      <c r="H56" s="66">
        <v>10000</v>
      </c>
      <c r="I56" s="66">
        <v>10000</v>
      </c>
      <c r="J56" s="66">
        <v>194.56</v>
      </c>
      <c r="K56" s="66">
        <f t="shared" si="5"/>
        <v>36.412636622248833</v>
      </c>
      <c r="L56" s="66">
        <f t="shared" si="6"/>
        <v>1.9456</v>
      </c>
    </row>
    <row r="57" spans="2:12" x14ac:dyDescent="0.25">
      <c r="B57" s="66"/>
      <c r="C57" s="66"/>
      <c r="D57" s="66"/>
      <c r="E57" s="66" t="s">
        <v>129</v>
      </c>
      <c r="F57" s="66" t="s">
        <v>130</v>
      </c>
      <c r="G57" s="66">
        <v>10384.98</v>
      </c>
      <c r="H57" s="66">
        <v>17000</v>
      </c>
      <c r="I57" s="66">
        <v>17000</v>
      </c>
      <c r="J57" s="66">
        <v>27129.62</v>
      </c>
      <c r="K57" s="66">
        <f t="shared" si="5"/>
        <v>261.23902020032779</v>
      </c>
      <c r="L57" s="66">
        <f t="shared" si="6"/>
        <v>159.58600000000001</v>
      </c>
    </row>
    <row r="58" spans="2:12" x14ac:dyDescent="0.25">
      <c r="B58" s="66"/>
      <c r="C58" s="66"/>
      <c r="D58" s="66"/>
      <c r="E58" s="66" t="s">
        <v>131</v>
      </c>
      <c r="F58" s="66" t="s">
        <v>132</v>
      </c>
      <c r="G58" s="66">
        <v>9.9600000000000009</v>
      </c>
      <c r="H58" s="66">
        <v>100</v>
      </c>
      <c r="I58" s="66">
        <v>100</v>
      </c>
      <c r="J58" s="66">
        <v>172.91</v>
      </c>
      <c r="K58" s="66">
        <f t="shared" si="5"/>
        <v>1736.0441767068271</v>
      </c>
      <c r="L58" s="66">
        <f t="shared" si="6"/>
        <v>172.91</v>
      </c>
    </row>
    <row r="59" spans="2:12" x14ac:dyDescent="0.25">
      <c r="B59" s="66"/>
      <c r="C59" s="66"/>
      <c r="D59" s="66"/>
      <c r="E59" s="66" t="s">
        <v>133</v>
      </c>
      <c r="F59" s="66" t="s">
        <v>134</v>
      </c>
      <c r="G59" s="66">
        <v>2945.86</v>
      </c>
      <c r="H59" s="66">
        <v>8000</v>
      </c>
      <c r="I59" s="66">
        <v>8000</v>
      </c>
      <c r="J59" s="66">
        <v>2520.9</v>
      </c>
      <c r="K59" s="66">
        <f t="shared" si="5"/>
        <v>85.574331434623502</v>
      </c>
      <c r="L59" s="66">
        <f t="shared" si="6"/>
        <v>31.51125</v>
      </c>
    </row>
    <row r="60" spans="2:12" x14ac:dyDescent="0.25">
      <c r="B60" s="65"/>
      <c r="C60" s="65"/>
      <c r="D60" s="65" t="s">
        <v>135</v>
      </c>
      <c r="E60" s="65"/>
      <c r="F60" s="65" t="s">
        <v>136</v>
      </c>
      <c r="G60" s="65">
        <f>G61</f>
        <v>76.72</v>
      </c>
      <c r="H60" s="65">
        <f>H61</f>
        <v>350</v>
      </c>
      <c r="I60" s="65">
        <f>I61</f>
        <v>350</v>
      </c>
      <c r="J60" s="65">
        <f>J61</f>
        <v>32.6</v>
      </c>
      <c r="K60" s="65">
        <f t="shared" si="5"/>
        <v>42.492179353493221</v>
      </c>
      <c r="L60" s="65">
        <f t="shared" si="6"/>
        <v>9.3142857142857149</v>
      </c>
    </row>
    <row r="61" spans="2:12" x14ac:dyDescent="0.25">
      <c r="B61" s="66"/>
      <c r="C61" s="66"/>
      <c r="D61" s="66"/>
      <c r="E61" s="66" t="s">
        <v>137</v>
      </c>
      <c r="F61" s="66" t="s">
        <v>138</v>
      </c>
      <c r="G61" s="66">
        <v>76.72</v>
      </c>
      <c r="H61" s="66">
        <v>350</v>
      </c>
      <c r="I61" s="66">
        <v>350</v>
      </c>
      <c r="J61" s="66">
        <v>32.6</v>
      </c>
      <c r="K61" s="66">
        <f t="shared" si="5"/>
        <v>42.492179353493221</v>
      </c>
      <c r="L61" s="66">
        <f t="shared" si="6"/>
        <v>9.3142857142857149</v>
      </c>
    </row>
    <row r="62" spans="2:12" x14ac:dyDescent="0.25">
      <c r="B62" s="65"/>
      <c r="C62" s="65"/>
      <c r="D62" s="65" t="s">
        <v>139</v>
      </c>
      <c r="E62" s="65"/>
      <c r="F62" s="65" t="s">
        <v>140</v>
      </c>
      <c r="G62" s="65">
        <f>G63+G64+G65+G66+G67</f>
        <v>6737.84</v>
      </c>
      <c r="H62" s="65">
        <f>H63+H64+H65+H66+H67</f>
        <v>29558</v>
      </c>
      <c r="I62" s="65">
        <f>I63+I64+I65+I66+I67</f>
        <v>29558</v>
      </c>
      <c r="J62" s="65">
        <f>J63+J64+J65+J66+J67</f>
        <v>5878.08</v>
      </c>
      <c r="K62" s="65">
        <f t="shared" ref="K62:K82" si="7">(J62*100)/G62</f>
        <v>87.239827600536671</v>
      </c>
      <c r="L62" s="65">
        <f t="shared" ref="L62:L82" si="8">(J62*100)/I62</f>
        <v>19.886595845456391</v>
      </c>
    </row>
    <row r="63" spans="2:12" x14ac:dyDescent="0.25">
      <c r="B63" s="66"/>
      <c r="C63" s="66"/>
      <c r="D63" s="66"/>
      <c r="E63" s="66" t="s">
        <v>141</v>
      </c>
      <c r="F63" s="66" t="s">
        <v>142</v>
      </c>
      <c r="G63" s="66">
        <v>4707.2</v>
      </c>
      <c r="H63" s="66">
        <v>23891</v>
      </c>
      <c r="I63" s="66">
        <v>23891</v>
      </c>
      <c r="J63" s="66">
        <v>3847.44</v>
      </c>
      <c r="K63" s="66">
        <f t="shared" si="7"/>
        <v>81.735214140040796</v>
      </c>
      <c r="L63" s="66">
        <f t="shared" si="8"/>
        <v>16.104139634171865</v>
      </c>
    </row>
    <row r="64" spans="2:12" x14ac:dyDescent="0.25">
      <c r="B64" s="66"/>
      <c r="C64" s="66"/>
      <c r="D64" s="66"/>
      <c r="E64" s="66" t="s">
        <v>143</v>
      </c>
      <c r="F64" s="66" t="s">
        <v>144</v>
      </c>
      <c r="G64" s="66">
        <v>0</v>
      </c>
      <c r="H64" s="66">
        <v>1100</v>
      </c>
      <c r="I64" s="66">
        <v>1100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145</v>
      </c>
      <c r="F65" s="66" t="s">
        <v>146</v>
      </c>
      <c r="G65" s="66">
        <v>0</v>
      </c>
      <c r="H65" s="66">
        <v>67</v>
      </c>
      <c r="I65" s="66">
        <v>67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147</v>
      </c>
      <c r="F66" s="66" t="s">
        <v>148</v>
      </c>
      <c r="G66" s="66">
        <v>2030.64</v>
      </c>
      <c r="H66" s="66">
        <v>4000</v>
      </c>
      <c r="I66" s="66">
        <v>4000</v>
      </c>
      <c r="J66" s="66">
        <v>2030.64</v>
      </c>
      <c r="K66" s="66">
        <f t="shared" si="7"/>
        <v>100</v>
      </c>
      <c r="L66" s="66">
        <f t="shared" si="8"/>
        <v>50.765999999999998</v>
      </c>
    </row>
    <row r="67" spans="2:12" x14ac:dyDescent="0.25">
      <c r="B67" s="66"/>
      <c r="C67" s="66"/>
      <c r="D67" s="66"/>
      <c r="E67" s="66" t="s">
        <v>149</v>
      </c>
      <c r="F67" s="66" t="s">
        <v>140</v>
      </c>
      <c r="G67" s="66">
        <v>0</v>
      </c>
      <c r="H67" s="66">
        <v>500</v>
      </c>
      <c r="I67" s="66">
        <v>500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5"/>
      <c r="C68" s="65" t="s">
        <v>150</v>
      </c>
      <c r="D68" s="65"/>
      <c r="E68" s="65"/>
      <c r="F68" s="65" t="s">
        <v>151</v>
      </c>
      <c r="G68" s="65">
        <f>G69+G71</f>
        <v>1379.04</v>
      </c>
      <c r="H68" s="65">
        <f>H69+H71</f>
        <v>2650</v>
      </c>
      <c r="I68" s="65">
        <f>I69+I71</f>
        <v>2650</v>
      </c>
      <c r="J68" s="65">
        <f>J69+J71</f>
        <v>1438.4</v>
      </c>
      <c r="K68" s="65">
        <f t="shared" si="7"/>
        <v>104.30444367095951</v>
      </c>
      <c r="L68" s="65">
        <f t="shared" si="8"/>
        <v>54.279245283018867</v>
      </c>
    </row>
    <row r="69" spans="2:12" x14ac:dyDescent="0.25">
      <c r="B69" s="65"/>
      <c r="C69" s="65"/>
      <c r="D69" s="65" t="s">
        <v>152</v>
      </c>
      <c r="E69" s="65"/>
      <c r="F69" s="65" t="s">
        <v>153</v>
      </c>
      <c r="G69" s="65">
        <f>G70</f>
        <v>186.22</v>
      </c>
      <c r="H69" s="65">
        <f>H70</f>
        <v>450</v>
      </c>
      <c r="I69" s="65">
        <f>I70</f>
        <v>450</v>
      </c>
      <c r="J69" s="65">
        <f>J70</f>
        <v>133.43</v>
      </c>
      <c r="K69" s="65">
        <f t="shared" si="7"/>
        <v>71.651809687466439</v>
      </c>
      <c r="L69" s="65">
        <f t="shared" si="8"/>
        <v>29.65111111111111</v>
      </c>
    </row>
    <row r="70" spans="2:12" x14ac:dyDescent="0.25">
      <c r="B70" s="66"/>
      <c r="C70" s="66"/>
      <c r="D70" s="66"/>
      <c r="E70" s="66" t="s">
        <v>154</v>
      </c>
      <c r="F70" s="66" t="s">
        <v>155</v>
      </c>
      <c r="G70" s="66">
        <v>186.22</v>
      </c>
      <c r="H70" s="66">
        <v>450</v>
      </c>
      <c r="I70" s="66">
        <v>450</v>
      </c>
      <c r="J70" s="66">
        <v>133.43</v>
      </c>
      <c r="K70" s="66">
        <f t="shared" si="7"/>
        <v>71.651809687466439</v>
      </c>
      <c r="L70" s="66">
        <f t="shared" si="8"/>
        <v>29.65111111111111</v>
      </c>
    </row>
    <row r="71" spans="2:12" x14ac:dyDescent="0.25">
      <c r="B71" s="65"/>
      <c r="C71" s="65"/>
      <c r="D71" s="65" t="s">
        <v>156</v>
      </c>
      <c r="E71" s="65"/>
      <c r="F71" s="65" t="s">
        <v>157</v>
      </c>
      <c r="G71" s="65">
        <f>G72+G73</f>
        <v>1192.82</v>
      </c>
      <c r="H71" s="65">
        <f>H72+H73</f>
        <v>2200</v>
      </c>
      <c r="I71" s="65">
        <f>I72+I73</f>
        <v>2200</v>
      </c>
      <c r="J71" s="65">
        <f>J72+J73</f>
        <v>1304.97</v>
      </c>
      <c r="K71" s="65">
        <f t="shared" si="7"/>
        <v>109.40208916684831</v>
      </c>
      <c r="L71" s="65">
        <f t="shared" si="8"/>
        <v>59.316818181818185</v>
      </c>
    </row>
    <row r="72" spans="2:12" x14ac:dyDescent="0.25">
      <c r="B72" s="66"/>
      <c r="C72" s="66"/>
      <c r="D72" s="66"/>
      <c r="E72" s="66" t="s">
        <v>158</v>
      </c>
      <c r="F72" s="66" t="s">
        <v>159</v>
      </c>
      <c r="G72" s="66">
        <v>1192.82</v>
      </c>
      <c r="H72" s="66">
        <v>2100</v>
      </c>
      <c r="I72" s="66">
        <v>2100</v>
      </c>
      <c r="J72" s="66">
        <v>1267.94</v>
      </c>
      <c r="K72" s="66">
        <f t="shared" si="7"/>
        <v>106.29768112540032</v>
      </c>
      <c r="L72" s="66">
        <f t="shared" si="8"/>
        <v>60.378095238095241</v>
      </c>
    </row>
    <row r="73" spans="2:12" x14ac:dyDescent="0.25">
      <c r="B73" s="66"/>
      <c r="C73" s="66"/>
      <c r="D73" s="66"/>
      <c r="E73" s="66" t="s">
        <v>160</v>
      </c>
      <c r="F73" s="66" t="s">
        <v>161</v>
      </c>
      <c r="G73" s="66">
        <v>0</v>
      </c>
      <c r="H73" s="66">
        <v>100</v>
      </c>
      <c r="I73" s="66">
        <v>100</v>
      </c>
      <c r="J73" s="66">
        <v>37.03</v>
      </c>
      <c r="K73" s="66" t="e">
        <f t="shared" si="7"/>
        <v>#DIV/0!</v>
      </c>
      <c r="L73" s="66">
        <f t="shared" si="8"/>
        <v>37.03</v>
      </c>
    </row>
    <row r="74" spans="2:12" x14ac:dyDescent="0.25">
      <c r="B74" s="65" t="s">
        <v>162</v>
      </c>
      <c r="C74" s="65"/>
      <c r="D74" s="65"/>
      <c r="E74" s="65"/>
      <c r="F74" s="65" t="s">
        <v>163</v>
      </c>
      <c r="G74" s="65">
        <f>G75+G80</f>
        <v>1691.81</v>
      </c>
      <c r="H74" s="65">
        <f>H75+H80</f>
        <v>47400</v>
      </c>
      <c r="I74" s="65">
        <f>I75+I80</f>
        <v>47400</v>
      </c>
      <c r="J74" s="65">
        <f>J75+J80</f>
        <v>13518.88</v>
      </c>
      <c r="K74" s="65">
        <f t="shared" si="7"/>
        <v>799.0779106400837</v>
      </c>
      <c r="L74" s="65">
        <f t="shared" si="8"/>
        <v>28.520843881856539</v>
      </c>
    </row>
    <row r="75" spans="2:12" x14ac:dyDescent="0.25">
      <c r="B75" s="65"/>
      <c r="C75" s="65" t="s">
        <v>164</v>
      </c>
      <c r="D75" s="65"/>
      <c r="E75" s="65"/>
      <c r="F75" s="65" t="s">
        <v>165</v>
      </c>
      <c r="G75" s="65">
        <f>G76+G78</f>
        <v>1691.81</v>
      </c>
      <c r="H75" s="65">
        <f>H76+H78</f>
        <v>15400</v>
      </c>
      <c r="I75" s="65">
        <f>I76+I78</f>
        <v>15400</v>
      </c>
      <c r="J75" s="65">
        <f>J76+J78</f>
        <v>13518.88</v>
      </c>
      <c r="K75" s="65">
        <f t="shared" si="7"/>
        <v>799.0779106400837</v>
      </c>
      <c r="L75" s="65">
        <f t="shared" si="8"/>
        <v>87.78493506493507</v>
      </c>
    </row>
    <row r="76" spans="2:12" x14ac:dyDescent="0.25">
      <c r="B76" s="65"/>
      <c r="C76" s="65"/>
      <c r="D76" s="65" t="s">
        <v>166</v>
      </c>
      <c r="E76" s="65"/>
      <c r="F76" s="65" t="s">
        <v>167</v>
      </c>
      <c r="G76" s="65">
        <f>G77</f>
        <v>0</v>
      </c>
      <c r="H76" s="65">
        <f>H77</f>
        <v>12000</v>
      </c>
      <c r="I76" s="65">
        <f>I77</f>
        <v>12000</v>
      </c>
      <c r="J76" s="65">
        <f>J77</f>
        <v>11776.47</v>
      </c>
      <c r="K76" s="65" t="e">
        <f t="shared" si="7"/>
        <v>#DIV/0!</v>
      </c>
      <c r="L76" s="65">
        <f t="shared" si="8"/>
        <v>98.137249999999995</v>
      </c>
    </row>
    <row r="77" spans="2:12" x14ac:dyDescent="0.25">
      <c r="B77" s="66"/>
      <c r="C77" s="66"/>
      <c r="D77" s="66"/>
      <c r="E77" s="66" t="s">
        <v>168</v>
      </c>
      <c r="F77" s="66" t="s">
        <v>169</v>
      </c>
      <c r="G77" s="66">
        <v>0</v>
      </c>
      <c r="H77" s="66">
        <v>12000</v>
      </c>
      <c r="I77" s="66">
        <v>12000</v>
      </c>
      <c r="J77" s="66">
        <v>11776.47</v>
      </c>
      <c r="K77" s="66" t="e">
        <f t="shared" si="7"/>
        <v>#DIV/0!</v>
      </c>
      <c r="L77" s="66">
        <f t="shared" si="8"/>
        <v>98.137249999999995</v>
      </c>
    </row>
    <row r="78" spans="2:12" x14ac:dyDescent="0.25">
      <c r="B78" s="65"/>
      <c r="C78" s="65"/>
      <c r="D78" s="65" t="s">
        <v>170</v>
      </c>
      <c r="E78" s="65"/>
      <c r="F78" s="65" t="s">
        <v>171</v>
      </c>
      <c r="G78" s="65">
        <f>G79</f>
        <v>1691.81</v>
      </c>
      <c r="H78" s="65">
        <f>H79</f>
        <v>3400</v>
      </c>
      <c r="I78" s="65">
        <f>I79</f>
        <v>3400</v>
      </c>
      <c r="J78" s="65">
        <f>J79</f>
        <v>1742.41</v>
      </c>
      <c r="K78" s="65">
        <f t="shared" si="7"/>
        <v>102.99087959049776</v>
      </c>
      <c r="L78" s="65">
        <f t="shared" si="8"/>
        <v>51.247352941176473</v>
      </c>
    </row>
    <row r="79" spans="2:12" x14ac:dyDescent="0.25">
      <c r="B79" s="66"/>
      <c r="C79" s="66"/>
      <c r="D79" s="66"/>
      <c r="E79" s="66" t="s">
        <v>172</v>
      </c>
      <c r="F79" s="66" t="s">
        <v>173</v>
      </c>
      <c r="G79" s="66">
        <v>1691.81</v>
      </c>
      <c r="H79" s="66">
        <v>3400</v>
      </c>
      <c r="I79" s="66">
        <v>3400</v>
      </c>
      <c r="J79" s="66">
        <v>1742.41</v>
      </c>
      <c r="K79" s="66">
        <f t="shared" si="7"/>
        <v>102.99087959049776</v>
      </c>
      <c r="L79" s="66">
        <f t="shared" si="8"/>
        <v>51.247352941176473</v>
      </c>
    </row>
    <row r="80" spans="2:12" x14ac:dyDescent="0.25">
      <c r="B80" s="65"/>
      <c r="C80" s="65" t="s">
        <v>174</v>
      </c>
      <c r="D80" s="65"/>
      <c r="E80" s="65"/>
      <c r="F80" s="65" t="s">
        <v>175</v>
      </c>
      <c r="G80" s="65">
        <f t="shared" ref="G80:J81" si="9">G81</f>
        <v>0</v>
      </c>
      <c r="H80" s="65">
        <f t="shared" si="9"/>
        <v>32000</v>
      </c>
      <c r="I80" s="65">
        <f t="shared" si="9"/>
        <v>32000</v>
      </c>
      <c r="J80" s="65">
        <f t="shared" si="9"/>
        <v>0</v>
      </c>
      <c r="K80" s="65" t="e">
        <f t="shared" si="7"/>
        <v>#DIV/0!</v>
      </c>
      <c r="L80" s="65">
        <f t="shared" si="8"/>
        <v>0</v>
      </c>
    </row>
    <row r="81" spans="2:12" x14ac:dyDescent="0.25">
      <c r="B81" s="65"/>
      <c r="C81" s="65"/>
      <c r="D81" s="65" t="s">
        <v>176</v>
      </c>
      <c r="E81" s="65"/>
      <c r="F81" s="65" t="s">
        <v>177</v>
      </c>
      <c r="G81" s="65">
        <f t="shared" si="9"/>
        <v>0</v>
      </c>
      <c r="H81" s="65">
        <f t="shared" si="9"/>
        <v>32000</v>
      </c>
      <c r="I81" s="65">
        <f t="shared" si="9"/>
        <v>32000</v>
      </c>
      <c r="J81" s="65">
        <f t="shared" si="9"/>
        <v>0</v>
      </c>
      <c r="K81" s="65" t="e">
        <f t="shared" si="7"/>
        <v>#DIV/0!</v>
      </c>
      <c r="L81" s="65">
        <f t="shared" si="8"/>
        <v>0</v>
      </c>
    </row>
    <row r="82" spans="2:12" x14ac:dyDescent="0.25">
      <c r="B82" s="66"/>
      <c r="C82" s="66"/>
      <c r="D82" s="66"/>
      <c r="E82" s="66" t="s">
        <v>178</v>
      </c>
      <c r="F82" s="66" t="s">
        <v>177</v>
      </c>
      <c r="G82" s="66">
        <v>0</v>
      </c>
      <c r="H82" s="66">
        <v>32000</v>
      </c>
      <c r="I82" s="66">
        <v>32000</v>
      </c>
      <c r="J82" s="66">
        <v>0</v>
      </c>
      <c r="K82" s="66" t="e">
        <f t="shared" si="7"/>
        <v>#DIV/0!</v>
      </c>
      <c r="L82" s="66">
        <f t="shared" si="8"/>
        <v>0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8:F28"/>
    <mergeCell ref="B29:F2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14" sqref="F1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1298953.76</v>
      </c>
      <c r="D6" s="71">
        <f>D7+D9+D11+D13</f>
        <v>3408197</v>
      </c>
      <c r="E6" s="71">
        <f>E7+E9+E11+E13</f>
        <v>3408197</v>
      </c>
      <c r="F6" s="71">
        <f>F7+F9+F11+F13</f>
        <v>1804989.45</v>
      </c>
      <c r="G6" s="72">
        <f t="shared" ref="G6:G21" si="0">(F6*100)/C6</f>
        <v>138.95717504216626</v>
      </c>
      <c r="H6" s="72">
        <f t="shared" ref="H6:H21" si="1">(F6*100)/E6</f>
        <v>52.960244082134921</v>
      </c>
    </row>
    <row r="7" spans="1:8" x14ac:dyDescent="0.25">
      <c r="A7"/>
      <c r="B7" s="8" t="s">
        <v>179</v>
      </c>
      <c r="C7" s="71">
        <f>C8</f>
        <v>1285343.55</v>
      </c>
      <c r="D7" s="71">
        <f>D8</f>
        <v>3356762</v>
      </c>
      <c r="E7" s="71">
        <f>E8</f>
        <v>3356762</v>
      </c>
      <c r="F7" s="71">
        <f>F8</f>
        <v>1786508.48</v>
      </c>
      <c r="G7" s="72">
        <f t="shared" si="0"/>
        <v>138.99073753472368</v>
      </c>
      <c r="H7" s="72">
        <f t="shared" si="1"/>
        <v>53.221183986234351</v>
      </c>
    </row>
    <row r="8" spans="1:8" x14ac:dyDescent="0.25">
      <c r="A8"/>
      <c r="B8" s="16" t="s">
        <v>180</v>
      </c>
      <c r="C8" s="73">
        <v>1285343.55</v>
      </c>
      <c r="D8" s="73">
        <v>3356762</v>
      </c>
      <c r="E8" s="73">
        <v>3356762</v>
      </c>
      <c r="F8" s="74">
        <v>1786508.48</v>
      </c>
      <c r="G8" s="70">
        <f t="shared" si="0"/>
        <v>138.99073753472368</v>
      </c>
      <c r="H8" s="70">
        <f t="shared" si="1"/>
        <v>53.221183986234351</v>
      </c>
    </row>
    <row r="9" spans="1:8" x14ac:dyDescent="0.25">
      <c r="A9"/>
      <c r="B9" s="8" t="s">
        <v>181</v>
      </c>
      <c r="C9" s="71">
        <f>C10</f>
        <v>248.67</v>
      </c>
      <c r="D9" s="71">
        <f>D10</f>
        <v>1000</v>
      </c>
      <c r="E9" s="71">
        <f>E10</f>
        <v>1000</v>
      </c>
      <c r="F9" s="71">
        <f>F10</f>
        <v>309.3</v>
      </c>
      <c r="G9" s="72">
        <f t="shared" si="0"/>
        <v>124.38171070092895</v>
      </c>
      <c r="H9" s="72">
        <f t="shared" si="1"/>
        <v>30.93</v>
      </c>
    </row>
    <row r="10" spans="1:8" x14ac:dyDescent="0.25">
      <c r="A10"/>
      <c r="B10" s="16" t="s">
        <v>182</v>
      </c>
      <c r="C10" s="73">
        <v>248.67</v>
      </c>
      <c r="D10" s="73">
        <v>1000</v>
      </c>
      <c r="E10" s="73">
        <v>1000</v>
      </c>
      <c r="F10" s="74">
        <v>309.3</v>
      </c>
      <c r="G10" s="70">
        <f t="shared" si="0"/>
        <v>124.38171070092895</v>
      </c>
      <c r="H10" s="70">
        <f t="shared" si="1"/>
        <v>30.93</v>
      </c>
    </row>
    <row r="11" spans="1:8" x14ac:dyDescent="0.25">
      <c r="A11"/>
      <c r="B11" s="8" t="s">
        <v>183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184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185</v>
      </c>
      <c r="C13" s="71">
        <f>C14</f>
        <v>13361.54</v>
      </c>
      <c r="D13" s="71">
        <f>D14</f>
        <v>50435</v>
      </c>
      <c r="E13" s="71">
        <f>E14</f>
        <v>50435</v>
      </c>
      <c r="F13" s="71">
        <f>F14</f>
        <v>18171.669999999998</v>
      </c>
      <c r="G13" s="72">
        <f t="shared" si="0"/>
        <v>135.99981738631922</v>
      </c>
      <c r="H13" s="72">
        <f t="shared" si="1"/>
        <v>36.029880043620494</v>
      </c>
    </row>
    <row r="14" spans="1:8" x14ac:dyDescent="0.25">
      <c r="A14"/>
      <c r="B14" s="16" t="s">
        <v>186</v>
      </c>
      <c r="C14" s="73">
        <v>13361.54</v>
      </c>
      <c r="D14" s="73">
        <v>50435</v>
      </c>
      <c r="E14" s="73">
        <v>50435</v>
      </c>
      <c r="F14" s="74">
        <v>18171.669999999998</v>
      </c>
      <c r="G14" s="70">
        <f t="shared" si="0"/>
        <v>135.99981738631922</v>
      </c>
      <c r="H14" s="70">
        <f t="shared" si="1"/>
        <v>36.029880043620494</v>
      </c>
    </row>
    <row r="15" spans="1:8" x14ac:dyDescent="0.25">
      <c r="B15" s="8" t="s">
        <v>32</v>
      </c>
      <c r="C15" s="75">
        <f>C16+C18+C20</f>
        <v>1296953.45</v>
      </c>
      <c r="D15" s="75">
        <f>D16+D18+D20</f>
        <v>3408197</v>
      </c>
      <c r="E15" s="75">
        <f>E16+E18+E20</f>
        <v>3408197</v>
      </c>
      <c r="F15" s="75">
        <f>F16+F18+F20</f>
        <v>1796906.66</v>
      </c>
      <c r="G15" s="72">
        <f t="shared" si="0"/>
        <v>138.54827711819573</v>
      </c>
      <c r="H15" s="72">
        <f t="shared" si="1"/>
        <v>52.723086722979922</v>
      </c>
    </row>
    <row r="16" spans="1:8" x14ac:dyDescent="0.25">
      <c r="A16"/>
      <c r="B16" s="8" t="s">
        <v>179</v>
      </c>
      <c r="C16" s="75">
        <f>C17</f>
        <v>1285343.55</v>
      </c>
      <c r="D16" s="75">
        <f>D17</f>
        <v>3356762</v>
      </c>
      <c r="E16" s="75">
        <f>E17</f>
        <v>3356762</v>
      </c>
      <c r="F16" s="75">
        <f>F17</f>
        <v>1786508.48</v>
      </c>
      <c r="G16" s="72">
        <f t="shared" si="0"/>
        <v>138.99073753472368</v>
      </c>
      <c r="H16" s="72">
        <f t="shared" si="1"/>
        <v>53.221183986234351</v>
      </c>
    </row>
    <row r="17" spans="1:8" x14ac:dyDescent="0.25">
      <c r="A17"/>
      <c r="B17" s="16" t="s">
        <v>180</v>
      </c>
      <c r="C17" s="73">
        <v>1285343.55</v>
      </c>
      <c r="D17" s="73">
        <v>3356762</v>
      </c>
      <c r="E17" s="76">
        <v>3356762</v>
      </c>
      <c r="F17" s="74">
        <v>1786508.48</v>
      </c>
      <c r="G17" s="70">
        <f t="shared" si="0"/>
        <v>138.99073753472368</v>
      </c>
      <c r="H17" s="70">
        <f t="shared" si="1"/>
        <v>53.221183986234351</v>
      </c>
    </row>
    <row r="18" spans="1:8" x14ac:dyDescent="0.25">
      <c r="A18"/>
      <c r="B18" s="8" t="s">
        <v>181</v>
      </c>
      <c r="C18" s="75">
        <f>C19</f>
        <v>0</v>
      </c>
      <c r="D18" s="75">
        <f>D19</f>
        <v>1000</v>
      </c>
      <c r="E18" s="75">
        <f>E19</f>
        <v>1000</v>
      </c>
      <c r="F18" s="75">
        <f>F19</f>
        <v>899.98</v>
      </c>
      <c r="G18" s="72" t="e">
        <f t="shared" si="0"/>
        <v>#DIV/0!</v>
      </c>
      <c r="H18" s="72">
        <f t="shared" si="1"/>
        <v>89.998000000000005</v>
      </c>
    </row>
    <row r="19" spans="1:8" x14ac:dyDescent="0.25">
      <c r="A19"/>
      <c r="B19" s="16" t="s">
        <v>182</v>
      </c>
      <c r="C19" s="73">
        <v>0</v>
      </c>
      <c r="D19" s="73">
        <v>1000</v>
      </c>
      <c r="E19" s="76">
        <v>1000</v>
      </c>
      <c r="F19" s="74">
        <v>899.98</v>
      </c>
      <c r="G19" s="70" t="e">
        <f t="shared" si="0"/>
        <v>#DIV/0!</v>
      </c>
      <c r="H19" s="70">
        <f t="shared" si="1"/>
        <v>89.998000000000005</v>
      </c>
    </row>
    <row r="20" spans="1:8" x14ac:dyDescent="0.25">
      <c r="A20"/>
      <c r="B20" s="8" t="s">
        <v>185</v>
      </c>
      <c r="C20" s="75">
        <f>C21</f>
        <v>11609.9</v>
      </c>
      <c r="D20" s="75">
        <f>D21</f>
        <v>50435</v>
      </c>
      <c r="E20" s="75">
        <f>E21</f>
        <v>50435</v>
      </c>
      <c r="F20" s="75">
        <f>F21</f>
        <v>9498.2000000000007</v>
      </c>
      <c r="G20" s="72">
        <f t="shared" si="0"/>
        <v>81.811212844210559</v>
      </c>
      <c r="H20" s="72">
        <f t="shared" si="1"/>
        <v>18.832556756220878</v>
      </c>
    </row>
    <row r="21" spans="1:8" x14ac:dyDescent="0.25">
      <c r="A21"/>
      <c r="B21" s="16" t="s">
        <v>186</v>
      </c>
      <c r="C21" s="73">
        <v>11609.9</v>
      </c>
      <c r="D21" s="73">
        <v>50435</v>
      </c>
      <c r="E21" s="76">
        <v>50435</v>
      </c>
      <c r="F21" s="74">
        <v>9498.2000000000007</v>
      </c>
      <c r="G21" s="70">
        <f t="shared" si="0"/>
        <v>81.811212844210559</v>
      </c>
      <c r="H21" s="70">
        <f t="shared" si="1"/>
        <v>18.832556756220878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1296953.45</v>
      </c>
      <c r="D6" s="75">
        <f t="shared" si="0"/>
        <v>3408197</v>
      </c>
      <c r="E6" s="75">
        <f t="shared" si="0"/>
        <v>3408197</v>
      </c>
      <c r="F6" s="75">
        <f t="shared" si="0"/>
        <v>1796906.66</v>
      </c>
      <c r="G6" s="70">
        <f>(F6*100)/C6</f>
        <v>138.54827711819573</v>
      </c>
      <c r="H6" s="70">
        <f>(F6*100)/E6</f>
        <v>52.723086722979922</v>
      </c>
    </row>
    <row r="7" spans="2:8" x14ac:dyDescent="0.25">
      <c r="B7" s="8" t="s">
        <v>187</v>
      </c>
      <c r="C7" s="75">
        <f t="shared" si="0"/>
        <v>1296953.45</v>
      </c>
      <c r="D7" s="75">
        <f t="shared" si="0"/>
        <v>3408197</v>
      </c>
      <c r="E7" s="75">
        <f t="shared" si="0"/>
        <v>3408197</v>
      </c>
      <c r="F7" s="75">
        <f t="shared" si="0"/>
        <v>1796906.66</v>
      </c>
      <c r="G7" s="70">
        <f>(F7*100)/C7</f>
        <v>138.54827711819573</v>
      </c>
      <c r="H7" s="70">
        <f>(F7*100)/E7</f>
        <v>52.723086722979922</v>
      </c>
    </row>
    <row r="8" spans="2:8" x14ac:dyDescent="0.25">
      <c r="B8" s="11" t="s">
        <v>188</v>
      </c>
      <c r="C8" s="73">
        <v>1296953.45</v>
      </c>
      <c r="D8" s="73">
        <v>3408197</v>
      </c>
      <c r="E8" s="73">
        <v>3408197</v>
      </c>
      <c r="F8" s="74">
        <v>1796906.66</v>
      </c>
      <c r="G8" s="70">
        <f>(F8*100)/C8</f>
        <v>138.54827711819573</v>
      </c>
      <c r="H8" s="70">
        <f>(F8*100)/E8</f>
        <v>52.723086722979922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189</v>
      </c>
      <c r="C1" s="39"/>
    </row>
    <row r="2" spans="1:6" ht="15" customHeight="1" x14ac:dyDescent="0.2">
      <c r="A2" s="41" t="s">
        <v>34</v>
      </c>
      <c r="B2" s="42" t="s">
        <v>190</v>
      </c>
      <c r="C2" s="39"/>
    </row>
    <row r="3" spans="1:6" s="39" customFormat="1" ht="43.5" customHeight="1" x14ac:dyDescent="0.2">
      <c r="A3" s="43" t="s">
        <v>35</v>
      </c>
      <c r="B3" s="37" t="s">
        <v>191</v>
      </c>
    </row>
    <row r="4" spans="1:6" s="39" customFormat="1" x14ac:dyDescent="0.2">
      <c r="A4" s="43" t="s">
        <v>36</v>
      </c>
      <c r="B4" s="44" t="s">
        <v>192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193</v>
      </c>
      <c r="B7" s="46"/>
      <c r="C7" s="77">
        <f>C13+C98</f>
        <v>3356762</v>
      </c>
      <c r="D7" s="77">
        <f>D13+D98</f>
        <v>3356762</v>
      </c>
      <c r="E7" s="77">
        <f>E13+E98</f>
        <v>1786508.48</v>
      </c>
      <c r="F7" s="77">
        <f>(E7*100)/D7</f>
        <v>53.221183986234351</v>
      </c>
    </row>
    <row r="8" spans="1:6" x14ac:dyDescent="0.2">
      <c r="A8" s="47" t="s">
        <v>80</v>
      </c>
      <c r="B8" s="46"/>
      <c r="C8" s="77">
        <f>C70</f>
        <v>1000</v>
      </c>
      <c r="D8" s="77">
        <f>D70</f>
        <v>1000</v>
      </c>
      <c r="E8" s="77">
        <f>E70</f>
        <v>899.98</v>
      </c>
      <c r="F8" s="77">
        <f>(E8*100)/D8</f>
        <v>89.998000000000005</v>
      </c>
    </row>
    <row r="9" spans="1:6" x14ac:dyDescent="0.2">
      <c r="A9" s="47" t="s">
        <v>194</v>
      </c>
      <c r="B9" s="46"/>
      <c r="C9" s="77">
        <f>C79</f>
        <v>0</v>
      </c>
      <c r="D9" s="77">
        <f>D79</f>
        <v>0</v>
      </c>
      <c r="E9" s="77">
        <f>E79</f>
        <v>0</v>
      </c>
      <c r="F9" s="77" t="e">
        <f>(E9*100)/D9</f>
        <v>#DIV/0!</v>
      </c>
    </row>
    <row r="10" spans="1:6" x14ac:dyDescent="0.2">
      <c r="A10" s="47" t="s">
        <v>195</v>
      </c>
      <c r="B10" s="46"/>
      <c r="C10" s="77">
        <f>C84</f>
        <v>50435</v>
      </c>
      <c r="D10" s="77">
        <f>D84</f>
        <v>50435</v>
      </c>
      <c r="E10" s="77">
        <f>E84</f>
        <v>9498.2000000000007</v>
      </c>
      <c r="F10" s="77">
        <f>(E10*100)/D10</f>
        <v>18.832556756220878</v>
      </c>
    </row>
    <row r="11" spans="1:6" s="57" customFormat="1" x14ac:dyDescent="0.2"/>
    <row r="12" spans="1:6" ht="38.25" x14ac:dyDescent="0.2">
      <c r="A12" s="47" t="s">
        <v>196</v>
      </c>
      <c r="B12" s="47" t="s">
        <v>197</v>
      </c>
      <c r="C12" s="47" t="s">
        <v>43</v>
      </c>
      <c r="D12" s="47" t="s">
        <v>198</v>
      </c>
      <c r="E12" s="47" t="s">
        <v>199</v>
      </c>
      <c r="F12" s="47" t="s">
        <v>200</v>
      </c>
    </row>
    <row r="13" spans="1:6" x14ac:dyDescent="0.2">
      <c r="A13" s="48" t="s">
        <v>193</v>
      </c>
      <c r="B13" s="48" t="s">
        <v>201</v>
      </c>
      <c r="C13" s="78">
        <f>C14+C56</f>
        <v>3356762</v>
      </c>
      <c r="D13" s="78">
        <f>D14+D56</f>
        <v>3356762</v>
      </c>
      <c r="E13" s="78">
        <f>E14+E56</f>
        <v>1786508.48</v>
      </c>
      <c r="F13" s="79">
        <f>(E13*100)/D13</f>
        <v>53.221183986234351</v>
      </c>
    </row>
    <row r="14" spans="1:6" x14ac:dyDescent="0.2">
      <c r="A14" s="49" t="s">
        <v>78</v>
      </c>
      <c r="B14" s="50" t="s">
        <v>79</v>
      </c>
      <c r="C14" s="80">
        <f>C15+C23+C50</f>
        <v>3310362</v>
      </c>
      <c r="D14" s="80">
        <f>D15+D23+D50</f>
        <v>3310362</v>
      </c>
      <c r="E14" s="80">
        <f>E15+E23+E50</f>
        <v>1773889.58</v>
      </c>
      <c r="F14" s="81">
        <f>(E14*100)/D14</f>
        <v>53.585969751948575</v>
      </c>
    </row>
    <row r="15" spans="1:6" x14ac:dyDescent="0.2">
      <c r="A15" s="51" t="s">
        <v>80</v>
      </c>
      <c r="B15" s="52" t="s">
        <v>81</v>
      </c>
      <c r="C15" s="82">
        <f>C16+C19+C21</f>
        <v>2683095</v>
      </c>
      <c r="D15" s="82">
        <f>D16+D19+D21</f>
        <v>2683095</v>
      </c>
      <c r="E15" s="82">
        <f>E16+E19+E21</f>
        <v>1445987.37</v>
      </c>
      <c r="F15" s="81">
        <f>(E15*100)/D15</f>
        <v>53.892514801004062</v>
      </c>
    </row>
    <row r="16" spans="1:6" x14ac:dyDescent="0.2">
      <c r="A16" s="53" t="s">
        <v>82</v>
      </c>
      <c r="B16" s="54" t="s">
        <v>83</v>
      </c>
      <c r="C16" s="83">
        <f>C17+C18</f>
        <v>2216500</v>
      </c>
      <c r="D16" s="83">
        <f>D17+D18</f>
        <v>2216500</v>
      </c>
      <c r="E16" s="83">
        <f>E17+E18</f>
        <v>1196832.6600000001</v>
      </c>
      <c r="F16" s="83">
        <f>(E16*100)/D16</f>
        <v>53.996510715091361</v>
      </c>
    </row>
    <row r="17" spans="1:6" x14ac:dyDescent="0.2">
      <c r="A17" s="55" t="s">
        <v>84</v>
      </c>
      <c r="B17" s="56" t="s">
        <v>85</v>
      </c>
      <c r="C17" s="84">
        <v>2196500</v>
      </c>
      <c r="D17" s="84">
        <v>2196500</v>
      </c>
      <c r="E17" s="84">
        <v>1174765.1000000001</v>
      </c>
      <c r="F17" s="84"/>
    </row>
    <row r="18" spans="1:6" x14ac:dyDescent="0.2">
      <c r="A18" s="55" t="s">
        <v>86</v>
      </c>
      <c r="B18" s="56" t="s">
        <v>87</v>
      </c>
      <c r="C18" s="84">
        <v>20000</v>
      </c>
      <c r="D18" s="84">
        <v>20000</v>
      </c>
      <c r="E18" s="84">
        <v>22067.56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86500</v>
      </c>
      <c r="D19" s="83">
        <f>D20</f>
        <v>86500</v>
      </c>
      <c r="E19" s="83">
        <f>E20</f>
        <v>52924.73</v>
      </c>
      <c r="F19" s="83">
        <f>(E19*100)/D19</f>
        <v>61.184658959537572</v>
      </c>
    </row>
    <row r="20" spans="1:6" x14ac:dyDescent="0.2">
      <c r="A20" s="55" t="s">
        <v>90</v>
      </c>
      <c r="B20" s="56" t="s">
        <v>89</v>
      </c>
      <c r="C20" s="84">
        <v>86500</v>
      </c>
      <c r="D20" s="84">
        <v>86500</v>
      </c>
      <c r="E20" s="84">
        <v>52924.73</v>
      </c>
      <c r="F20" s="84"/>
    </row>
    <row r="21" spans="1:6" x14ac:dyDescent="0.2">
      <c r="A21" s="53" t="s">
        <v>91</v>
      </c>
      <c r="B21" s="54" t="s">
        <v>92</v>
      </c>
      <c r="C21" s="83">
        <f>C22</f>
        <v>380095</v>
      </c>
      <c r="D21" s="83">
        <f>D22</f>
        <v>380095</v>
      </c>
      <c r="E21" s="83">
        <f>E22</f>
        <v>196229.98</v>
      </c>
      <c r="F21" s="83">
        <f>(E21*100)/D21</f>
        <v>51.626561780607481</v>
      </c>
    </row>
    <row r="22" spans="1:6" x14ac:dyDescent="0.2">
      <c r="A22" s="55" t="s">
        <v>93</v>
      </c>
      <c r="B22" s="56" t="s">
        <v>94</v>
      </c>
      <c r="C22" s="84">
        <v>380095</v>
      </c>
      <c r="D22" s="84">
        <v>380095</v>
      </c>
      <c r="E22" s="84">
        <v>196229.98</v>
      </c>
      <c r="F22" s="84"/>
    </row>
    <row r="23" spans="1:6" x14ac:dyDescent="0.2">
      <c r="A23" s="51" t="s">
        <v>95</v>
      </c>
      <c r="B23" s="52" t="s">
        <v>96</v>
      </c>
      <c r="C23" s="82">
        <f>C24+C28+C33+C43+C45</f>
        <v>624617</v>
      </c>
      <c r="D23" s="82">
        <f>D24+D28+D33+D43+D45</f>
        <v>624617</v>
      </c>
      <c r="E23" s="82">
        <f>E24+E28+E33+E43+E45</f>
        <v>326463.80999999994</v>
      </c>
      <c r="F23" s="81">
        <f>(E23*100)/D23</f>
        <v>52.266238350861407</v>
      </c>
    </row>
    <row r="24" spans="1:6" x14ac:dyDescent="0.2">
      <c r="A24" s="53" t="s">
        <v>97</v>
      </c>
      <c r="B24" s="54" t="s">
        <v>98</v>
      </c>
      <c r="C24" s="83">
        <f>C25+C26+C27</f>
        <v>115000</v>
      </c>
      <c r="D24" s="83">
        <f>D25+D26+D27</f>
        <v>115000</v>
      </c>
      <c r="E24" s="83">
        <f>E25+E26+E27</f>
        <v>48965.189999999995</v>
      </c>
      <c r="F24" s="83">
        <f>(E24*100)/D24</f>
        <v>42.578426086956519</v>
      </c>
    </row>
    <row r="25" spans="1:6" x14ac:dyDescent="0.2">
      <c r="A25" s="55" t="s">
        <v>99</v>
      </c>
      <c r="B25" s="56" t="s">
        <v>100</v>
      </c>
      <c r="C25" s="84">
        <v>4000</v>
      </c>
      <c r="D25" s="84">
        <v>4000</v>
      </c>
      <c r="E25" s="84">
        <v>691.45</v>
      </c>
      <c r="F25" s="84"/>
    </row>
    <row r="26" spans="1:6" ht="25.5" x14ac:dyDescent="0.2">
      <c r="A26" s="55" t="s">
        <v>101</v>
      </c>
      <c r="B26" s="56" t="s">
        <v>102</v>
      </c>
      <c r="C26" s="84">
        <v>107000</v>
      </c>
      <c r="D26" s="84">
        <v>107000</v>
      </c>
      <c r="E26" s="84">
        <v>48273.74</v>
      </c>
      <c r="F26" s="84"/>
    </row>
    <row r="27" spans="1:6" x14ac:dyDescent="0.2">
      <c r="A27" s="55" t="s">
        <v>103</v>
      </c>
      <c r="B27" s="56" t="s">
        <v>104</v>
      </c>
      <c r="C27" s="84">
        <v>4000</v>
      </c>
      <c r="D27" s="84">
        <v>4000</v>
      </c>
      <c r="E27" s="84">
        <v>0</v>
      </c>
      <c r="F27" s="84"/>
    </row>
    <row r="28" spans="1:6" x14ac:dyDescent="0.2">
      <c r="A28" s="53" t="s">
        <v>105</v>
      </c>
      <c r="B28" s="54" t="s">
        <v>106</v>
      </c>
      <c r="C28" s="83">
        <f>C29+C30+C31+C32</f>
        <v>106500</v>
      </c>
      <c r="D28" s="83">
        <f>D29+D30+D31+D32</f>
        <v>106500</v>
      </c>
      <c r="E28" s="83">
        <f>E29+E30+E31+E32</f>
        <v>44326.839999999989</v>
      </c>
      <c r="F28" s="83">
        <f>(E28*100)/D28</f>
        <v>41.621446009389672</v>
      </c>
    </row>
    <row r="29" spans="1:6" x14ac:dyDescent="0.2">
      <c r="A29" s="55" t="s">
        <v>107</v>
      </c>
      <c r="B29" s="56" t="s">
        <v>108</v>
      </c>
      <c r="C29" s="84">
        <v>40000</v>
      </c>
      <c r="D29" s="84">
        <v>40000</v>
      </c>
      <c r="E29" s="84">
        <v>14383.2</v>
      </c>
      <c r="F29" s="84"/>
    </row>
    <row r="30" spans="1:6" x14ac:dyDescent="0.2">
      <c r="A30" s="55" t="s">
        <v>109</v>
      </c>
      <c r="B30" s="56" t="s">
        <v>110</v>
      </c>
      <c r="C30" s="84">
        <v>65000</v>
      </c>
      <c r="D30" s="84">
        <v>65000</v>
      </c>
      <c r="E30" s="84">
        <v>28890.17</v>
      </c>
      <c r="F30" s="84"/>
    </row>
    <row r="31" spans="1:6" x14ac:dyDescent="0.2">
      <c r="A31" s="55" t="s">
        <v>111</v>
      </c>
      <c r="B31" s="56" t="s">
        <v>112</v>
      </c>
      <c r="C31" s="84">
        <v>1000</v>
      </c>
      <c r="D31" s="84">
        <v>1000</v>
      </c>
      <c r="E31" s="84">
        <v>1028.77</v>
      </c>
      <c r="F31" s="84"/>
    </row>
    <row r="32" spans="1:6" x14ac:dyDescent="0.2">
      <c r="A32" s="55" t="s">
        <v>113</v>
      </c>
      <c r="B32" s="56" t="s">
        <v>114</v>
      </c>
      <c r="C32" s="84">
        <v>500</v>
      </c>
      <c r="D32" s="84">
        <v>500</v>
      </c>
      <c r="E32" s="84">
        <v>24.7</v>
      </c>
      <c r="F32" s="84"/>
    </row>
    <row r="33" spans="1:6" x14ac:dyDescent="0.2">
      <c r="A33" s="53" t="s">
        <v>115</v>
      </c>
      <c r="B33" s="54" t="s">
        <v>116</v>
      </c>
      <c r="C33" s="83">
        <f>C34+C35+C36+C37+C38+C39+C40+C41+C42</f>
        <v>397100</v>
      </c>
      <c r="D33" s="83">
        <f>D34+D35+D36+D37+D38+D39+D40+D41+D42</f>
        <v>397100</v>
      </c>
      <c r="E33" s="83">
        <f>E34+E35+E36+E37+E38+E39+E40+E41+E42</f>
        <v>231108.53999999998</v>
      </c>
      <c r="F33" s="83">
        <f>(E33*100)/D33</f>
        <v>58.19907831780408</v>
      </c>
    </row>
    <row r="34" spans="1:6" x14ac:dyDescent="0.2">
      <c r="A34" s="55" t="s">
        <v>117</v>
      </c>
      <c r="B34" s="56" t="s">
        <v>118</v>
      </c>
      <c r="C34" s="84">
        <v>280000</v>
      </c>
      <c r="D34" s="84">
        <v>280000</v>
      </c>
      <c r="E34" s="84">
        <v>164899.96</v>
      </c>
      <c r="F34" s="84"/>
    </row>
    <row r="35" spans="1:6" x14ac:dyDescent="0.2">
      <c r="A35" s="55" t="s">
        <v>119</v>
      </c>
      <c r="B35" s="56" t="s">
        <v>120</v>
      </c>
      <c r="C35" s="84">
        <v>8000</v>
      </c>
      <c r="D35" s="84">
        <v>8000</v>
      </c>
      <c r="E35" s="84">
        <v>1291.6099999999999</v>
      </c>
      <c r="F35" s="84"/>
    </row>
    <row r="36" spans="1:6" x14ac:dyDescent="0.2">
      <c r="A36" s="55" t="s">
        <v>121</v>
      </c>
      <c r="B36" s="56" t="s">
        <v>122</v>
      </c>
      <c r="C36" s="84">
        <v>9000</v>
      </c>
      <c r="D36" s="84">
        <v>9000</v>
      </c>
      <c r="E36" s="84">
        <v>5476.85</v>
      </c>
      <c r="F36" s="84"/>
    </row>
    <row r="37" spans="1:6" x14ac:dyDescent="0.2">
      <c r="A37" s="55" t="s">
        <v>123</v>
      </c>
      <c r="B37" s="56" t="s">
        <v>124</v>
      </c>
      <c r="C37" s="84">
        <v>30000</v>
      </c>
      <c r="D37" s="84">
        <v>30000</v>
      </c>
      <c r="E37" s="84">
        <v>12748.47</v>
      </c>
      <c r="F37" s="84"/>
    </row>
    <row r="38" spans="1:6" x14ac:dyDescent="0.2">
      <c r="A38" s="55" t="s">
        <v>125</v>
      </c>
      <c r="B38" s="56" t="s">
        <v>126</v>
      </c>
      <c r="C38" s="84">
        <v>35000</v>
      </c>
      <c r="D38" s="84">
        <v>35000</v>
      </c>
      <c r="E38" s="84">
        <v>16673.66</v>
      </c>
      <c r="F38" s="84"/>
    </row>
    <row r="39" spans="1:6" x14ac:dyDescent="0.2">
      <c r="A39" s="55" t="s">
        <v>127</v>
      </c>
      <c r="B39" s="56" t="s">
        <v>128</v>
      </c>
      <c r="C39" s="84">
        <v>10000</v>
      </c>
      <c r="D39" s="84">
        <v>10000</v>
      </c>
      <c r="E39" s="84">
        <v>194.56</v>
      </c>
      <c r="F39" s="84"/>
    </row>
    <row r="40" spans="1:6" x14ac:dyDescent="0.2">
      <c r="A40" s="55" t="s">
        <v>129</v>
      </c>
      <c r="B40" s="56" t="s">
        <v>130</v>
      </c>
      <c r="C40" s="84">
        <v>17000</v>
      </c>
      <c r="D40" s="84">
        <v>17000</v>
      </c>
      <c r="E40" s="84">
        <v>27129.62</v>
      </c>
      <c r="F40" s="84"/>
    </row>
    <row r="41" spans="1:6" x14ac:dyDescent="0.2">
      <c r="A41" s="55" t="s">
        <v>131</v>
      </c>
      <c r="B41" s="56" t="s">
        <v>132</v>
      </c>
      <c r="C41" s="84">
        <v>100</v>
      </c>
      <c r="D41" s="84">
        <v>100</v>
      </c>
      <c r="E41" s="84">
        <v>172.91</v>
      </c>
      <c r="F41" s="84"/>
    </row>
    <row r="42" spans="1:6" x14ac:dyDescent="0.2">
      <c r="A42" s="55" t="s">
        <v>133</v>
      </c>
      <c r="B42" s="56" t="s">
        <v>134</v>
      </c>
      <c r="C42" s="84">
        <v>8000</v>
      </c>
      <c r="D42" s="84">
        <v>8000</v>
      </c>
      <c r="E42" s="84">
        <v>2520.9</v>
      </c>
      <c r="F42" s="84"/>
    </row>
    <row r="43" spans="1:6" x14ac:dyDescent="0.2">
      <c r="A43" s="53" t="s">
        <v>135</v>
      </c>
      <c r="B43" s="54" t="s">
        <v>136</v>
      </c>
      <c r="C43" s="83">
        <f>C44</f>
        <v>350</v>
      </c>
      <c r="D43" s="83">
        <f>D44</f>
        <v>350</v>
      </c>
      <c r="E43" s="83">
        <f>E44</f>
        <v>32.6</v>
      </c>
      <c r="F43" s="83">
        <f>(E43*100)/D43</f>
        <v>9.3142857142857149</v>
      </c>
    </row>
    <row r="44" spans="1:6" ht="25.5" x14ac:dyDescent="0.2">
      <c r="A44" s="55" t="s">
        <v>137</v>
      </c>
      <c r="B44" s="56" t="s">
        <v>138</v>
      </c>
      <c r="C44" s="84">
        <v>350</v>
      </c>
      <c r="D44" s="84">
        <v>350</v>
      </c>
      <c r="E44" s="84">
        <v>32.6</v>
      </c>
      <c r="F44" s="84"/>
    </row>
    <row r="45" spans="1:6" x14ac:dyDescent="0.2">
      <c r="A45" s="53" t="s">
        <v>139</v>
      </c>
      <c r="B45" s="54" t="s">
        <v>140</v>
      </c>
      <c r="C45" s="83">
        <f>C46+C47+C48+C49</f>
        <v>5667</v>
      </c>
      <c r="D45" s="83">
        <f>D46+D47+D48+D49</f>
        <v>5667</v>
      </c>
      <c r="E45" s="83">
        <f>E46+E47+E48+E49</f>
        <v>2030.64</v>
      </c>
      <c r="F45" s="83">
        <f>(E45*100)/D45</f>
        <v>35.832715722604554</v>
      </c>
    </row>
    <row r="46" spans="1:6" x14ac:dyDescent="0.2">
      <c r="A46" s="55" t="s">
        <v>143</v>
      </c>
      <c r="B46" s="56" t="s">
        <v>144</v>
      </c>
      <c r="C46" s="84">
        <v>1100</v>
      </c>
      <c r="D46" s="84">
        <v>1100</v>
      </c>
      <c r="E46" s="84">
        <v>0</v>
      </c>
      <c r="F46" s="84"/>
    </row>
    <row r="47" spans="1:6" x14ac:dyDescent="0.2">
      <c r="A47" s="55" t="s">
        <v>145</v>
      </c>
      <c r="B47" s="56" t="s">
        <v>146</v>
      </c>
      <c r="C47" s="84">
        <v>67</v>
      </c>
      <c r="D47" s="84">
        <v>67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4000</v>
      </c>
      <c r="D48" s="84">
        <v>4000</v>
      </c>
      <c r="E48" s="84">
        <v>2030.64</v>
      </c>
      <c r="F48" s="84"/>
    </row>
    <row r="49" spans="1:6" x14ac:dyDescent="0.2">
      <c r="A49" s="55" t="s">
        <v>149</v>
      </c>
      <c r="B49" s="56" t="s">
        <v>140</v>
      </c>
      <c r="C49" s="84">
        <v>500</v>
      </c>
      <c r="D49" s="84">
        <v>500</v>
      </c>
      <c r="E49" s="84">
        <v>0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2650</v>
      </c>
      <c r="D50" s="82">
        <f>D51+D53</f>
        <v>2650</v>
      </c>
      <c r="E50" s="82">
        <f>E51+E53</f>
        <v>1438.4</v>
      </c>
      <c r="F50" s="81">
        <f>(E50*100)/D50</f>
        <v>54.279245283018867</v>
      </c>
    </row>
    <row r="51" spans="1:6" x14ac:dyDescent="0.2">
      <c r="A51" s="53" t="s">
        <v>152</v>
      </c>
      <c r="B51" s="54" t="s">
        <v>153</v>
      </c>
      <c r="C51" s="83">
        <f>C52</f>
        <v>450</v>
      </c>
      <c r="D51" s="83">
        <f>D52</f>
        <v>450</v>
      </c>
      <c r="E51" s="83">
        <f>E52</f>
        <v>133.43</v>
      </c>
      <c r="F51" s="83">
        <f>(E51*100)/D51</f>
        <v>29.65111111111111</v>
      </c>
    </row>
    <row r="52" spans="1:6" ht="25.5" x14ac:dyDescent="0.2">
      <c r="A52" s="55" t="s">
        <v>154</v>
      </c>
      <c r="B52" s="56" t="s">
        <v>155</v>
      </c>
      <c r="C52" s="84">
        <v>450</v>
      </c>
      <c r="D52" s="84">
        <v>450</v>
      </c>
      <c r="E52" s="84">
        <v>133.43</v>
      </c>
      <c r="F52" s="84"/>
    </row>
    <row r="53" spans="1:6" x14ac:dyDescent="0.2">
      <c r="A53" s="53" t="s">
        <v>156</v>
      </c>
      <c r="B53" s="54" t="s">
        <v>157</v>
      </c>
      <c r="C53" s="83">
        <f>C54+C55</f>
        <v>2200</v>
      </c>
      <c r="D53" s="83">
        <f>D54+D55</f>
        <v>2200</v>
      </c>
      <c r="E53" s="83">
        <f>E54+E55</f>
        <v>1304.97</v>
      </c>
      <c r="F53" s="83">
        <f>(E53*100)/D53</f>
        <v>59.316818181818185</v>
      </c>
    </row>
    <row r="54" spans="1:6" x14ac:dyDescent="0.2">
      <c r="A54" s="55" t="s">
        <v>158</v>
      </c>
      <c r="B54" s="56" t="s">
        <v>159</v>
      </c>
      <c r="C54" s="84">
        <v>2100</v>
      </c>
      <c r="D54" s="84">
        <v>2100</v>
      </c>
      <c r="E54" s="84">
        <v>1267.94</v>
      </c>
      <c r="F54" s="84"/>
    </row>
    <row r="55" spans="1:6" x14ac:dyDescent="0.2">
      <c r="A55" s="55" t="s">
        <v>160</v>
      </c>
      <c r="B55" s="56" t="s">
        <v>161</v>
      </c>
      <c r="C55" s="84">
        <v>100</v>
      </c>
      <c r="D55" s="84">
        <v>100</v>
      </c>
      <c r="E55" s="84">
        <v>37.03</v>
      </c>
      <c r="F55" s="84"/>
    </row>
    <row r="56" spans="1:6" x14ac:dyDescent="0.2">
      <c r="A56" s="49" t="s">
        <v>162</v>
      </c>
      <c r="B56" s="50" t="s">
        <v>163</v>
      </c>
      <c r="C56" s="80">
        <f>C57+C62</f>
        <v>46400</v>
      </c>
      <c r="D56" s="80">
        <f>D57+D62</f>
        <v>46400</v>
      </c>
      <c r="E56" s="80">
        <f>E57+E62</f>
        <v>12618.9</v>
      </c>
      <c r="F56" s="81">
        <f>(E56*100)/D56</f>
        <v>27.195905172413791</v>
      </c>
    </row>
    <row r="57" spans="1:6" x14ac:dyDescent="0.2">
      <c r="A57" s="51" t="s">
        <v>164</v>
      </c>
      <c r="B57" s="52" t="s">
        <v>165</v>
      </c>
      <c r="C57" s="82">
        <f>C58+C60</f>
        <v>14400</v>
      </c>
      <c r="D57" s="82">
        <f>D58+D60</f>
        <v>14400</v>
      </c>
      <c r="E57" s="82">
        <f>E58+E60</f>
        <v>12618.9</v>
      </c>
      <c r="F57" s="81">
        <f>(E57*100)/D57</f>
        <v>87.631249999999994</v>
      </c>
    </row>
    <row r="58" spans="1:6" x14ac:dyDescent="0.2">
      <c r="A58" s="53" t="s">
        <v>166</v>
      </c>
      <c r="B58" s="54" t="s">
        <v>167</v>
      </c>
      <c r="C58" s="83">
        <f>C59</f>
        <v>11000</v>
      </c>
      <c r="D58" s="83">
        <f>D59</f>
        <v>11000</v>
      </c>
      <c r="E58" s="83">
        <f>E59</f>
        <v>10876.49</v>
      </c>
      <c r="F58" s="83">
        <f>(E58*100)/D58</f>
        <v>98.877181818181825</v>
      </c>
    </row>
    <row r="59" spans="1:6" x14ac:dyDescent="0.2">
      <c r="A59" s="55" t="s">
        <v>168</v>
      </c>
      <c r="B59" s="56" t="s">
        <v>169</v>
      </c>
      <c r="C59" s="84">
        <v>11000</v>
      </c>
      <c r="D59" s="84">
        <v>11000</v>
      </c>
      <c r="E59" s="84">
        <v>10876.49</v>
      </c>
      <c r="F59" s="84"/>
    </row>
    <row r="60" spans="1:6" x14ac:dyDescent="0.2">
      <c r="A60" s="53" t="s">
        <v>170</v>
      </c>
      <c r="B60" s="54" t="s">
        <v>171</v>
      </c>
      <c r="C60" s="83">
        <f>C61</f>
        <v>3400</v>
      </c>
      <c r="D60" s="83">
        <f>D61</f>
        <v>3400</v>
      </c>
      <c r="E60" s="83">
        <f>E61</f>
        <v>1742.41</v>
      </c>
      <c r="F60" s="83">
        <f>(E60*100)/D60</f>
        <v>51.247352941176473</v>
      </c>
    </row>
    <row r="61" spans="1:6" x14ac:dyDescent="0.2">
      <c r="A61" s="55" t="s">
        <v>172</v>
      </c>
      <c r="B61" s="56" t="s">
        <v>173</v>
      </c>
      <c r="C61" s="84">
        <v>3400</v>
      </c>
      <c r="D61" s="84">
        <v>3400</v>
      </c>
      <c r="E61" s="84">
        <v>1742.41</v>
      </c>
      <c r="F61" s="84"/>
    </row>
    <row r="62" spans="1:6" x14ac:dyDescent="0.2">
      <c r="A62" s="51" t="s">
        <v>174</v>
      </c>
      <c r="B62" s="52" t="s">
        <v>175</v>
      </c>
      <c r="C62" s="82">
        <f t="shared" ref="C62:E63" si="0">C63</f>
        <v>32000</v>
      </c>
      <c r="D62" s="82">
        <f t="shared" si="0"/>
        <v>32000</v>
      </c>
      <c r="E62" s="82">
        <f t="shared" si="0"/>
        <v>0</v>
      </c>
      <c r="F62" s="81">
        <f>(E62*100)/D62</f>
        <v>0</v>
      </c>
    </row>
    <row r="63" spans="1:6" ht="25.5" x14ac:dyDescent="0.2">
      <c r="A63" s="53" t="s">
        <v>176</v>
      </c>
      <c r="B63" s="54" t="s">
        <v>177</v>
      </c>
      <c r="C63" s="83">
        <f t="shared" si="0"/>
        <v>32000</v>
      </c>
      <c r="D63" s="83">
        <f t="shared" si="0"/>
        <v>32000</v>
      </c>
      <c r="E63" s="83">
        <f t="shared" si="0"/>
        <v>0</v>
      </c>
      <c r="F63" s="83">
        <f>(E63*100)/D63</f>
        <v>0</v>
      </c>
    </row>
    <row r="64" spans="1:6" x14ac:dyDescent="0.2">
      <c r="A64" s="55" t="s">
        <v>178</v>
      </c>
      <c r="B64" s="56" t="s">
        <v>177</v>
      </c>
      <c r="C64" s="84">
        <v>32000</v>
      </c>
      <c r="D64" s="84">
        <v>32000</v>
      </c>
      <c r="E64" s="84">
        <v>0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1">C66</f>
        <v>3356762</v>
      </c>
      <c r="D65" s="80">
        <f t="shared" si="1"/>
        <v>3356762</v>
      </c>
      <c r="E65" s="80">
        <f t="shared" si="1"/>
        <v>1786508.48</v>
      </c>
      <c r="F65" s="81">
        <f>(E65*100)/D65</f>
        <v>53.221183986234351</v>
      </c>
    </row>
    <row r="66" spans="1:6" x14ac:dyDescent="0.2">
      <c r="A66" s="51" t="s">
        <v>70</v>
      </c>
      <c r="B66" s="52" t="s">
        <v>71</v>
      </c>
      <c r="C66" s="82">
        <f t="shared" si="1"/>
        <v>3356762</v>
      </c>
      <c r="D66" s="82">
        <f t="shared" si="1"/>
        <v>3356762</v>
      </c>
      <c r="E66" s="82">
        <f t="shared" si="1"/>
        <v>1786508.48</v>
      </c>
      <c r="F66" s="81">
        <f>(E66*100)/D66</f>
        <v>53.221183986234351</v>
      </c>
    </row>
    <row r="67" spans="1:6" ht="25.5" x14ac:dyDescent="0.2">
      <c r="A67" s="53" t="s">
        <v>72</v>
      </c>
      <c r="B67" s="54" t="s">
        <v>73</v>
      </c>
      <c r="C67" s="83">
        <f>C68+C69</f>
        <v>3356762</v>
      </c>
      <c r="D67" s="83">
        <f>D68+D69</f>
        <v>3356762</v>
      </c>
      <c r="E67" s="83">
        <f>E68+E69</f>
        <v>1786508.48</v>
      </c>
      <c r="F67" s="83">
        <f>(E67*100)/D67</f>
        <v>53.221183986234351</v>
      </c>
    </row>
    <row r="68" spans="1:6" x14ac:dyDescent="0.2">
      <c r="A68" s="55" t="s">
        <v>74</v>
      </c>
      <c r="B68" s="56" t="s">
        <v>75</v>
      </c>
      <c r="C68" s="84">
        <v>3310362</v>
      </c>
      <c r="D68" s="84">
        <v>3310362</v>
      </c>
      <c r="E68" s="84">
        <v>1773889.58</v>
      </c>
      <c r="F68" s="84"/>
    </row>
    <row r="69" spans="1:6" ht="25.5" x14ac:dyDescent="0.2">
      <c r="A69" s="55" t="s">
        <v>76</v>
      </c>
      <c r="B69" s="56" t="s">
        <v>77</v>
      </c>
      <c r="C69" s="84">
        <v>46400</v>
      </c>
      <c r="D69" s="84">
        <v>46400</v>
      </c>
      <c r="E69" s="84">
        <v>12618.9</v>
      </c>
      <c r="F69" s="84"/>
    </row>
    <row r="70" spans="1:6" x14ac:dyDescent="0.2">
      <c r="A70" s="48" t="s">
        <v>80</v>
      </c>
      <c r="B70" s="48" t="s">
        <v>202</v>
      </c>
      <c r="C70" s="78">
        <f t="shared" ref="C70:E73" si="2">C71</f>
        <v>1000</v>
      </c>
      <c r="D70" s="78">
        <f t="shared" si="2"/>
        <v>1000</v>
      </c>
      <c r="E70" s="78">
        <f t="shared" si="2"/>
        <v>899.98</v>
      </c>
      <c r="F70" s="79">
        <f>(E70*100)/D70</f>
        <v>89.998000000000005</v>
      </c>
    </row>
    <row r="71" spans="1:6" x14ac:dyDescent="0.2">
      <c r="A71" s="49" t="s">
        <v>162</v>
      </c>
      <c r="B71" s="50" t="s">
        <v>163</v>
      </c>
      <c r="C71" s="80">
        <f t="shared" si="2"/>
        <v>1000</v>
      </c>
      <c r="D71" s="80">
        <f t="shared" si="2"/>
        <v>1000</v>
      </c>
      <c r="E71" s="80">
        <f t="shared" si="2"/>
        <v>899.98</v>
      </c>
      <c r="F71" s="81">
        <f>(E71*100)/D71</f>
        <v>89.998000000000005</v>
      </c>
    </row>
    <row r="72" spans="1:6" x14ac:dyDescent="0.2">
      <c r="A72" s="51" t="s">
        <v>164</v>
      </c>
      <c r="B72" s="52" t="s">
        <v>165</v>
      </c>
      <c r="C72" s="82">
        <f t="shared" si="2"/>
        <v>1000</v>
      </c>
      <c r="D72" s="82">
        <f t="shared" si="2"/>
        <v>1000</v>
      </c>
      <c r="E72" s="82">
        <f t="shared" si="2"/>
        <v>899.98</v>
      </c>
      <c r="F72" s="81">
        <f>(E72*100)/D72</f>
        <v>89.998000000000005</v>
      </c>
    </row>
    <row r="73" spans="1:6" x14ac:dyDescent="0.2">
      <c r="A73" s="53" t="s">
        <v>166</v>
      </c>
      <c r="B73" s="54" t="s">
        <v>167</v>
      </c>
      <c r="C73" s="83">
        <f t="shared" si="2"/>
        <v>1000</v>
      </c>
      <c r="D73" s="83">
        <f t="shared" si="2"/>
        <v>1000</v>
      </c>
      <c r="E73" s="83">
        <f t="shared" si="2"/>
        <v>899.98</v>
      </c>
      <c r="F73" s="83">
        <f>(E73*100)/D73</f>
        <v>89.998000000000005</v>
      </c>
    </row>
    <row r="74" spans="1:6" x14ac:dyDescent="0.2">
      <c r="A74" s="55" t="s">
        <v>168</v>
      </c>
      <c r="B74" s="56" t="s">
        <v>169</v>
      </c>
      <c r="C74" s="84">
        <v>1000</v>
      </c>
      <c r="D74" s="84">
        <v>1000</v>
      </c>
      <c r="E74" s="84">
        <v>899.98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3">C76</f>
        <v>1000</v>
      </c>
      <c r="D75" s="80">
        <f t="shared" si="3"/>
        <v>1000</v>
      </c>
      <c r="E75" s="80">
        <f t="shared" si="3"/>
        <v>899.98</v>
      </c>
      <c r="F75" s="81">
        <f>(E75*100)/D75</f>
        <v>89.998000000000005</v>
      </c>
    </row>
    <row r="76" spans="1:6" x14ac:dyDescent="0.2">
      <c r="A76" s="51" t="s">
        <v>64</v>
      </c>
      <c r="B76" s="52" t="s">
        <v>65</v>
      </c>
      <c r="C76" s="82">
        <f t="shared" si="3"/>
        <v>1000</v>
      </c>
      <c r="D76" s="82">
        <f t="shared" si="3"/>
        <v>1000</v>
      </c>
      <c r="E76" s="82">
        <f t="shared" si="3"/>
        <v>899.98</v>
      </c>
      <c r="F76" s="81">
        <f>(E76*100)/D76</f>
        <v>89.998000000000005</v>
      </c>
    </row>
    <row r="77" spans="1:6" x14ac:dyDescent="0.2">
      <c r="A77" s="53" t="s">
        <v>66</v>
      </c>
      <c r="B77" s="54" t="s">
        <v>67</v>
      </c>
      <c r="C77" s="83">
        <f t="shared" si="3"/>
        <v>1000</v>
      </c>
      <c r="D77" s="83">
        <f t="shared" si="3"/>
        <v>1000</v>
      </c>
      <c r="E77" s="83">
        <f t="shared" si="3"/>
        <v>899.98</v>
      </c>
      <c r="F77" s="83">
        <f>(E77*100)/D77</f>
        <v>89.998000000000005</v>
      </c>
    </row>
    <row r="78" spans="1:6" x14ac:dyDescent="0.2">
      <c r="A78" s="55" t="s">
        <v>68</v>
      </c>
      <c r="B78" s="56" t="s">
        <v>69</v>
      </c>
      <c r="C78" s="84">
        <v>1000</v>
      </c>
      <c r="D78" s="84">
        <v>1000</v>
      </c>
      <c r="E78" s="84">
        <v>899.98</v>
      </c>
      <c r="F78" s="84"/>
    </row>
    <row r="79" spans="1:6" x14ac:dyDescent="0.2">
      <c r="A79" s="48" t="s">
        <v>194</v>
      </c>
      <c r="B79" s="48" t="s">
        <v>203</v>
      </c>
      <c r="C79" s="78"/>
      <c r="D79" s="78"/>
      <c r="E79" s="78"/>
      <c r="F79" s="79" t="e">
        <f>(E79*100)/D79</f>
        <v>#DIV/0!</v>
      </c>
    </row>
    <row r="80" spans="1:6" x14ac:dyDescent="0.2">
      <c r="A80" s="49" t="s">
        <v>50</v>
      </c>
      <c r="B80" s="50" t="s">
        <v>51</v>
      </c>
      <c r="C80" s="80">
        <f t="shared" ref="C80:E82" si="4">C81</f>
        <v>0</v>
      </c>
      <c r="D80" s="80">
        <f t="shared" si="4"/>
        <v>0</v>
      </c>
      <c r="E80" s="80">
        <f t="shared" si="4"/>
        <v>0</v>
      </c>
      <c r="F80" s="81" t="e">
        <f>(E80*100)/D80</f>
        <v>#DIV/0!</v>
      </c>
    </row>
    <row r="81" spans="1:6" x14ac:dyDescent="0.2">
      <c r="A81" s="51" t="s">
        <v>58</v>
      </c>
      <c r="B81" s="52" t="s">
        <v>59</v>
      </c>
      <c r="C81" s="82">
        <f t="shared" si="4"/>
        <v>0</v>
      </c>
      <c r="D81" s="82">
        <f t="shared" si="4"/>
        <v>0</v>
      </c>
      <c r="E81" s="82">
        <f t="shared" si="4"/>
        <v>0</v>
      </c>
      <c r="F81" s="81" t="e">
        <f>(E81*100)/D81</f>
        <v>#DIV/0!</v>
      </c>
    </row>
    <row r="82" spans="1:6" x14ac:dyDescent="0.2">
      <c r="A82" s="53" t="s">
        <v>60</v>
      </c>
      <c r="B82" s="54" t="s">
        <v>61</v>
      </c>
      <c r="C82" s="83">
        <f t="shared" si="4"/>
        <v>0</v>
      </c>
      <c r="D82" s="83">
        <f t="shared" si="4"/>
        <v>0</v>
      </c>
      <c r="E82" s="83">
        <f t="shared" si="4"/>
        <v>0</v>
      </c>
      <c r="F82" s="83" t="e">
        <f>(E82*100)/D82</f>
        <v>#DIV/0!</v>
      </c>
    </row>
    <row r="83" spans="1:6" x14ac:dyDescent="0.2">
      <c r="A83" s="55" t="s">
        <v>62</v>
      </c>
      <c r="B83" s="56" t="s">
        <v>63</v>
      </c>
      <c r="C83" s="84">
        <v>0</v>
      </c>
      <c r="D83" s="84">
        <v>0</v>
      </c>
      <c r="E83" s="84">
        <v>0</v>
      </c>
      <c r="F83" s="84"/>
    </row>
    <row r="84" spans="1:6" x14ac:dyDescent="0.2">
      <c r="A84" s="48" t="s">
        <v>195</v>
      </c>
      <c r="B84" s="48" t="s">
        <v>204</v>
      </c>
      <c r="C84" s="78">
        <f t="shared" ref="C84:E85" si="5">C85</f>
        <v>50435</v>
      </c>
      <c r="D84" s="78">
        <f t="shared" si="5"/>
        <v>50435</v>
      </c>
      <c r="E84" s="78">
        <f t="shared" si="5"/>
        <v>9498.2000000000007</v>
      </c>
      <c r="F84" s="79">
        <f>(E84*100)/D84</f>
        <v>18.832556756220878</v>
      </c>
    </row>
    <row r="85" spans="1:6" x14ac:dyDescent="0.2">
      <c r="A85" s="49" t="s">
        <v>78</v>
      </c>
      <c r="B85" s="50" t="s">
        <v>79</v>
      </c>
      <c r="C85" s="80">
        <f t="shared" si="5"/>
        <v>50435</v>
      </c>
      <c r="D85" s="80">
        <f t="shared" si="5"/>
        <v>50435</v>
      </c>
      <c r="E85" s="80">
        <f t="shared" si="5"/>
        <v>9498.2000000000007</v>
      </c>
      <c r="F85" s="81">
        <f>(E85*100)/D85</f>
        <v>18.832556756220878</v>
      </c>
    </row>
    <row r="86" spans="1:6" x14ac:dyDescent="0.2">
      <c r="A86" s="51" t="s">
        <v>95</v>
      </c>
      <c r="B86" s="52" t="s">
        <v>96</v>
      </c>
      <c r="C86" s="82">
        <f>C87+C89+C91</f>
        <v>50435</v>
      </c>
      <c r="D86" s="82">
        <f>D87+D89+D91</f>
        <v>50435</v>
      </c>
      <c r="E86" s="82">
        <f>E87+E89+E91</f>
        <v>9498.2000000000007</v>
      </c>
      <c r="F86" s="81">
        <f>(E86*100)/D86</f>
        <v>18.832556756220878</v>
      </c>
    </row>
    <row r="87" spans="1:6" x14ac:dyDescent="0.2">
      <c r="A87" s="53" t="s">
        <v>105</v>
      </c>
      <c r="B87" s="54" t="s">
        <v>106</v>
      </c>
      <c r="C87" s="83">
        <f>C88</f>
        <v>6636</v>
      </c>
      <c r="D87" s="83">
        <f>D88</f>
        <v>6636</v>
      </c>
      <c r="E87" s="83">
        <f>E88</f>
        <v>2223.2600000000002</v>
      </c>
      <c r="F87" s="83">
        <f>(E87*100)/D87</f>
        <v>33.503013863773354</v>
      </c>
    </row>
    <row r="88" spans="1:6" x14ac:dyDescent="0.2">
      <c r="A88" s="55" t="s">
        <v>107</v>
      </c>
      <c r="B88" s="56" t="s">
        <v>108</v>
      </c>
      <c r="C88" s="84">
        <v>6636</v>
      </c>
      <c r="D88" s="84">
        <v>6636</v>
      </c>
      <c r="E88" s="84">
        <v>2223.2600000000002</v>
      </c>
      <c r="F88" s="84"/>
    </row>
    <row r="89" spans="1:6" x14ac:dyDescent="0.2">
      <c r="A89" s="53" t="s">
        <v>115</v>
      </c>
      <c r="B89" s="54" t="s">
        <v>116</v>
      </c>
      <c r="C89" s="83">
        <f>C90</f>
        <v>19908</v>
      </c>
      <c r="D89" s="83">
        <f>D90</f>
        <v>19908</v>
      </c>
      <c r="E89" s="83">
        <f>E90</f>
        <v>3427.5</v>
      </c>
      <c r="F89" s="83">
        <f>(E89*100)/D89</f>
        <v>17.216696805304402</v>
      </c>
    </row>
    <row r="90" spans="1:6" x14ac:dyDescent="0.2">
      <c r="A90" s="55" t="s">
        <v>117</v>
      </c>
      <c r="B90" s="56" t="s">
        <v>118</v>
      </c>
      <c r="C90" s="84">
        <v>19908</v>
      </c>
      <c r="D90" s="84">
        <v>19908</v>
      </c>
      <c r="E90" s="84">
        <v>3427.5</v>
      </c>
      <c r="F90" s="84"/>
    </row>
    <row r="91" spans="1:6" x14ac:dyDescent="0.2">
      <c r="A91" s="53" t="s">
        <v>139</v>
      </c>
      <c r="B91" s="54" t="s">
        <v>140</v>
      </c>
      <c r="C91" s="83">
        <f>C92</f>
        <v>23891</v>
      </c>
      <c r="D91" s="83">
        <f>D92</f>
        <v>23891</v>
      </c>
      <c r="E91" s="83">
        <f>E92</f>
        <v>3847.44</v>
      </c>
      <c r="F91" s="83">
        <f>(E91*100)/D91</f>
        <v>16.104139634171865</v>
      </c>
    </row>
    <row r="92" spans="1:6" x14ac:dyDescent="0.2">
      <c r="A92" s="55" t="s">
        <v>141</v>
      </c>
      <c r="B92" s="56" t="s">
        <v>142</v>
      </c>
      <c r="C92" s="84">
        <v>23891</v>
      </c>
      <c r="D92" s="84">
        <v>23891</v>
      </c>
      <c r="E92" s="84">
        <v>3847.44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6">C94</f>
        <v>50435</v>
      </c>
      <c r="D93" s="80">
        <f t="shared" si="6"/>
        <v>50435</v>
      </c>
      <c r="E93" s="80">
        <f t="shared" si="6"/>
        <v>9498.2000000000007</v>
      </c>
      <c r="F93" s="81">
        <f>(E93*100)/D93</f>
        <v>18.832556756220878</v>
      </c>
    </row>
    <row r="94" spans="1:6" x14ac:dyDescent="0.2">
      <c r="A94" s="51" t="s">
        <v>52</v>
      </c>
      <c r="B94" s="52" t="s">
        <v>53</v>
      </c>
      <c r="C94" s="82">
        <f t="shared" si="6"/>
        <v>50435</v>
      </c>
      <c r="D94" s="82">
        <f t="shared" si="6"/>
        <v>50435</v>
      </c>
      <c r="E94" s="82">
        <f t="shared" si="6"/>
        <v>9498.2000000000007</v>
      </c>
      <c r="F94" s="81">
        <f>(E94*100)/D94</f>
        <v>18.832556756220878</v>
      </c>
    </row>
    <row r="95" spans="1:6" ht="25.5" x14ac:dyDescent="0.2">
      <c r="A95" s="53" t="s">
        <v>54</v>
      </c>
      <c r="B95" s="54" t="s">
        <v>55</v>
      </c>
      <c r="C95" s="83">
        <f t="shared" si="6"/>
        <v>50435</v>
      </c>
      <c r="D95" s="83">
        <f t="shared" si="6"/>
        <v>50435</v>
      </c>
      <c r="E95" s="83">
        <f t="shared" si="6"/>
        <v>9498.2000000000007</v>
      </c>
      <c r="F95" s="83">
        <f>(E95*100)/D95</f>
        <v>18.832556756220878</v>
      </c>
    </row>
    <row r="96" spans="1:6" ht="25.5" x14ac:dyDescent="0.2">
      <c r="A96" s="55" t="s">
        <v>56</v>
      </c>
      <c r="B96" s="56" t="s">
        <v>57</v>
      </c>
      <c r="C96" s="84">
        <v>50435</v>
      </c>
      <c r="D96" s="84">
        <v>50435</v>
      </c>
      <c r="E96" s="84">
        <v>9498.2000000000007</v>
      </c>
      <c r="F96" s="84"/>
    </row>
    <row r="97" spans="1:6" ht="38.25" x14ac:dyDescent="0.2">
      <c r="A97" s="47" t="s">
        <v>205</v>
      </c>
      <c r="B97" s="47" t="s">
        <v>206</v>
      </c>
      <c r="C97" s="47" t="s">
        <v>43</v>
      </c>
      <c r="D97" s="47" t="s">
        <v>198</v>
      </c>
      <c r="E97" s="47" t="s">
        <v>199</v>
      </c>
      <c r="F97" s="47" t="s">
        <v>200</v>
      </c>
    </row>
    <row r="98" spans="1:6" x14ac:dyDescent="0.2">
      <c r="A98" s="48" t="s">
        <v>193</v>
      </c>
      <c r="B98" s="48" t="s">
        <v>201</v>
      </c>
      <c r="C98" s="78">
        <f t="shared" ref="C98:E101" si="7">C99</f>
        <v>0</v>
      </c>
      <c r="D98" s="78">
        <f t="shared" si="7"/>
        <v>0</v>
      </c>
      <c r="E98" s="78">
        <f t="shared" si="7"/>
        <v>0</v>
      </c>
      <c r="F98" s="79" t="e">
        <f>(E98*100)/D98</f>
        <v>#DIV/0!</v>
      </c>
    </row>
    <row r="99" spans="1:6" x14ac:dyDescent="0.2">
      <c r="A99" s="49" t="s">
        <v>78</v>
      </c>
      <c r="B99" s="50" t="s">
        <v>79</v>
      </c>
      <c r="C99" s="80">
        <f t="shared" si="7"/>
        <v>0</v>
      </c>
      <c r="D99" s="80">
        <f t="shared" si="7"/>
        <v>0</v>
      </c>
      <c r="E99" s="80">
        <f t="shared" si="7"/>
        <v>0</v>
      </c>
      <c r="F99" s="81" t="e">
        <f>(E99*100)/D99</f>
        <v>#DIV/0!</v>
      </c>
    </row>
    <row r="100" spans="1:6" x14ac:dyDescent="0.2">
      <c r="A100" s="51" t="s">
        <v>95</v>
      </c>
      <c r="B100" s="52" t="s">
        <v>96</v>
      </c>
      <c r="C100" s="82">
        <f t="shared" si="7"/>
        <v>0</v>
      </c>
      <c r="D100" s="82">
        <f t="shared" si="7"/>
        <v>0</v>
      </c>
      <c r="E100" s="82">
        <f t="shared" si="7"/>
        <v>0</v>
      </c>
      <c r="F100" s="81" t="e">
        <f>(E100*100)/D100</f>
        <v>#DIV/0!</v>
      </c>
    </row>
    <row r="101" spans="1:6" x14ac:dyDescent="0.2">
      <c r="A101" s="53" t="s">
        <v>115</v>
      </c>
      <c r="B101" s="54" t="s">
        <v>116</v>
      </c>
      <c r="C101" s="83">
        <f t="shared" si="7"/>
        <v>0</v>
      </c>
      <c r="D101" s="83">
        <f t="shared" si="7"/>
        <v>0</v>
      </c>
      <c r="E101" s="83">
        <f t="shared" si="7"/>
        <v>0</v>
      </c>
      <c r="F101" s="83" t="e">
        <f>(E101*100)/D101</f>
        <v>#DIV/0!</v>
      </c>
    </row>
    <row r="102" spans="1:6" x14ac:dyDescent="0.2">
      <c r="A102" s="55" t="s">
        <v>117</v>
      </c>
      <c r="B102" s="56" t="s">
        <v>118</v>
      </c>
      <c r="C102" s="84">
        <v>0</v>
      </c>
      <c r="D102" s="84">
        <v>0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8">C104</f>
        <v>0</v>
      </c>
      <c r="D103" s="80">
        <f t="shared" si="8"/>
        <v>0</v>
      </c>
      <c r="E103" s="80">
        <f t="shared" si="8"/>
        <v>0</v>
      </c>
      <c r="F103" s="81" t="e">
        <f>(E103*100)/D103</f>
        <v>#DIV/0!</v>
      </c>
    </row>
    <row r="104" spans="1:6" x14ac:dyDescent="0.2">
      <c r="A104" s="51" t="s">
        <v>70</v>
      </c>
      <c r="B104" s="52" t="s">
        <v>71</v>
      </c>
      <c r="C104" s="82">
        <f t="shared" si="8"/>
        <v>0</v>
      </c>
      <c r="D104" s="82">
        <f t="shared" si="8"/>
        <v>0</v>
      </c>
      <c r="E104" s="82">
        <f t="shared" si="8"/>
        <v>0</v>
      </c>
      <c r="F104" s="81" t="e">
        <f>(E104*100)/D104</f>
        <v>#DIV/0!</v>
      </c>
    </row>
    <row r="105" spans="1:6" ht="25.5" x14ac:dyDescent="0.2">
      <c r="A105" s="53" t="s">
        <v>72</v>
      </c>
      <c r="B105" s="54" t="s">
        <v>73</v>
      </c>
      <c r="C105" s="83">
        <f t="shared" si="8"/>
        <v>0</v>
      </c>
      <c r="D105" s="83">
        <f t="shared" si="8"/>
        <v>0</v>
      </c>
      <c r="E105" s="83">
        <f t="shared" si="8"/>
        <v>0</v>
      </c>
      <c r="F105" s="83" t="e">
        <f>(E105*100)/D105</f>
        <v>#DIV/0!</v>
      </c>
    </row>
    <row r="106" spans="1:6" x14ac:dyDescent="0.2">
      <c r="A106" s="55" t="s">
        <v>74</v>
      </c>
      <c r="B106" s="56" t="s">
        <v>75</v>
      </c>
      <c r="C106" s="84">
        <v>0</v>
      </c>
      <c r="D106" s="84">
        <v>0</v>
      </c>
      <c r="E106" s="84">
        <v>0</v>
      </c>
      <c r="F106" s="84"/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Diana Gršković Milinović</cp:lastModifiedBy>
  <cp:lastPrinted>2023-07-24T12:33:14Z</cp:lastPrinted>
  <dcterms:created xsi:type="dcterms:W3CDTF">2022-08-12T12:51:27Z</dcterms:created>
  <dcterms:modified xsi:type="dcterms:W3CDTF">2024-07-22T10:13:11Z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