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6" i="15"/>
  <c r="E86" i="15"/>
  <c r="D86" i="15"/>
  <c r="C86" i="15"/>
  <c r="F85" i="15"/>
  <c r="E85" i="15"/>
  <c r="D85" i="15"/>
  <c r="C85" i="15"/>
  <c r="F84" i="15"/>
  <c r="E84" i="15"/>
  <c r="D84" i="15"/>
  <c r="C84" i="15"/>
  <c r="F81" i="15"/>
  <c r="E81" i="15"/>
  <c r="D81" i="15"/>
  <c r="C81" i="15"/>
  <c r="F80" i="15"/>
  <c r="E80" i="15"/>
  <c r="D80" i="15"/>
  <c r="C80" i="15"/>
  <c r="F79" i="15"/>
  <c r="E79" i="15"/>
  <c r="D79" i="15"/>
  <c r="C79" i="15"/>
  <c r="F78" i="15"/>
  <c r="E78" i="15"/>
  <c r="D78" i="15"/>
  <c r="C78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1" i="15"/>
  <c r="E71" i="15"/>
  <c r="D71" i="15"/>
  <c r="C71" i="15"/>
  <c r="F70" i="15"/>
  <c r="E70" i="15"/>
  <c r="D70" i="15"/>
  <c r="C70" i="15"/>
  <c r="F69" i="15"/>
  <c r="E69" i="15"/>
  <c r="D69" i="15"/>
  <c r="C69" i="15"/>
  <c r="F68" i="15"/>
  <c r="E68" i="15"/>
  <c r="D68" i="15"/>
  <c r="C68" i="15"/>
  <c r="F65" i="15"/>
  <c r="E65" i="15"/>
  <c r="D65" i="15"/>
  <c r="C65" i="15"/>
  <c r="F64" i="15"/>
  <c r="E64" i="15"/>
  <c r="D64" i="15"/>
  <c r="C64" i="15"/>
  <c r="F63" i="15"/>
  <c r="E63" i="15"/>
  <c r="D63" i="15"/>
  <c r="C63" i="15"/>
  <c r="F61" i="15"/>
  <c r="E61" i="15"/>
  <c r="D61" i="15"/>
  <c r="C61" i="15"/>
  <c r="F60" i="15"/>
  <c r="E60" i="15"/>
  <c r="D60" i="15"/>
  <c r="C60" i="15"/>
  <c r="F58" i="15"/>
  <c r="E58" i="15"/>
  <c r="D58" i="15"/>
  <c r="C58" i="15"/>
  <c r="F56" i="15"/>
  <c r="E56" i="15"/>
  <c r="D56" i="15"/>
  <c r="C56" i="15"/>
  <c r="F55" i="15"/>
  <c r="E55" i="15"/>
  <c r="D55" i="15"/>
  <c r="C55" i="15"/>
  <c r="F54" i="15"/>
  <c r="E54" i="15"/>
  <c r="D54" i="15"/>
  <c r="C54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4" i="15"/>
  <c r="E44" i="15"/>
  <c r="D44" i="15"/>
  <c r="C44" i="15"/>
  <c r="F34" i="15"/>
  <c r="E34" i="15"/>
  <c r="D34" i="15"/>
  <c r="C34" i="15"/>
  <c r="F28" i="15"/>
  <c r="E28" i="15"/>
  <c r="D28" i="15"/>
  <c r="C28" i="15"/>
  <c r="F23" i="15"/>
  <c r="E23" i="15"/>
  <c r="D23" i="15"/>
  <c r="C23" i="15"/>
  <c r="F22" i="15"/>
  <c r="E22" i="15"/>
  <c r="D22" i="15"/>
  <c r="C22" i="15"/>
  <c r="F20" i="15"/>
  <c r="E20" i="15"/>
  <c r="D20" i="15"/>
  <c r="C20" i="15"/>
  <c r="F18" i="15"/>
  <c r="E18" i="15"/>
  <c r="D18" i="15"/>
  <c r="C18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G7" i="5"/>
  <c r="F7" i="5"/>
  <c r="E7" i="5"/>
  <c r="D7" i="5"/>
  <c r="C7" i="5"/>
  <c r="H6" i="5"/>
  <c r="G6" i="5"/>
  <c r="F6" i="5"/>
  <c r="E6" i="5"/>
  <c r="D6" i="5"/>
  <c r="C6" i="5"/>
  <c r="L76" i="3"/>
  <c r="K76" i="3"/>
  <c r="L75" i="3"/>
  <c r="K75" i="3"/>
  <c r="J75" i="3"/>
  <c r="I75" i="3"/>
  <c r="H75" i="3"/>
  <c r="G75" i="3"/>
  <c r="L74" i="3"/>
  <c r="K74" i="3"/>
  <c r="J74" i="3"/>
  <c r="I74" i="3"/>
  <c r="H74" i="3"/>
  <c r="G74" i="3"/>
  <c r="L73" i="3"/>
  <c r="K73" i="3"/>
  <c r="L72" i="3"/>
  <c r="K72" i="3"/>
  <c r="J72" i="3"/>
  <c r="I72" i="3"/>
  <c r="H72" i="3"/>
  <c r="G72" i="3"/>
  <c r="L71" i="3"/>
  <c r="K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J58" i="3"/>
  <c r="I58" i="3"/>
  <c r="H58" i="3"/>
  <c r="G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J48" i="3"/>
  <c r="I48" i="3"/>
  <c r="H48" i="3"/>
  <c r="G48" i="3"/>
  <c r="L47" i="3"/>
  <c r="K47" i="3"/>
  <c r="L46" i="3"/>
  <c r="K46" i="3"/>
  <c r="L45" i="3"/>
  <c r="K45" i="3"/>
  <c r="L44" i="3"/>
  <c r="K44" i="3"/>
  <c r="L43" i="3"/>
  <c r="K43" i="3"/>
  <c r="L42" i="3"/>
  <c r="K42" i="3"/>
  <c r="J42" i="3"/>
  <c r="I42" i="3"/>
  <c r="H42" i="3"/>
  <c r="G42" i="3"/>
  <c r="L41" i="3"/>
  <c r="K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L19" i="3"/>
  <c r="K19" i="3"/>
  <c r="J19" i="3"/>
  <c r="I19" i="3"/>
  <c r="H19" i="3"/>
  <c r="G19" i="3"/>
  <c r="L18" i="3"/>
  <c r="K18" i="3"/>
  <c r="J18" i="3"/>
  <c r="I18" i="3"/>
  <c r="H18" i="3"/>
  <c r="G18" i="3"/>
  <c r="L17" i="3"/>
  <c r="K17" i="3"/>
  <c r="L16" i="3"/>
  <c r="K16" i="3"/>
  <c r="J16" i="3"/>
  <c r="I16" i="3"/>
  <c r="H16" i="3"/>
  <c r="G16" i="3"/>
  <c r="L15" i="3"/>
  <c r="K15" i="3"/>
  <c r="J15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L11" i="3"/>
  <c r="K11" i="3"/>
  <c r="J11" i="3"/>
  <c r="I11" i="3"/>
  <c r="H11" i="3"/>
  <c r="G11" i="3"/>
  <c r="L10" i="3"/>
  <c r="K10" i="3"/>
  <c r="J10" i="3"/>
  <c r="I10" i="3"/>
  <c r="H10" i="3"/>
  <c r="G10" i="3"/>
  <c r="K27" i="1" l="1"/>
</calcChain>
</file>

<file path=xl/sharedStrings.xml><?xml version="1.0" encoding="utf-8"?>
<sst xmlns="http://schemas.openxmlformats.org/spreadsheetml/2006/main" count="413" uniqueCount="191">
  <si>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</si>
  <si>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</si>
  <si>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</si>
  <si>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</si>
  <si>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</si>
  <si>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</si>
  <si>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</si>
  <si>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</si>
  <si>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</si>
  <si>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</si>
  <si>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</si>
  <si>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</si>
  <si>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</si>
  <si>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</si>
  <si>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</si>
  <si>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</si>
  <si>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</si>
  <si>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</si>
  <si>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</si>
  <si>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</si>
  <si>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</si>
  <si>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</si>
  <si>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</si>
  <si>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</si>
  <si>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</si>
  <si>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</si>
  <si>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</si>
  <si>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</si>
  <si>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</si>
  <si>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</si>
  <si>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</si>
  <si>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</si>
  <si>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</si>
  <si>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</si>
  <si>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</si>
  <si>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</si>
  <si>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</si>
  <si>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</si>
  <si>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</si>
  <si>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</si>
  <si>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</si>
  <si>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2024. GODINU</t>
  </si>
  <si>
    <t xml:space="preserve">OSTVARENJE/IZVRŠENJE 
1.-12.2023. </t>
  </si>
  <si>
    <t>IZVORNI PLAN ILI REBALANS 2024.*</t>
  </si>
  <si>
    <t>TEKUĆI PLAN 2024.*</t>
  </si>
  <si>
    <t xml:space="preserve">OSTVARENJE/IZVRŠENJE 
1.-12.2024. </t>
  </si>
  <si>
    <t xml:space="preserve">OSTVARENJE/ IZVRŠENJE 
1.-12.2023. </t>
  </si>
  <si>
    <t xml:space="preserve">OSTVARENJE/ IZVRŠENJE 
1.-12.2024. </t>
  </si>
  <si>
    <t xml:space="preserve"> IZVRŠENJE 
1.-12.2023. </t>
  </si>
  <si>
    <t xml:space="preserve"> IZVRŠENJE 
1.-12.2024.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</si>
  <si>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</si>
  <si>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</si>
  <si>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</si>
  <si>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</si>
  <si>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</si>
  <si>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</si>
  <si>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</si>
  <si>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</si>
  <si>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</si>
  <si>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</si>
  <si>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</si>
  <si>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</si>
  <si>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</si>
  <si>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</si>
  <si>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</si>
  <si>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</si>
  <si>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</si>
  <si>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</si>
  <si>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</si>
  <si>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</si>
  <si>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</si>
  <si>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</si>
  <si>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</si>
  <si>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</si>
  <si>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</si>
  <si>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</si>
  <si>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</si>
  <si>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</si>
  <si>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</si>
  <si>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</si>
  <si>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</si>
  <si>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</si>
  <si>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</si>
  <si>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</si>
  <si>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</si>
  <si>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</si>
  <si>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</si>
  <si>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</si>
  <si>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</si>
  <si>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</si>
  <si>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</si>
  <si>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</si>
  <si>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</si>
  <si>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</si>
  <si>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</si>
  <si>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</si>
  <si>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</si>
  <si>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</si>
  <si>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</si>
  <si>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</si>
  <si>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</si>
  <si>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</si>
  <si>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</si>
  <si>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</si>
  <si>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</si>
  <si>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</si>
  <si>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</si>
  <si>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</si>
  <si>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</si>
  <si>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</si>
  <si>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</si>
  <si>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</si>
  <si>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</si>
  <si>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</si>
  <si>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</si>
  <si>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</si>
  <si>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</si>
  <si>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</si>
  <si>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</si>
  <si>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</si>
  <si>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</si>
  <si>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</si>
  <si>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</si>
  <si>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</si>
  <si>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</si>
  <si>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</si>
  <si>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</si>
  <si>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</si>
  <si>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</si>
  <si>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</si>
  <si>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</si>
  <si>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</si>
  <si>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</si>
  <si>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</si>
  <si>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</si>
  <si>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</si>
  <si>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</si>
  <si>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</si>
  <si>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</si>
  <si>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</si>
  <si>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</si>
  <si>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</si>
  <si>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</si>
  <si>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</si>
  <si>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</si>
  <si>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</si>
  <si>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</si>
  <si>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</si>
  <si>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</si>
  <si>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</si>
  <si>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</si>
  <si>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</si>
  <si>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</si>
  <si>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</si>
  <si>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</si>
  <si>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</si>
  <si>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</si>
  <si>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</si>
  <si>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</si>
  <si>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</si>
  <si>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</si>
  <si>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</si>
  <si>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</si>
  <si>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</si>
  <si>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</si>
  <si>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</si>
  <si>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</si>
  <si>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</si>
  <si>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</si>
  <si>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</si>
  <si>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</si>
  <si>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</si>
  <si>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</si>
  <si>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</si>
  <si>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</si>
  <si>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</si>
  <si>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</si>
  <si>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</si>
  <si>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70 Trgovački sudovi</t>
  </si>
  <si>
    <t>3540 RIJEKA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</si>
  <si>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</si>
  <si>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</si>
  <si>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</si>
  <si>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</si>
  <si>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</si>
  <si>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2024.*</t>
  </si>
  <si>
    <t>IZVRŠENJE 1.-12.2024.*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</si>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</sst>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topLeftCell="A11" workbookViewId="0">
      <selection activeCell="J26" sqref="J26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6" t="s">
        <v>41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2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5" t="s">
        <v>4</v>
      </c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5" t="s">
        <v>24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8"/>
    </row>
    <row r="6" spans="2:13" ht="18" customHeight="1" x14ac:dyDescent="0.3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ht="14.45" x14ac:dyDescent="0.3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ht="14.45" x14ac:dyDescent="0.3">
      <c r="B10" s="109" t="s">
        <v>8</v>
      </c>
      <c r="C10" s="101"/>
      <c r="D10" s="101"/>
      <c r="E10" s="101"/>
      <c r="F10" s="97"/>
      <c r="G10" s="85">
        <v>1343602.24</v>
      </c>
      <c r="H10" s="86">
        <v>1596846</v>
      </c>
      <c r="I10" s="86">
        <v>1802320</v>
      </c>
      <c r="J10" s="86">
        <v>1789112.99</v>
      </c>
      <c r="K10" s="86"/>
      <c r="L10" s="86"/>
    </row>
    <row r="11" spans="2:13" ht="14.45" x14ac:dyDescent="0.3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ht="14.45" x14ac:dyDescent="0.3">
      <c r="B12" s="107" t="s">
        <v>0</v>
      </c>
      <c r="C12" s="99"/>
      <c r="D12" s="99"/>
      <c r="E12" s="99"/>
      <c r="F12" s="108"/>
      <c r="G12" s="87">
        <f>G10+G11</f>
        <v>1343602.24</v>
      </c>
      <c r="H12" s="87">
        <f t="shared" ref="H12:J12" si="0">H10+H11</f>
        <v>1596846</v>
      </c>
      <c r="I12" s="87">
        <f t="shared" si="0"/>
        <v>1802320</v>
      </c>
      <c r="J12" s="87">
        <f t="shared" si="0"/>
        <v>1789112.99</v>
      </c>
      <c r="K12" s="88">
        <f>J12/G12*100</f>
        <v>133.15793444940999</v>
      </c>
      <c r="L12" s="88">
        <f>J12/I12*100</f>
        <v>99.267221692041403</v>
      </c>
    </row>
    <row r="13" spans="2:13" ht="14.45" x14ac:dyDescent="0.3">
      <c r="B13" s="100" t="s">
        <v>9</v>
      </c>
      <c r="C13" s="101"/>
      <c r="D13" s="101"/>
      <c r="E13" s="101"/>
      <c r="F13" s="101"/>
      <c r="G13" s="89">
        <v>1336889.94</v>
      </c>
      <c r="H13" s="86">
        <v>1583161</v>
      </c>
      <c r="I13" s="86">
        <v>1788530</v>
      </c>
      <c r="J13" s="86">
        <v>1782751.76</v>
      </c>
      <c r="K13" s="86"/>
      <c r="L13" s="86"/>
    </row>
    <row r="14" spans="2:13" ht="14.45" x14ac:dyDescent="0.3">
      <c r="B14" s="96" t="s">
        <v>10</v>
      </c>
      <c r="C14" s="97"/>
      <c r="D14" s="97"/>
      <c r="E14" s="97"/>
      <c r="F14" s="97"/>
      <c r="G14" s="85">
        <v>6712.3</v>
      </c>
      <c r="H14" s="86">
        <v>13685</v>
      </c>
      <c r="I14" s="86">
        <v>13790</v>
      </c>
      <c r="J14" s="86">
        <v>8256.41</v>
      </c>
      <c r="K14" s="86"/>
      <c r="L14" s="86"/>
    </row>
    <row r="15" spans="2:13" ht="14.45" x14ac:dyDescent="0.3">
      <c r="B15" s="14" t="s">
        <v>1</v>
      </c>
      <c r="C15" s="15"/>
      <c r="D15" s="15"/>
      <c r="E15" s="15"/>
      <c r="F15" s="15"/>
      <c r="G15" s="87">
        <f>G13+G14</f>
        <v>1343602.24</v>
      </c>
      <c r="H15" s="87">
        <f t="shared" ref="H15:J15" si="1">H13+H14</f>
        <v>1596846</v>
      </c>
      <c r="I15" s="87">
        <f t="shared" si="1"/>
        <v>1802320</v>
      </c>
      <c r="J15" s="87">
        <f t="shared" si="1"/>
        <v>1791008.17</v>
      </c>
      <c r="K15" s="88">
        <f>J15/G15*100</f>
        <v>133.29898661079901</v>
      </c>
      <c r="L15" s="88">
        <f>J15/I15*100</f>
        <v>99.372373940254803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-1895.1799999999348</v>
      </c>
      <c r="K16" s="88" t="e">
        <f>J16/G16*100</f>
        <v>#DIV/0!</v>
      </c>
      <c r="L16" s="88" t="e">
        <f>J16/I16*100</f>
        <v>#DIV/0!</v>
      </c>
    </row>
    <row r="17" spans="1:49" ht="17.45" x14ac:dyDescent="0.3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ht="14.45" x14ac:dyDescent="0.3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9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ht="14.45" x14ac:dyDescent="0.3">
      <c r="B22" s="109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3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3">
      <c r="A24"/>
      <c r="B24" s="109" t="s">
        <v>5</v>
      </c>
      <c r="C24" s="101"/>
      <c r="D24" s="101"/>
      <c r="E24" s="101"/>
      <c r="F24" s="101"/>
      <c r="G24" s="89">
        <v>1889.72</v>
      </c>
      <c r="H24" s="86">
        <v>0</v>
      </c>
      <c r="I24" s="86">
        <v>0</v>
      </c>
      <c r="J24" s="86">
        <v>1921.73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9" t="s">
        <v>27</v>
      </c>
      <c r="C25" s="101"/>
      <c r="D25" s="101"/>
      <c r="E25" s="101"/>
      <c r="F25" s="101"/>
      <c r="G25" s="89">
        <v>-1921.73</v>
      </c>
      <c r="H25" s="86">
        <v>0</v>
      </c>
      <c r="I25" s="86">
        <v>0</v>
      </c>
      <c r="J25" s="86">
        <v>-26.55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ht="14.45" x14ac:dyDescent="0.3">
      <c r="A26" s="35"/>
      <c r="B26" s="102" t="s">
        <v>29</v>
      </c>
      <c r="C26" s="103"/>
      <c r="D26" s="103"/>
      <c r="E26" s="103"/>
      <c r="F26" s="104"/>
      <c r="G26" s="94">
        <f>G24+G25</f>
        <v>-32.009999999999991</v>
      </c>
      <c r="H26" s="94">
        <f t="shared" ref="H26:J26" si="4">H24+H25</f>
        <v>0</v>
      </c>
      <c r="I26" s="94">
        <f t="shared" si="4"/>
        <v>0</v>
      </c>
      <c r="J26" s="94">
        <f t="shared" si="4"/>
        <v>1895.18</v>
      </c>
      <c r="K26" s="93">
        <f>J26/G26*100</f>
        <v>-5920.5873164636068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-32.009999999999991</v>
      </c>
      <c r="H27" s="94">
        <f t="shared" ref="H27:J27" si="5">H16+H26</f>
        <v>0</v>
      </c>
      <c r="I27" s="94">
        <f t="shared" si="5"/>
        <v>0</v>
      </c>
      <c r="J27" s="94">
        <f t="shared" si="5"/>
        <v>6.5256244852207601E-11</v>
      </c>
      <c r="K27" s="93">
        <f>J27/G27*100</f>
        <v>-2.0386205826993948E-10</v>
      </c>
      <c r="L27" s="93" t="e">
        <f>J27/I27*100</f>
        <v>#DIV/0!</v>
      </c>
    </row>
    <row r="29" spans="1:49" ht="14.45" x14ac:dyDescent="0.3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7"/>
  <sheetViews>
    <sheetView zoomScale="90" zoomScaleNormal="90" workbookViewId="0">
      <selection activeCell="H21" sqref="H21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5" t="s">
        <v>26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5" t="s">
        <v>15</v>
      </c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2:12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ht="14.45" x14ac:dyDescent="0.3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ht="14.45" x14ac:dyDescent="0.3">
      <c r="B10" s="65"/>
      <c r="C10" s="66"/>
      <c r="D10" s="67"/>
      <c r="E10" s="68"/>
      <c r="F10" s="60" t="s">
        <v>38</v>
      </c>
      <c r="G10" s="65">
        <f>G11</f>
        <v>1343602.2400000002</v>
      </c>
      <c r="H10" s="65">
        <f>H11</f>
        <v>1596846</v>
      </c>
      <c r="I10" s="65">
        <f>I11</f>
        <v>1802320</v>
      </c>
      <c r="J10" s="65">
        <f>J11</f>
        <v>1789112.9899999998</v>
      </c>
      <c r="K10" s="69">
        <f t="shared" ref="K10:K21" si="0">(J10*100)/G10</f>
        <v>133.15793444940965</v>
      </c>
      <c r="L10" s="69">
        <f t="shared" ref="L10:L21" si="1">(J10*100)/I10</f>
        <v>99.267221692041375</v>
      </c>
    </row>
    <row r="11" spans="2:12" ht="14.45" x14ac:dyDescent="0.3">
      <c r="B11" s="65" t="s">
        <v>50</v>
      </c>
      <c r="C11" s="65"/>
      <c r="D11" s="65"/>
      <c r="E11" s="65"/>
      <c r="F11" s="65" t="s">
        <v>51</v>
      </c>
      <c r="G11" s="65">
        <f>G12+G15+G18</f>
        <v>1343602.2400000002</v>
      </c>
      <c r="H11" s="65">
        <f>H12+H15+H18</f>
        <v>1596846</v>
      </c>
      <c r="I11" s="65">
        <f>I12+I15+I18</f>
        <v>1802320</v>
      </c>
      <c r="J11" s="65">
        <f>J12+J15+J18</f>
        <v>1789112.9899999998</v>
      </c>
      <c r="K11" s="65">
        <f t="shared" si="0"/>
        <v>133.15793444940965</v>
      </c>
      <c r="L11" s="65">
        <f t="shared" si="1"/>
        <v>99.267221692041375</v>
      </c>
    </row>
    <row r="12" spans="2:12" ht="14.45" x14ac:dyDescent="0.3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0</v>
      </c>
      <c r="I12" s="65">
        <f t="shared" si="2"/>
        <v>0</v>
      </c>
      <c r="J12" s="65">
        <f t="shared" si="2"/>
        <v>371.36</v>
      </c>
      <c r="K12" s="65" t="e">
        <f t="shared" si="0"/>
        <v>#DIV/0!</v>
      </c>
      <c r="L12" s="65" t="e">
        <f t="shared" si="1"/>
        <v>#DIV/0!</v>
      </c>
    </row>
    <row r="13" spans="2:12" ht="14.45" x14ac:dyDescent="0.3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0</v>
      </c>
      <c r="I13" s="65">
        <f t="shared" si="2"/>
        <v>0</v>
      </c>
      <c r="J13" s="65">
        <f t="shared" si="2"/>
        <v>371.36</v>
      </c>
      <c r="K13" s="65" t="e">
        <f t="shared" si="0"/>
        <v>#DIV/0!</v>
      </c>
      <c r="L13" s="65" t="e">
        <f t="shared" si="1"/>
        <v>#DIV/0!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0</v>
      </c>
      <c r="I14" s="66">
        <v>0</v>
      </c>
      <c r="J14" s="66">
        <v>371.36</v>
      </c>
      <c r="K14" s="66" t="e">
        <f t="shared" si="0"/>
        <v>#DIV/0!</v>
      </c>
      <c r="L14" s="66" t="e">
        <f t="shared" si="1"/>
        <v>#DIV/0!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1132.3699999999999</v>
      </c>
      <c r="H15" s="65">
        <f t="shared" si="3"/>
        <v>300</v>
      </c>
      <c r="I15" s="65">
        <f t="shared" si="3"/>
        <v>300</v>
      </c>
      <c r="J15" s="65">
        <f t="shared" si="3"/>
        <v>804.09</v>
      </c>
      <c r="K15" s="65">
        <f t="shared" si="0"/>
        <v>71.009475701405023</v>
      </c>
      <c r="L15" s="65">
        <f t="shared" si="1"/>
        <v>268.02999999999997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1132.3699999999999</v>
      </c>
      <c r="H16" s="65">
        <f t="shared" si="3"/>
        <v>300</v>
      </c>
      <c r="I16" s="65">
        <f t="shared" si="3"/>
        <v>300</v>
      </c>
      <c r="J16" s="65">
        <f t="shared" si="3"/>
        <v>804.09</v>
      </c>
      <c r="K16" s="65">
        <f t="shared" si="0"/>
        <v>71.009475701405023</v>
      </c>
      <c r="L16" s="65">
        <f t="shared" si="1"/>
        <v>268.02999999999997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1132.3699999999999</v>
      </c>
      <c r="H17" s="66">
        <v>300</v>
      </c>
      <c r="I17" s="66">
        <v>300</v>
      </c>
      <c r="J17" s="66">
        <v>804.09</v>
      </c>
      <c r="K17" s="66">
        <f t="shared" si="0"/>
        <v>71.009475701405023</v>
      </c>
      <c r="L17" s="66">
        <f t="shared" si="1"/>
        <v>268.02999999999997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1342469.87</v>
      </c>
      <c r="H18" s="65">
        <f>H19</f>
        <v>1596546</v>
      </c>
      <c r="I18" s="65">
        <f>I19</f>
        <v>1802020</v>
      </c>
      <c r="J18" s="65">
        <f>J19</f>
        <v>1787937.5399999998</v>
      </c>
      <c r="K18" s="65">
        <f t="shared" si="0"/>
        <v>133.1826940741694</v>
      </c>
      <c r="L18" s="65">
        <f t="shared" si="1"/>
        <v>99.218518107457186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1342469.87</v>
      </c>
      <c r="H19" s="65">
        <f>H20+H21</f>
        <v>1596546</v>
      </c>
      <c r="I19" s="65">
        <f>I20+I21</f>
        <v>1802020</v>
      </c>
      <c r="J19" s="65">
        <f>J20+J21</f>
        <v>1787937.5399999998</v>
      </c>
      <c r="K19" s="65">
        <f t="shared" si="0"/>
        <v>133.1826940741694</v>
      </c>
      <c r="L19" s="65">
        <f t="shared" si="1"/>
        <v>99.218518107457186</v>
      </c>
    </row>
    <row r="20" spans="2:12" ht="14.45" x14ac:dyDescent="0.3">
      <c r="B20" s="66"/>
      <c r="C20" s="66"/>
      <c r="D20" s="66"/>
      <c r="E20" s="66" t="s">
        <v>68</v>
      </c>
      <c r="F20" s="66" t="s">
        <v>69</v>
      </c>
      <c r="G20" s="66">
        <v>1335757.57</v>
      </c>
      <c r="H20" s="66">
        <v>1582861</v>
      </c>
      <c r="I20" s="66">
        <v>1788230</v>
      </c>
      <c r="J20" s="66">
        <v>1779681.13</v>
      </c>
      <c r="K20" s="66">
        <f t="shared" si="0"/>
        <v>133.23384197628016</v>
      </c>
      <c r="L20" s="66">
        <f t="shared" si="1"/>
        <v>99.521936775470721</v>
      </c>
    </row>
    <row r="21" spans="2:12" ht="14.45" x14ac:dyDescent="0.3">
      <c r="B21" s="66"/>
      <c r="C21" s="66"/>
      <c r="D21" s="66"/>
      <c r="E21" s="66" t="s">
        <v>70</v>
      </c>
      <c r="F21" s="66" t="s">
        <v>71</v>
      </c>
      <c r="G21" s="66">
        <v>6712.3</v>
      </c>
      <c r="H21" s="66">
        <v>13685</v>
      </c>
      <c r="I21" s="66">
        <v>13790</v>
      </c>
      <c r="J21" s="66">
        <v>8256.41</v>
      </c>
      <c r="K21" s="66">
        <f t="shared" si="0"/>
        <v>123.00418634447209</v>
      </c>
      <c r="L21" s="66">
        <f t="shared" si="1"/>
        <v>59.87244379985497</v>
      </c>
    </row>
    <row r="22" spans="2:12" ht="14.45" x14ac:dyDescent="0.3">
      <c r="F22" s="35"/>
    </row>
    <row r="23" spans="2:12" ht="14.45" x14ac:dyDescent="0.3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ht="14.45" x14ac:dyDescent="0.3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ht="14.45" x14ac:dyDescent="0.3">
      <c r="B26" s="65"/>
      <c r="C26" s="66"/>
      <c r="D26" s="67"/>
      <c r="E26" s="68"/>
      <c r="F26" s="8" t="s">
        <v>21</v>
      </c>
      <c r="G26" s="65">
        <f>G27+G68</f>
        <v>1343602.24</v>
      </c>
      <c r="H26" s="65">
        <f>H27+H68</f>
        <v>1601876</v>
      </c>
      <c r="I26" s="65">
        <f>I27+I68</f>
        <v>1802320</v>
      </c>
      <c r="J26" s="65">
        <f>J27+J68</f>
        <v>1791008.1700000002</v>
      </c>
      <c r="K26" s="70">
        <f t="shared" ref="K26:K57" si="4">(J26*100)/G26</f>
        <v>133.29898661079935</v>
      </c>
      <c r="L26" s="70">
        <f t="shared" ref="L26:L57" si="5">(J26*100)/I26</f>
        <v>99.372373940254789</v>
      </c>
    </row>
    <row r="27" spans="2:12" ht="14.45" x14ac:dyDescent="0.3">
      <c r="B27" s="65" t="s">
        <v>72</v>
      </c>
      <c r="C27" s="65"/>
      <c r="D27" s="65"/>
      <c r="E27" s="65"/>
      <c r="F27" s="65" t="s">
        <v>73</v>
      </c>
      <c r="G27" s="65">
        <f>G28+G36+G63</f>
        <v>1336889.94</v>
      </c>
      <c r="H27" s="65">
        <f>H28+H36+H63</f>
        <v>1583191</v>
      </c>
      <c r="I27" s="65">
        <f>I28+I36+I63</f>
        <v>1788530</v>
      </c>
      <c r="J27" s="65">
        <f>J28+J36+J63</f>
        <v>1782751.7600000002</v>
      </c>
      <c r="K27" s="65">
        <f t="shared" si="4"/>
        <v>133.35067507501776</v>
      </c>
      <c r="L27" s="65">
        <f t="shared" si="5"/>
        <v>99.676927979961192</v>
      </c>
    </row>
    <row r="28" spans="2:12" ht="14.45" x14ac:dyDescent="0.3">
      <c r="B28" s="65"/>
      <c r="C28" s="65" t="s">
        <v>74</v>
      </c>
      <c r="D28" s="65"/>
      <c r="E28" s="65"/>
      <c r="F28" s="65" t="s">
        <v>75</v>
      </c>
      <c r="G28" s="65">
        <f>G29+G32+G34</f>
        <v>1156621.95</v>
      </c>
      <c r="H28" s="65">
        <f>H29+H32+H34</f>
        <v>1364264</v>
      </c>
      <c r="I28" s="65">
        <f>I29+I32+I34</f>
        <v>1562164</v>
      </c>
      <c r="J28" s="65">
        <f>J29+J32+J34</f>
        <v>1556442.34</v>
      </c>
      <c r="K28" s="65">
        <f t="shared" si="4"/>
        <v>134.56794071736232</v>
      </c>
      <c r="L28" s="65">
        <f t="shared" si="5"/>
        <v>99.633734998374052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957847.88</v>
      </c>
      <c r="H29" s="65">
        <f>H30+H31</f>
        <v>1133519</v>
      </c>
      <c r="I29" s="65">
        <f>I30+I31</f>
        <v>1290519</v>
      </c>
      <c r="J29" s="65">
        <f>J30+J31</f>
        <v>1286437.67</v>
      </c>
      <c r="K29" s="65">
        <f t="shared" si="4"/>
        <v>134.30500780562357</v>
      </c>
      <c r="L29" s="65">
        <f t="shared" si="5"/>
        <v>99.683745066907193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957472.33</v>
      </c>
      <c r="H30" s="66">
        <v>1130865</v>
      </c>
      <c r="I30" s="66">
        <v>1286865</v>
      </c>
      <c r="J30" s="66">
        <v>1286141.04</v>
      </c>
      <c r="K30" s="66">
        <f t="shared" si="4"/>
        <v>134.32670581718011</v>
      </c>
      <c r="L30" s="66">
        <f t="shared" si="5"/>
        <v>99.94374235059621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375.55</v>
      </c>
      <c r="H31" s="66">
        <v>2654</v>
      </c>
      <c r="I31" s="66">
        <v>3654</v>
      </c>
      <c r="J31" s="66">
        <v>296.63</v>
      </c>
      <c r="K31" s="66">
        <f t="shared" si="4"/>
        <v>78.985487951005183</v>
      </c>
      <c r="L31" s="66">
        <f t="shared" si="5"/>
        <v>8.1179529282977558</v>
      </c>
    </row>
    <row r="32" spans="2:12" ht="14.45" x14ac:dyDescent="0.3">
      <c r="B32" s="65"/>
      <c r="C32" s="65"/>
      <c r="D32" s="65" t="s">
        <v>82</v>
      </c>
      <c r="E32" s="65"/>
      <c r="F32" s="65" t="s">
        <v>83</v>
      </c>
      <c r="G32" s="65">
        <f>G33</f>
        <v>40728.99</v>
      </c>
      <c r="H32" s="65">
        <f>H33</f>
        <v>50677</v>
      </c>
      <c r="I32" s="65">
        <f>I33</f>
        <v>59077</v>
      </c>
      <c r="J32" s="65">
        <f>J33</f>
        <v>57742.35</v>
      </c>
      <c r="K32" s="65">
        <f t="shared" si="4"/>
        <v>141.77211367136775</v>
      </c>
      <c r="L32" s="65">
        <f t="shared" si="5"/>
        <v>97.740829764544571</v>
      </c>
    </row>
    <row r="33" spans="2:12" ht="14.45" x14ac:dyDescent="0.3">
      <c r="B33" s="66"/>
      <c r="C33" s="66"/>
      <c r="D33" s="66"/>
      <c r="E33" s="66" t="s">
        <v>84</v>
      </c>
      <c r="F33" s="66" t="s">
        <v>83</v>
      </c>
      <c r="G33" s="66">
        <v>40728.99</v>
      </c>
      <c r="H33" s="66">
        <v>50677</v>
      </c>
      <c r="I33" s="66">
        <v>59077</v>
      </c>
      <c r="J33" s="66">
        <v>57742.35</v>
      </c>
      <c r="K33" s="66">
        <f t="shared" si="4"/>
        <v>141.77211367136775</v>
      </c>
      <c r="L33" s="66">
        <f t="shared" si="5"/>
        <v>97.740829764544571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158045.07999999999</v>
      </c>
      <c r="H34" s="65">
        <f>H35</f>
        <v>180068</v>
      </c>
      <c r="I34" s="65">
        <f>I35</f>
        <v>212568</v>
      </c>
      <c r="J34" s="65">
        <f>J35</f>
        <v>212262.32</v>
      </c>
      <c r="K34" s="65">
        <f t="shared" si="4"/>
        <v>134.30492110225768</v>
      </c>
      <c r="L34" s="65">
        <f t="shared" si="5"/>
        <v>99.856196605321585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158045.07999999999</v>
      </c>
      <c r="H35" s="66">
        <v>180068</v>
      </c>
      <c r="I35" s="66">
        <v>212568</v>
      </c>
      <c r="J35" s="66">
        <v>212262.32</v>
      </c>
      <c r="K35" s="66">
        <f t="shared" si="4"/>
        <v>134.30492110225768</v>
      </c>
      <c r="L35" s="66">
        <f t="shared" si="5"/>
        <v>99.856196605321585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G37+G42+G48+G58</f>
        <v>178105.23</v>
      </c>
      <c r="H36" s="65">
        <f>H37+H42+H48+H58</f>
        <v>216627</v>
      </c>
      <c r="I36" s="65">
        <f>I37+I42+I48+I58</f>
        <v>224229</v>
      </c>
      <c r="J36" s="65">
        <f>J37+J42+J48+J58</f>
        <v>224176.09000000003</v>
      </c>
      <c r="K36" s="65">
        <f t="shared" si="4"/>
        <v>125.86721344454624</v>
      </c>
      <c r="L36" s="65">
        <f t="shared" si="5"/>
        <v>99.976403587403951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G38+G39+G40+G41</f>
        <v>32496.16</v>
      </c>
      <c r="H37" s="65">
        <f>H38+H39+H40+H41</f>
        <v>35842</v>
      </c>
      <c r="I37" s="65">
        <f>I38+I39+I40+I41</f>
        <v>38327</v>
      </c>
      <c r="J37" s="65">
        <f>J38+J39+J40+J41</f>
        <v>38288.86</v>
      </c>
      <c r="K37" s="65">
        <f t="shared" si="4"/>
        <v>117.82579849434518</v>
      </c>
      <c r="L37" s="65">
        <f t="shared" si="5"/>
        <v>99.900487906697634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2780.77</v>
      </c>
      <c r="H38" s="66">
        <v>3783</v>
      </c>
      <c r="I38" s="66">
        <v>4083</v>
      </c>
      <c r="J38" s="66">
        <v>4938.1099999999997</v>
      </c>
      <c r="K38" s="66">
        <f t="shared" si="4"/>
        <v>177.58067010216595</v>
      </c>
      <c r="L38" s="66">
        <f t="shared" si="5"/>
        <v>120.94317903502326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26667.53</v>
      </c>
      <c r="H39" s="66">
        <v>28029</v>
      </c>
      <c r="I39" s="66">
        <v>30714</v>
      </c>
      <c r="J39" s="66">
        <v>30188.04</v>
      </c>
      <c r="K39" s="66">
        <f t="shared" si="4"/>
        <v>113.20148510191983</v>
      </c>
      <c r="L39" s="66">
        <f t="shared" si="5"/>
        <v>98.287556163313141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3047.86</v>
      </c>
      <c r="H40" s="66">
        <v>4000</v>
      </c>
      <c r="I40" s="66">
        <v>3500</v>
      </c>
      <c r="J40" s="66">
        <v>3162.71</v>
      </c>
      <c r="K40" s="66">
        <f t="shared" si="4"/>
        <v>103.76821770028806</v>
      </c>
      <c r="L40" s="66">
        <f t="shared" si="5"/>
        <v>90.363142857142861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0</v>
      </c>
      <c r="H41" s="66">
        <v>30</v>
      </c>
      <c r="I41" s="66">
        <v>30</v>
      </c>
      <c r="J41" s="66">
        <v>0</v>
      </c>
      <c r="K41" s="66" t="e">
        <f t="shared" si="4"/>
        <v>#DIV/0!</v>
      </c>
      <c r="L41" s="66">
        <f t="shared" si="5"/>
        <v>0</v>
      </c>
    </row>
    <row r="42" spans="2:12" x14ac:dyDescent="0.25">
      <c r="B42" s="65"/>
      <c r="C42" s="65"/>
      <c r="D42" s="65" t="s">
        <v>101</v>
      </c>
      <c r="E42" s="65"/>
      <c r="F42" s="65" t="s">
        <v>102</v>
      </c>
      <c r="G42" s="65">
        <f>G43+G44+G45+G46+G47</f>
        <v>60462.86</v>
      </c>
      <c r="H42" s="65">
        <f>H43+H44+H45+H46+H47</f>
        <v>80551</v>
      </c>
      <c r="I42" s="65">
        <f>I43+I44+I45+I46+I47</f>
        <v>56622</v>
      </c>
      <c r="J42" s="65">
        <f>J43+J44+J45+J46+J47</f>
        <v>55067.97</v>
      </c>
      <c r="K42" s="65">
        <f t="shared" si="4"/>
        <v>91.077348970921989</v>
      </c>
      <c r="L42" s="65">
        <f t="shared" si="5"/>
        <v>97.255430751298078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22030.79</v>
      </c>
      <c r="H43" s="66">
        <v>25600</v>
      </c>
      <c r="I43" s="66">
        <v>25600</v>
      </c>
      <c r="J43" s="66">
        <v>25909.27</v>
      </c>
      <c r="K43" s="66">
        <f t="shared" si="4"/>
        <v>117.60481580551583</v>
      </c>
      <c r="L43" s="66">
        <f t="shared" si="5"/>
        <v>101.2080859375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35177.03</v>
      </c>
      <c r="H44" s="66">
        <v>53420</v>
      </c>
      <c r="I44" s="66">
        <v>27620</v>
      </c>
      <c r="J44" s="66">
        <v>27908.9</v>
      </c>
      <c r="K44" s="66">
        <f t="shared" si="4"/>
        <v>79.338420554549373</v>
      </c>
      <c r="L44" s="66">
        <f t="shared" si="5"/>
        <v>101.045981173063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350.17</v>
      </c>
      <c r="H45" s="66">
        <v>398</v>
      </c>
      <c r="I45" s="66">
        <v>398</v>
      </c>
      <c r="J45" s="66">
        <v>0</v>
      </c>
      <c r="K45" s="66">
        <f t="shared" si="4"/>
        <v>0</v>
      </c>
      <c r="L45" s="66">
        <f t="shared" si="5"/>
        <v>0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2904.87</v>
      </c>
      <c r="H46" s="66">
        <v>1000</v>
      </c>
      <c r="I46" s="66">
        <v>2824</v>
      </c>
      <c r="J46" s="66">
        <v>1069.8</v>
      </c>
      <c r="K46" s="66">
        <f t="shared" si="4"/>
        <v>36.827809850354754</v>
      </c>
      <c r="L46" s="66">
        <f t="shared" si="5"/>
        <v>37.88243626062323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0</v>
      </c>
      <c r="H47" s="66">
        <v>133</v>
      </c>
      <c r="I47" s="66">
        <v>180</v>
      </c>
      <c r="J47" s="66">
        <v>180</v>
      </c>
      <c r="K47" s="66" t="e">
        <f t="shared" si="4"/>
        <v>#DIV/0!</v>
      </c>
      <c r="L47" s="66">
        <f t="shared" si="5"/>
        <v>100</v>
      </c>
    </row>
    <row r="48" spans="2:12" x14ac:dyDescent="0.25">
      <c r="B48" s="65"/>
      <c r="C48" s="65"/>
      <c r="D48" s="65" t="s">
        <v>113</v>
      </c>
      <c r="E48" s="65"/>
      <c r="F48" s="65" t="s">
        <v>114</v>
      </c>
      <c r="G48" s="65">
        <f>G49+G50+G51+G52+G53+G54+G55+G56+G57</f>
        <v>83248.77</v>
      </c>
      <c r="H48" s="65">
        <f>H49+H50+H51+H52+H53+H54+H55+H56+H57</f>
        <v>97024</v>
      </c>
      <c r="I48" s="65">
        <f>I49+I50+I51+I52+I53+I54+I55+I56+I57</f>
        <v>126645</v>
      </c>
      <c r="J48" s="65">
        <f>J49+J50+J51+J52+J53+J54+J55+J56+J57</f>
        <v>128658.32</v>
      </c>
      <c r="K48" s="65">
        <f t="shared" si="4"/>
        <v>154.54681192286685</v>
      </c>
      <c r="L48" s="65">
        <f t="shared" si="5"/>
        <v>101.58973508626475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31656.23</v>
      </c>
      <c r="H49" s="66">
        <v>39450</v>
      </c>
      <c r="I49" s="66">
        <v>39450</v>
      </c>
      <c r="J49" s="66">
        <v>39820.75</v>
      </c>
      <c r="K49" s="66">
        <f t="shared" si="4"/>
        <v>125.79119497173227</v>
      </c>
      <c r="L49" s="66">
        <f t="shared" si="5"/>
        <v>100.93979721166033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9842.25</v>
      </c>
      <c r="H50" s="66">
        <v>7250</v>
      </c>
      <c r="I50" s="66">
        <v>17750</v>
      </c>
      <c r="J50" s="66">
        <v>19989.73</v>
      </c>
      <c r="K50" s="66">
        <f t="shared" si="4"/>
        <v>203.1012217734766</v>
      </c>
      <c r="L50" s="66">
        <f t="shared" si="5"/>
        <v>112.61819718309859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2318.11</v>
      </c>
      <c r="H51" s="66">
        <v>1593</v>
      </c>
      <c r="I51" s="66">
        <v>1593</v>
      </c>
      <c r="J51" s="66">
        <v>1660</v>
      </c>
      <c r="K51" s="66">
        <f t="shared" si="4"/>
        <v>71.61006164504704</v>
      </c>
      <c r="L51" s="66">
        <f t="shared" si="5"/>
        <v>104.20590081607031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29699.94</v>
      </c>
      <c r="H52" s="66">
        <v>29060</v>
      </c>
      <c r="I52" s="66">
        <v>47560</v>
      </c>
      <c r="J52" s="66">
        <v>47934.03</v>
      </c>
      <c r="K52" s="66">
        <f t="shared" si="4"/>
        <v>161.39436645326558</v>
      </c>
      <c r="L52" s="66">
        <f t="shared" si="5"/>
        <v>100.78643818334736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6953.71</v>
      </c>
      <c r="H53" s="66">
        <v>8210</v>
      </c>
      <c r="I53" s="66">
        <v>8880</v>
      </c>
      <c r="J53" s="66">
        <v>8285.2999999999993</v>
      </c>
      <c r="K53" s="66">
        <f t="shared" si="4"/>
        <v>119.14934617635765</v>
      </c>
      <c r="L53" s="66">
        <f t="shared" si="5"/>
        <v>93.302927927927925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110</v>
      </c>
      <c r="H54" s="66">
        <v>7586</v>
      </c>
      <c r="I54" s="66">
        <v>8086</v>
      </c>
      <c r="J54" s="66">
        <v>8670</v>
      </c>
      <c r="K54" s="66">
        <f t="shared" si="4"/>
        <v>7881.818181818182</v>
      </c>
      <c r="L54" s="66">
        <f t="shared" si="5"/>
        <v>107.2223596339352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1200</v>
      </c>
      <c r="H55" s="66">
        <v>2100</v>
      </c>
      <c r="I55" s="66">
        <v>254</v>
      </c>
      <c r="J55" s="66">
        <v>935.07</v>
      </c>
      <c r="K55" s="66">
        <f t="shared" si="4"/>
        <v>77.922499999999999</v>
      </c>
      <c r="L55" s="66">
        <f t="shared" si="5"/>
        <v>368.13779527559058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220.76</v>
      </c>
      <c r="H56" s="66">
        <v>125</v>
      </c>
      <c r="I56" s="66">
        <v>125</v>
      </c>
      <c r="J56" s="66">
        <v>64.5</v>
      </c>
      <c r="K56" s="66">
        <f t="shared" si="4"/>
        <v>29.217249501721327</v>
      </c>
      <c r="L56" s="66">
        <f t="shared" si="5"/>
        <v>51.6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1247.77</v>
      </c>
      <c r="H57" s="66">
        <v>1650</v>
      </c>
      <c r="I57" s="66">
        <v>2947</v>
      </c>
      <c r="J57" s="66">
        <v>1298.94</v>
      </c>
      <c r="K57" s="66">
        <f t="shared" si="4"/>
        <v>104.10091603420503</v>
      </c>
      <c r="L57" s="66">
        <f t="shared" si="5"/>
        <v>44.076688157448253</v>
      </c>
    </row>
    <row r="58" spans="2:12" x14ac:dyDescent="0.25">
      <c r="B58" s="65"/>
      <c r="C58" s="65"/>
      <c r="D58" s="65" t="s">
        <v>133</v>
      </c>
      <c r="E58" s="65"/>
      <c r="F58" s="65" t="s">
        <v>134</v>
      </c>
      <c r="G58" s="65">
        <f>G59+G60+G61+G62</f>
        <v>1897.44</v>
      </c>
      <c r="H58" s="65">
        <f>H59+H60+H61+H62</f>
        <v>3210</v>
      </c>
      <c r="I58" s="65">
        <f>I59+I60+I61+I62</f>
        <v>2635</v>
      </c>
      <c r="J58" s="65">
        <f>J59+J60+J61+J62</f>
        <v>2160.94</v>
      </c>
      <c r="K58" s="65">
        <f t="shared" ref="K58:K76" si="6">(J58*100)/G58</f>
        <v>113.88713213593051</v>
      </c>
      <c r="L58" s="65">
        <f t="shared" ref="L58:L76" si="7">(J58*100)/I58</f>
        <v>82.009108159392795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633.79999999999995</v>
      </c>
      <c r="H59" s="66">
        <v>1250</v>
      </c>
      <c r="I59" s="66">
        <v>1075</v>
      </c>
      <c r="J59" s="66">
        <v>800</v>
      </c>
      <c r="K59" s="66">
        <f t="shared" si="6"/>
        <v>126.22278321236985</v>
      </c>
      <c r="L59" s="66">
        <f t="shared" si="7"/>
        <v>74.418604651162795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700.33</v>
      </c>
      <c r="H60" s="66">
        <v>600</v>
      </c>
      <c r="I60" s="66">
        <v>600</v>
      </c>
      <c r="J60" s="66">
        <v>600</v>
      </c>
      <c r="K60" s="66">
        <f t="shared" si="6"/>
        <v>85.673896591606805</v>
      </c>
      <c r="L60" s="66">
        <f t="shared" si="7"/>
        <v>100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127.44</v>
      </c>
      <c r="H61" s="66">
        <v>740</v>
      </c>
      <c r="I61" s="66">
        <v>340</v>
      </c>
      <c r="J61" s="66">
        <v>295.44</v>
      </c>
      <c r="K61" s="66">
        <f t="shared" si="6"/>
        <v>231.82674199623352</v>
      </c>
      <c r="L61" s="66">
        <f t="shared" si="7"/>
        <v>86.89411764705882</v>
      </c>
    </row>
    <row r="62" spans="2:12" x14ac:dyDescent="0.25">
      <c r="B62" s="66"/>
      <c r="C62" s="66"/>
      <c r="D62" s="66"/>
      <c r="E62" s="66" t="s">
        <v>141</v>
      </c>
      <c r="F62" s="66" t="s">
        <v>134</v>
      </c>
      <c r="G62" s="66">
        <v>435.87</v>
      </c>
      <c r="H62" s="66">
        <v>620</v>
      </c>
      <c r="I62" s="66">
        <v>620</v>
      </c>
      <c r="J62" s="66">
        <v>465.5</v>
      </c>
      <c r="K62" s="66">
        <f t="shared" si="6"/>
        <v>106.79789845596164</v>
      </c>
      <c r="L62" s="66">
        <f t="shared" si="7"/>
        <v>75.08064516129032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2162.7600000000002</v>
      </c>
      <c r="H63" s="65">
        <f>H64+H66</f>
        <v>2300</v>
      </c>
      <c r="I63" s="65">
        <f>I64+I66</f>
        <v>2137</v>
      </c>
      <c r="J63" s="65">
        <f>J64+J66</f>
        <v>2133.33</v>
      </c>
      <c r="K63" s="65">
        <f t="shared" si="6"/>
        <v>98.639238750485475</v>
      </c>
      <c r="L63" s="65">
        <f t="shared" si="7"/>
        <v>99.828263921385116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403.81</v>
      </c>
      <c r="H64" s="65">
        <f>H65</f>
        <v>531</v>
      </c>
      <c r="I64" s="65">
        <f>I65</f>
        <v>318</v>
      </c>
      <c r="J64" s="65">
        <f>J65</f>
        <v>308.33</v>
      </c>
      <c r="K64" s="65">
        <f t="shared" si="6"/>
        <v>76.355216562244621</v>
      </c>
      <c r="L64" s="65">
        <f t="shared" si="7"/>
        <v>96.959119496855351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403.81</v>
      </c>
      <c r="H65" s="66">
        <v>531</v>
      </c>
      <c r="I65" s="66">
        <v>318</v>
      </c>
      <c r="J65" s="66">
        <v>308.33</v>
      </c>
      <c r="K65" s="66">
        <f t="shared" si="6"/>
        <v>76.355216562244621</v>
      </c>
      <c r="L65" s="66">
        <f t="shared" si="7"/>
        <v>96.959119496855351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</f>
        <v>1758.95</v>
      </c>
      <c r="H66" s="65">
        <f>H67</f>
        <v>1769</v>
      </c>
      <c r="I66" s="65">
        <f>I67</f>
        <v>1819</v>
      </c>
      <c r="J66" s="65">
        <f>J67</f>
        <v>1825</v>
      </c>
      <c r="K66" s="65">
        <f t="shared" si="6"/>
        <v>103.7550811563717</v>
      </c>
      <c r="L66" s="65">
        <f t="shared" si="7"/>
        <v>100.32985156679494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1758.95</v>
      </c>
      <c r="H67" s="66">
        <v>1769</v>
      </c>
      <c r="I67" s="66">
        <v>1819</v>
      </c>
      <c r="J67" s="66">
        <v>1825</v>
      </c>
      <c r="K67" s="66">
        <f t="shared" si="6"/>
        <v>103.7550811563717</v>
      </c>
      <c r="L67" s="66">
        <f t="shared" si="7"/>
        <v>100.32985156679494</v>
      </c>
    </row>
    <row r="68" spans="2:12" x14ac:dyDescent="0.25">
      <c r="B68" s="65" t="s">
        <v>152</v>
      </c>
      <c r="C68" s="65"/>
      <c r="D68" s="65"/>
      <c r="E68" s="65"/>
      <c r="F68" s="65" t="s">
        <v>153</v>
      </c>
      <c r="G68" s="65">
        <f>G69+G74</f>
        <v>6712.3</v>
      </c>
      <c r="H68" s="65">
        <f>H69+H74</f>
        <v>18685</v>
      </c>
      <c r="I68" s="65">
        <f>I69+I74</f>
        <v>13790</v>
      </c>
      <c r="J68" s="65">
        <f>J69+J74</f>
        <v>8256.41</v>
      </c>
      <c r="K68" s="65">
        <f t="shared" si="6"/>
        <v>123.00418634447209</v>
      </c>
      <c r="L68" s="65">
        <f t="shared" si="7"/>
        <v>59.87244379985497</v>
      </c>
    </row>
    <row r="69" spans="2:12" x14ac:dyDescent="0.25">
      <c r="B69" s="65"/>
      <c r="C69" s="65" t="s">
        <v>154</v>
      </c>
      <c r="D69" s="65"/>
      <c r="E69" s="65"/>
      <c r="F69" s="65" t="s">
        <v>155</v>
      </c>
      <c r="G69" s="65">
        <f>G70+G72</f>
        <v>3193.55</v>
      </c>
      <c r="H69" s="65">
        <f>H70+H72</f>
        <v>8185</v>
      </c>
      <c r="I69" s="65">
        <f>I70+I72</f>
        <v>8290</v>
      </c>
      <c r="J69" s="65">
        <f>J70+J72</f>
        <v>8256.41</v>
      </c>
      <c r="K69" s="65">
        <f t="shared" si="6"/>
        <v>258.53391993236363</v>
      </c>
      <c r="L69" s="65">
        <f t="shared" si="7"/>
        <v>99.594813027744266</v>
      </c>
    </row>
    <row r="70" spans="2:12" x14ac:dyDescent="0.25">
      <c r="B70" s="65"/>
      <c r="C70" s="65"/>
      <c r="D70" s="65" t="s">
        <v>156</v>
      </c>
      <c r="E70" s="65"/>
      <c r="F70" s="65" t="s">
        <v>157</v>
      </c>
      <c r="G70" s="65">
        <f>G71</f>
        <v>0</v>
      </c>
      <c r="H70" s="65">
        <f>H71</f>
        <v>5000</v>
      </c>
      <c r="I70" s="65">
        <f>I71</f>
        <v>5000</v>
      </c>
      <c r="J70" s="65">
        <f>J71</f>
        <v>4967.38</v>
      </c>
      <c r="K70" s="65" t="e">
        <f t="shared" si="6"/>
        <v>#DIV/0!</v>
      </c>
      <c r="L70" s="65">
        <f t="shared" si="7"/>
        <v>99.3476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5000</v>
      </c>
      <c r="I71" s="66">
        <v>5000</v>
      </c>
      <c r="J71" s="66">
        <v>4967.38</v>
      </c>
      <c r="K71" s="66" t="e">
        <f t="shared" si="6"/>
        <v>#DIV/0!</v>
      </c>
      <c r="L71" s="66">
        <f t="shared" si="7"/>
        <v>99.3476</v>
      </c>
    </row>
    <row r="72" spans="2:12" x14ac:dyDescent="0.25">
      <c r="B72" s="65"/>
      <c r="C72" s="65"/>
      <c r="D72" s="65" t="s">
        <v>160</v>
      </c>
      <c r="E72" s="65"/>
      <c r="F72" s="65" t="s">
        <v>161</v>
      </c>
      <c r="G72" s="65">
        <f>G73</f>
        <v>3193.55</v>
      </c>
      <c r="H72" s="65">
        <f>H73</f>
        <v>3185</v>
      </c>
      <c r="I72" s="65">
        <f>I73</f>
        <v>3290</v>
      </c>
      <c r="J72" s="65">
        <f>J73</f>
        <v>3289.03</v>
      </c>
      <c r="K72" s="65">
        <f t="shared" si="6"/>
        <v>102.98977626778976</v>
      </c>
      <c r="L72" s="65">
        <f t="shared" si="7"/>
        <v>99.970516717325225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3193.55</v>
      </c>
      <c r="H73" s="66">
        <v>3185</v>
      </c>
      <c r="I73" s="66">
        <v>3290</v>
      </c>
      <c r="J73" s="66">
        <v>3289.03</v>
      </c>
      <c r="K73" s="66">
        <f t="shared" si="6"/>
        <v>102.98977626778976</v>
      </c>
      <c r="L73" s="66">
        <f t="shared" si="7"/>
        <v>99.970516717325225</v>
      </c>
    </row>
    <row r="74" spans="2:12" x14ac:dyDescent="0.25">
      <c r="B74" s="65"/>
      <c r="C74" s="65" t="s">
        <v>164</v>
      </c>
      <c r="D74" s="65"/>
      <c r="E74" s="65"/>
      <c r="F74" s="65" t="s">
        <v>165</v>
      </c>
      <c r="G74" s="65">
        <f t="shared" ref="G74:J75" si="8">G75</f>
        <v>3518.75</v>
      </c>
      <c r="H74" s="65">
        <f t="shared" si="8"/>
        <v>10500</v>
      </c>
      <c r="I74" s="65">
        <f t="shared" si="8"/>
        <v>5500</v>
      </c>
      <c r="J74" s="65">
        <f t="shared" si="8"/>
        <v>0</v>
      </c>
      <c r="K74" s="65">
        <f t="shared" si="6"/>
        <v>0</v>
      </c>
      <c r="L74" s="65">
        <f t="shared" si="7"/>
        <v>0</v>
      </c>
    </row>
    <row r="75" spans="2:12" x14ac:dyDescent="0.25">
      <c r="B75" s="65"/>
      <c r="C75" s="65"/>
      <c r="D75" s="65" t="s">
        <v>166</v>
      </c>
      <c r="E75" s="65"/>
      <c r="F75" s="65" t="s">
        <v>167</v>
      </c>
      <c r="G75" s="65">
        <f t="shared" si="8"/>
        <v>3518.75</v>
      </c>
      <c r="H75" s="65">
        <f t="shared" si="8"/>
        <v>10500</v>
      </c>
      <c r="I75" s="65">
        <f t="shared" si="8"/>
        <v>5500</v>
      </c>
      <c r="J75" s="65">
        <f t="shared" si="8"/>
        <v>0</v>
      </c>
      <c r="K75" s="65">
        <f t="shared" si="6"/>
        <v>0</v>
      </c>
      <c r="L75" s="65">
        <f t="shared" si="7"/>
        <v>0</v>
      </c>
    </row>
    <row r="76" spans="2:12" x14ac:dyDescent="0.25">
      <c r="B76" s="66"/>
      <c r="C76" s="66"/>
      <c r="D76" s="66"/>
      <c r="E76" s="66" t="s">
        <v>168</v>
      </c>
      <c r="F76" s="66" t="s">
        <v>167</v>
      </c>
      <c r="G76" s="66">
        <v>3518.75</v>
      </c>
      <c r="H76" s="66">
        <v>10500</v>
      </c>
      <c r="I76" s="66">
        <v>5500</v>
      </c>
      <c r="J76" s="66">
        <v>0</v>
      </c>
      <c r="K76" s="66">
        <f t="shared" si="6"/>
        <v>0</v>
      </c>
      <c r="L76" s="66">
        <f t="shared" si="7"/>
        <v>0</v>
      </c>
    </row>
    <row r="77" spans="2:12" x14ac:dyDescent="0.25">
      <c r="B77" s="65"/>
      <c r="C77" s="66"/>
      <c r="D77" s="67"/>
      <c r="E77" s="68"/>
      <c r="F77" s="8"/>
      <c r="G77" s="65"/>
      <c r="H77" s="65"/>
      <c r="I77" s="65"/>
      <c r="J77" s="65"/>
      <c r="K77" s="70"/>
      <c r="L77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F5" sqref="F5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7.45" x14ac:dyDescent="0.3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5" t="s">
        <v>16</v>
      </c>
      <c r="C2" s="105"/>
      <c r="D2" s="105"/>
      <c r="E2" s="105"/>
      <c r="F2" s="105"/>
      <c r="G2" s="105"/>
      <c r="H2" s="105"/>
    </row>
    <row r="3" spans="1:8" ht="17.45" x14ac:dyDescent="0.3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ht="14.45" x14ac:dyDescent="0.3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ht="14.45" x14ac:dyDescent="0.3">
      <c r="B6" s="8" t="s">
        <v>39</v>
      </c>
      <c r="C6" s="71">
        <f>C7+C9+C11</f>
        <v>1343602.2400000002</v>
      </c>
      <c r="D6" s="71">
        <f>D7+D9+D11</f>
        <v>1596846</v>
      </c>
      <c r="E6" s="71">
        <f>E7+E9+E11</f>
        <v>1802320</v>
      </c>
      <c r="F6" s="71">
        <f>F7+F9+F11</f>
        <v>1789112.9900000002</v>
      </c>
      <c r="G6" s="72">
        <f t="shared" ref="G6:G19" si="0">(F6*100)/C6</f>
        <v>133.15793444940965</v>
      </c>
      <c r="H6" s="72">
        <f t="shared" ref="H6:H19" si="1">(F6*100)/E6</f>
        <v>99.267221692041375</v>
      </c>
    </row>
    <row r="7" spans="1:8" x14ac:dyDescent="0.25">
      <c r="A7"/>
      <c r="B7" s="8" t="s">
        <v>169</v>
      </c>
      <c r="C7" s="71">
        <f>C8</f>
        <v>1342469.87</v>
      </c>
      <c r="D7" s="71">
        <f>D8</f>
        <v>1596546</v>
      </c>
      <c r="E7" s="71">
        <f>E8</f>
        <v>1802020</v>
      </c>
      <c r="F7" s="71">
        <f>F8</f>
        <v>1787937.54</v>
      </c>
      <c r="G7" s="72">
        <f t="shared" si="0"/>
        <v>133.1826940741694</v>
      </c>
      <c r="H7" s="72">
        <f t="shared" si="1"/>
        <v>99.218518107457186</v>
      </c>
    </row>
    <row r="8" spans="1:8" x14ac:dyDescent="0.25">
      <c r="A8"/>
      <c r="B8" s="16" t="s">
        <v>170</v>
      </c>
      <c r="C8" s="73">
        <v>1342469.87</v>
      </c>
      <c r="D8" s="73">
        <v>1596546</v>
      </c>
      <c r="E8" s="73">
        <v>1802020</v>
      </c>
      <c r="F8" s="74">
        <v>1787937.54</v>
      </c>
      <c r="G8" s="70">
        <f t="shared" si="0"/>
        <v>133.1826940741694</v>
      </c>
      <c r="H8" s="70">
        <f t="shared" si="1"/>
        <v>99.218518107457186</v>
      </c>
    </row>
    <row r="9" spans="1:8" ht="14.45" x14ac:dyDescent="0.3">
      <c r="A9"/>
      <c r="B9" s="8" t="s">
        <v>171</v>
      </c>
      <c r="C9" s="71">
        <f>C10</f>
        <v>1132.3699999999999</v>
      </c>
      <c r="D9" s="71">
        <f>D10</f>
        <v>300</v>
      </c>
      <c r="E9" s="71">
        <f>E10</f>
        <v>300</v>
      </c>
      <c r="F9" s="71">
        <f>F10</f>
        <v>804.09</v>
      </c>
      <c r="G9" s="72">
        <f t="shared" si="0"/>
        <v>71.009475701405023</v>
      </c>
      <c r="H9" s="72">
        <f t="shared" si="1"/>
        <v>268.02999999999997</v>
      </c>
    </row>
    <row r="10" spans="1:8" ht="14.45" x14ac:dyDescent="0.3">
      <c r="A10"/>
      <c r="B10" s="16" t="s">
        <v>172</v>
      </c>
      <c r="C10" s="73">
        <v>1132.3699999999999</v>
      </c>
      <c r="D10" s="73">
        <v>300</v>
      </c>
      <c r="E10" s="73">
        <v>300</v>
      </c>
      <c r="F10" s="74">
        <v>804.09</v>
      </c>
      <c r="G10" s="70">
        <f t="shared" si="0"/>
        <v>71.009475701405023</v>
      </c>
      <c r="H10" s="70">
        <f t="shared" si="1"/>
        <v>268.02999999999997</v>
      </c>
    </row>
    <row r="11" spans="1:8" ht="14.45" x14ac:dyDescent="0.3">
      <c r="A11"/>
      <c r="B11" s="8" t="s">
        <v>173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371.36</v>
      </c>
      <c r="G11" s="72" t="e">
        <f t="shared" si="0"/>
        <v>#DIV/0!</v>
      </c>
      <c r="H11" s="72" t="e">
        <f t="shared" si="1"/>
        <v>#DIV/0!</v>
      </c>
    </row>
    <row r="12" spans="1:8" ht="14.45" x14ac:dyDescent="0.3">
      <c r="A12"/>
      <c r="B12" s="16" t="s">
        <v>174</v>
      </c>
      <c r="C12" s="73">
        <v>0</v>
      </c>
      <c r="D12" s="73">
        <v>0</v>
      </c>
      <c r="E12" s="73">
        <v>0</v>
      </c>
      <c r="F12" s="74">
        <v>371.36</v>
      </c>
      <c r="G12" s="70" t="e">
        <f t="shared" si="0"/>
        <v>#DIV/0!</v>
      </c>
      <c r="H12" s="70" t="e">
        <f t="shared" si="1"/>
        <v>#DIV/0!</v>
      </c>
    </row>
    <row r="13" spans="1:8" ht="14.45" x14ac:dyDescent="0.3">
      <c r="B13" s="8" t="s">
        <v>32</v>
      </c>
      <c r="C13" s="75">
        <f>C14+C16+C18</f>
        <v>1343602.2400000002</v>
      </c>
      <c r="D13" s="75">
        <f>D14+D16+D18</f>
        <v>1596846</v>
      </c>
      <c r="E13" s="75">
        <f>E14+E16+E18</f>
        <v>1802320</v>
      </c>
      <c r="F13" s="75">
        <f>F14+F16+F18</f>
        <v>1791008.1700000002</v>
      </c>
      <c r="G13" s="72">
        <f t="shared" si="0"/>
        <v>133.29898661079932</v>
      </c>
      <c r="H13" s="72">
        <f t="shared" si="1"/>
        <v>99.372373940254789</v>
      </c>
    </row>
    <row r="14" spans="1:8" x14ac:dyDescent="0.25">
      <c r="A14"/>
      <c r="B14" s="8" t="s">
        <v>169</v>
      </c>
      <c r="C14" s="75">
        <f>C15</f>
        <v>1342469.87</v>
      </c>
      <c r="D14" s="75">
        <f>D15</f>
        <v>1596546</v>
      </c>
      <c r="E14" s="75">
        <f>E15</f>
        <v>1802020</v>
      </c>
      <c r="F14" s="75">
        <f>F15</f>
        <v>1787937.54</v>
      </c>
      <c r="G14" s="72">
        <f t="shared" si="0"/>
        <v>133.1826940741694</v>
      </c>
      <c r="H14" s="72">
        <f t="shared" si="1"/>
        <v>99.218518107457186</v>
      </c>
    </row>
    <row r="15" spans="1:8" x14ac:dyDescent="0.25">
      <c r="A15"/>
      <c r="B15" s="16" t="s">
        <v>170</v>
      </c>
      <c r="C15" s="73">
        <v>1342469.87</v>
      </c>
      <c r="D15" s="73">
        <v>1596546</v>
      </c>
      <c r="E15" s="76">
        <v>1802020</v>
      </c>
      <c r="F15" s="74">
        <v>1787937.54</v>
      </c>
      <c r="G15" s="70">
        <f t="shared" si="0"/>
        <v>133.1826940741694</v>
      </c>
      <c r="H15" s="70">
        <f t="shared" si="1"/>
        <v>99.218518107457186</v>
      </c>
    </row>
    <row r="16" spans="1:8" ht="14.45" x14ac:dyDescent="0.3">
      <c r="A16"/>
      <c r="B16" s="8" t="s">
        <v>171</v>
      </c>
      <c r="C16" s="75">
        <f>C17</f>
        <v>1132.3699999999999</v>
      </c>
      <c r="D16" s="75">
        <f>D17</f>
        <v>300</v>
      </c>
      <c r="E16" s="75">
        <f>E17</f>
        <v>300</v>
      </c>
      <c r="F16" s="75">
        <f>F17</f>
        <v>777.54</v>
      </c>
      <c r="G16" s="72">
        <f t="shared" si="0"/>
        <v>68.664835698579097</v>
      </c>
      <c r="H16" s="72">
        <f t="shared" si="1"/>
        <v>259.18</v>
      </c>
    </row>
    <row r="17" spans="1:8" ht="14.45" x14ac:dyDescent="0.3">
      <c r="A17"/>
      <c r="B17" s="16" t="s">
        <v>172</v>
      </c>
      <c r="C17" s="73">
        <v>1132.3699999999999</v>
      </c>
      <c r="D17" s="73">
        <v>300</v>
      </c>
      <c r="E17" s="76">
        <v>300</v>
      </c>
      <c r="F17" s="74">
        <v>777.54</v>
      </c>
      <c r="G17" s="70">
        <f t="shared" si="0"/>
        <v>68.664835698579097</v>
      </c>
      <c r="H17" s="70">
        <f t="shared" si="1"/>
        <v>259.18</v>
      </c>
    </row>
    <row r="18" spans="1:8" ht="14.45" x14ac:dyDescent="0.3">
      <c r="A18"/>
      <c r="B18" s="8" t="s">
        <v>173</v>
      </c>
      <c r="C18" s="75">
        <f>C19</f>
        <v>0</v>
      </c>
      <c r="D18" s="75">
        <f>D19</f>
        <v>0</v>
      </c>
      <c r="E18" s="75">
        <f>E19</f>
        <v>0</v>
      </c>
      <c r="F18" s="75">
        <f>F19</f>
        <v>2293.09</v>
      </c>
      <c r="G18" s="72" t="e">
        <f t="shared" si="0"/>
        <v>#DIV/0!</v>
      </c>
      <c r="H18" s="72" t="e">
        <f t="shared" si="1"/>
        <v>#DIV/0!</v>
      </c>
    </row>
    <row r="19" spans="1:8" ht="14.45" x14ac:dyDescent="0.3">
      <c r="A19"/>
      <c r="B19" s="16" t="s">
        <v>174</v>
      </c>
      <c r="C19" s="73">
        <v>0</v>
      </c>
      <c r="D19" s="73">
        <v>0</v>
      </c>
      <c r="E19" s="76">
        <v>0</v>
      </c>
      <c r="F19" s="74">
        <v>2293.09</v>
      </c>
      <c r="G19" s="70" t="e">
        <f t="shared" si="0"/>
        <v>#DIV/0!</v>
      </c>
      <c r="H19" s="70" t="e">
        <f t="shared" si="1"/>
        <v>#DIV/0!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17</v>
      </c>
      <c r="C2" s="105"/>
      <c r="D2" s="105"/>
      <c r="E2" s="105"/>
      <c r="F2" s="105"/>
      <c r="G2" s="105"/>
      <c r="H2" s="10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ht="14.45" x14ac:dyDescent="0.3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3">
      <c r="B6" s="8" t="s">
        <v>32</v>
      </c>
      <c r="C6" s="75">
        <f t="shared" ref="C6:F7" si="0">C7</f>
        <v>1343602.24</v>
      </c>
      <c r="D6" s="75">
        <f t="shared" si="0"/>
        <v>1596846</v>
      </c>
      <c r="E6" s="75">
        <f t="shared" si="0"/>
        <v>1802320</v>
      </c>
      <c r="F6" s="75">
        <f t="shared" si="0"/>
        <v>1791008.17</v>
      </c>
      <c r="G6" s="70">
        <f>(F6*100)/C6</f>
        <v>133.29898661079935</v>
      </c>
      <c r="H6" s="70">
        <f>(F6*100)/E6</f>
        <v>99.372373940254789</v>
      </c>
    </row>
    <row r="7" spans="2:8" ht="14.45" x14ac:dyDescent="0.3">
      <c r="B7" s="8" t="s">
        <v>175</v>
      </c>
      <c r="C7" s="75">
        <f t="shared" si="0"/>
        <v>1343602.24</v>
      </c>
      <c r="D7" s="75">
        <f t="shared" si="0"/>
        <v>1596846</v>
      </c>
      <c r="E7" s="75">
        <f t="shared" si="0"/>
        <v>1802320</v>
      </c>
      <c r="F7" s="75">
        <f t="shared" si="0"/>
        <v>1791008.17</v>
      </c>
      <c r="G7" s="70">
        <f>(F7*100)/C7</f>
        <v>133.29898661079935</v>
      </c>
      <c r="H7" s="70">
        <f>(F7*100)/E7</f>
        <v>99.372373940254789</v>
      </c>
    </row>
    <row r="8" spans="2:8" ht="14.45" x14ac:dyDescent="0.3">
      <c r="B8" s="11" t="s">
        <v>176</v>
      </c>
      <c r="C8" s="73">
        <v>1343602.24</v>
      </c>
      <c r="D8" s="73">
        <v>1596846</v>
      </c>
      <c r="E8" s="73">
        <v>1802320</v>
      </c>
      <c r="F8" s="74">
        <v>1791008.17</v>
      </c>
      <c r="G8" s="70">
        <f>(F8*100)/C8</f>
        <v>133.29898661079935</v>
      </c>
      <c r="H8" s="70">
        <f>(F8*100)/E8</f>
        <v>99.372373940254789</v>
      </c>
    </row>
    <row r="10" spans="2:8" ht="14.45" x14ac:dyDescent="0.3">
      <c r="B10" s="24"/>
      <c r="C10" s="24"/>
      <c r="D10" s="24"/>
      <c r="E10" s="24"/>
      <c r="F10" s="24"/>
      <c r="G10" s="24"/>
      <c r="H10" s="24"/>
    </row>
    <row r="11" spans="2:8" ht="14.45" x14ac:dyDescent="0.3">
      <c r="B11" s="24"/>
      <c r="C11" s="24"/>
      <c r="D11" s="24"/>
      <c r="E11" s="24"/>
      <c r="F11" s="24"/>
      <c r="G11" s="24"/>
      <c r="H11" s="24"/>
    </row>
    <row r="12" spans="2:8" ht="14.45" x14ac:dyDescent="0.3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5" t="s">
        <v>4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5" t="s">
        <v>25</v>
      </c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2:12" ht="15.75" customHeight="1" x14ac:dyDescent="0.25">
      <c r="B5" s="105" t="s">
        <v>18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ht="14.45" x14ac:dyDescent="0.3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ht="14.45" x14ac:dyDescent="0.3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ht="14.45" x14ac:dyDescent="0.3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ht="14.45" x14ac:dyDescent="0.3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ht="14.45" x14ac:dyDescent="0.3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ht="14.45" x14ac:dyDescent="0.3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ht="14.45" x14ac:dyDescent="0.3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5" t="s">
        <v>19</v>
      </c>
      <c r="C2" s="105"/>
      <c r="D2" s="105"/>
      <c r="E2" s="105"/>
      <c r="F2" s="105"/>
      <c r="G2" s="105"/>
      <c r="H2" s="105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ht="14.45" x14ac:dyDescent="0.3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ht="14.45" x14ac:dyDescent="0.3">
      <c r="B6" s="8" t="s">
        <v>20</v>
      </c>
      <c r="C6" s="75"/>
      <c r="D6" s="75"/>
      <c r="E6" s="75"/>
      <c r="F6" s="75"/>
      <c r="G6" s="69"/>
      <c r="H6" s="69"/>
    </row>
    <row r="7" spans="2:8" ht="14.45" x14ac:dyDescent="0.3">
      <c r="B7" s="8"/>
      <c r="C7" s="75"/>
      <c r="D7" s="75"/>
      <c r="E7" s="75"/>
      <c r="F7" s="75"/>
      <c r="G7" s="69"/>
      <c r="H7" s="69"/>
    </row>
    <row r="8" spans="2:8" ht="14.45" x14ac:dyDescent="0.3">
      <c r="B8" s="16"/>
      <c r="C8" s="73"/>
      <c r="D8" s="73"/>
      <c r="E8" s="73"/>
      <c r="F8" s="74"/>
      <c r="G8" s="70"/>
      <c r="H8" s="70"/>
    </row>
    <row r="9" spans="2:8" ht="14.45" x14ac:dyDescent="0.3">
      <c r="B9" s="17"/>
      <c r="C9" s="73"/>
      <c r="D9" s="73"/>
      <c r="E9" s="76"/>
      <c r="F9" s="74"/>
      <c r="G9" s="70"/>
      <c r="H9" s="70"/>
    </row>
    <row r="10" spans="2:8" ht="14.45" x14ac:dyDescent="0.3">
      <c r="B10" s="8" t="s">
        <v>40</v>
      </c>
      <c r="C10" s="75"/>
      <c r="D10" s="75"/>
      <c r="E10" s="75"/>
      <c r="F10" s="75"/>
      <c r="G10" s="69"/>
      <c r="H10" s="69"/>
    </row>
    <row r="11" spans="2:8" ht="14.45" x14ac:dyDescent="0.3">
      <c r="B11" s="8"/>
      <c r="C11" s="75"/>
      <c r="D11" s="75"/>
      <c r="E11" s="75"/>
      <c r="F11" s="75"/>
      <c r="G11" s="69"/>
      <c r="H11" s="69"/>
    </row>
    <row r="12" spans="2:8" ht="14.45" x14ac:dyDescent="0.3">
      <c r="B12" s="16"/>
      <c r="C12" s="73"/>
      <c r="D12" s="73"/>
      <c r="E12" s="76"/>
      <c r="F12" s="74"/>
      <c r="G12" s="70"/>
      <c r="H12" s="70"/>
    </row>
    <row r="14" spans="2:8" ht="14.45" x14ac:dyDescent="0.3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3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177</v>
      </c>
      <c r="C1" s="39"/>
    </row>
    <row r="2" spans="1:6" ht="15" customHeight="1" x14ac:dyDescent="0.2">
      <c r="A2" s="41" t="s">
        <v>34</v>
      </c>
      <c r="B2" s="42" t="s">
        <v>178</v>
      </c>
      <c r="C2" s="39"/>
    </row>
    <row r="3" spans="1:6" s="39" customFormat="1" ht="43.5" customHeight="1" x14ac:dyDescent="0.2">
      <c r="A3" s="43" t="s">
        <v>35</v>
      </c>
      <c r="B3" s="37" t="s">
        <v>179</v>
      </c>
    </row>
    <row r="4" spans="1:6" s="39" customFormat="1" x14ac:dyDescent="0.2">
      <c r="A4" s="43" t="s">
        <v>36</v>
      </c>
      <c r="B4" s="44" t="s">
        <v>180</v>
      </c>
    </row>
    <row r="5" spans="1:6" s="39" customFormat="1" ht="13.15" x14ac:dyDescent="0.25">
      <c r="A5" s="45"/>
      <c r="B5" s="46"/>
    </row>
    <row r="6" spans="1:6" s="39" customFormat="1" ht="13.15" x14ac:dyDescent="0.25">
      <c r="A6" s="45" t="s">
        <v>37</v>
      </c>
      <c r="B6" s="46"/>
    </row>
    <row r="7" spans="1:6" ht="13.15" x14ac:dyDescent="0.25">
      <c r="A7" s="47" t="s">
        <v>181</v>
      </c>
      <c r="B7" s="46"/>
      <c r="C7" s="77">
        <f>C12</f>
        <v>1601576</v>
      </c>
      <c r="D7" s="77">
        <f>D12</f>
        <v>1802020</v>
      </c>
      <c r="E7" s="77">
        <f>E12</f>
        <v>1787937.54</v>
      </c>
      <c r="F7" s="77">
        <f>(E7*100)/D7</f>
        <v>99.218518107457186</v>
      </c>
    </row>
    <row r="8" spans="1:6" ht="13.15" x14ac:dyDescent="0.25">
      <c r="A8" s="47" t="s">
        <v>74</v>
      </c>
      <c r="B8" s="46"/>
      <c r="C8" s="77">
        <f>C68</f>
        <v>300</v>
      </c>
      <c r="D8" s="77">
        <f>D68</f>
        <v>300</v>
      </c>
      <c r="E8" s="77">
        <f>E68</f>
        <v>777.54</v>
      </c>
      <c r="F8" s="77">
        <f>(E8*100)/D8</f>
        <v>259.18</v>
      </c>
    </row>
    <row r="9" spans="1:6" ht="13.15" x14ac:dyDescent="0.25">
      <c r="A9" s="47" t="s">
        <v>182</v>
      </c>
      <c r="B9" s="46"/>
      <c r="C9" s="77">
        <f>C78</f>
        <v>0</v>
      </c>
      <c r="D9" s="77">
        <f>D78</f>
        <v>0</v>
      </c>
      <c r="E9" s="77">
        <f>E78</f>
        <v>2293.09</v>
      </c>
      <c r="F9" s="77" t="e">
        <f>(E9*100)/D9</f>
        <v>#DIV/0!</v>
      </c>
    </row>
    <row r="10" spans="1:6" s="57" customFormat="1" ht="13.15" x14ac:dyDescent="0.25"/>
    <row r="11" spans="1:6" ht="38.25" x14ac:dyDescent="0.2">
      <c r="A11" s="47" t="s">
        <v>183</v>
      </c>
      <c r="B11" s="47" t="s">
        <v>184</v>
      </c>
      <c r="C11" s="47" t="s">
        <v>43</v>
      </c>
      <c r="D11" s="47" t="s">
        <v>185</v>
      </c>
      <c r="E11" s="47" t="s">
        <v>186</v>
      </c>
      <c r="F11" s="47" t="s">
        <v>187</v>
      </c>
    </row>
    <row r="12" spans="1:6" x14ac:dyDescent="0.2">
      <c r="A12" s="48" t="s">
        <v>181</v>
      </c>
      <c r="B12" s="48" t="s">
        <v>188</v>
      </c>
      <c r="C12" s="78">
        <f>C13+C54</f>
        <v>1601576</v>
      </c>
      <c r="D12" s="78">
        <f>D13+D54</f>
        <v>1802020</v>
      </c>
      <c r="E12" s="78">
        <f>E13+E54</f>
        <v>1787937.54</v>
      </c>
      <c r="F12" s="79">
        <f>(E12*100)/D12</f>
        <v>99.218518107457186</v>
      </c>
    </row>
    <row r="13" spans="1:6" ht="13.15" x14ac:dyDescent="0.25">
      <c r="A13" s="49" t="s">
        <v>72</v>
      </c>
      <c r="B13" s="50" t="s">
        <v>73</v>
      </c>
      <c r="C13" s="80">
        <f>C14+C22+C49</f>
        <v>1582891</v>
      </c>
      <c r="D13" s="80">
        <f>D14+D22+D49</f>
        <v>1788230</v>
      </c>
      <c r="E13" s="80">
        <f>E14+E22+E49</f>
        <v>1779681.1300000001</v>
      </c>
      <c r="F13" s="81">
        <f>(E13*100)/D13</f>
        <v>99.521936775470721</v>
      </c>
    </row>
    <row r="14" spans="1:6" ht="13.15" x14ac:dyDescent="0.25">
      <c r="A14" s="51" t="s">
        <v>74</v>
      </c>
      <c r="B14" s="52" t="s">
        <v>75</v>
      </c>
      <c r="C14" s="82">
        <f>C15+C18+C20</f>
        <v>1364264</v>
      </c>
      <c r="D14" s="82">
        <f>D15+D18+D20</f>
        <v>1562164</v>
      </c>
      <c r="E14" s="82">
        <f>E15+E18+E20</f>
        <v>1556442.34</v>
      </c>
      <c r="F14" s="81">
        <f>(E14*100)/D14</f>
        <v>99.633734998374052</v>
      </c>
    </row>
    <row r="15" spans="1:6" x14ac:dyDescent="0.2">
      <c r="A15" s="53" t="s">
        <v>76</v>
      </c>
      <c r="B15" s="54" t="s">
        <v>77</v>
      </c>
      <c r="C15" s="83">
        <f>C16+C17</f>
        <v>1133519</v>
      </c>
      <c r="D15" s="83">
        <f>D16+D17</f>
        <v>1290519</v>
      </c>
      <c r="E15" s="83">
        <f>E16+E17</f>
        <v>1286437.67</v>
      </c>
      <c r="F15" s="83">
        <f>(E15*100)/D15</f>
        <v>99.683745066907193</v>
      </c>
    </row>
    <row r="16" spans="1:6" x14ac:dyDescent="0.2">
      <c r="A16" s="55" t="s">
        <v>78</v>
      </c>
      <c r="B16" s="56" t="s">
        <v>79</v>
      </c>
      <c r="C16" s="84">
        <v>1130865</v>
      </c>
      <c r="D16" s="84">
        <v>1286865</v>
      </c>
      <c r="E16" s="84">
        <v>1286141.04</v>
      </c>
      <c r="F16" s="84"/>
    </row>
    <row r="17" spans="1:6" x14ac:dyDescent="0.2">
      <c r="A17" s="55" t="s">
        <v>80</v>
      </c>
      <c r="B17" s="56" t="s">
        <v>81</v>
      </c>
      <c r="C17" s="84">
        <v>2654</v>
      </c>
      <c r="D17" s="84">
        <v>3654</v>
      </c>
      <c r="E17" s="84">
        <v>296.63</v>
      </c>
      <c r="F17" s="84"/>
    </row>
    <row r="18" spans="1:6" ht="13.15" x14ac:dyDescent="0.25">
      <c r="A18" s="53" t="s">
        <v>82</v>
      </c>
      <c r="B18" s="54" t="s">
        <v>83</v>
      </c>
      <c r="C18" s="83">
        <f>C19</f>
        <v>50677</v>
      </c>
      <c r="D18" s="83">
        <f>D19</f>
        <v>59077</v>
      </c>
      <c r="E18" s="83">
        <f>E19</f>
        <v>57742.35</v>
      </c>
      <c r="F18" s="83">
        <f>(E18*100)/D18</f>
        <v>97.740829764544571</v>
      </c>
    </row>
    <row r="19" spans="1:6" ht="13.15" x14ac:dyDescent="0.25">
      <c r="A19" s="55" t="s">
        <v>84</v>
      </c>
      <c r="B19" s="56" t="s">
        <v>83</v>
      </c>
      <c r="C19" s="84">
        <v>50677</v>
      </c>
      <c r="D19" s="84">
        <v>59077</v>
      </c>
      <c r="E19" s="84">
        <v>57742.35</v>
      </c>
      <c r="F19" s="84"/>
    </row>
    <row r="20" spans="1:6" x14ac:dyDescent="0.2">
      <c r="A20" s="53" t="s">
        <v>85</v>
      </c>
      <c r="B20" s="54" t="s">
        <v>86</v>
      </c>
      <c r="C20" s="83">
        <f>C21</f>
        <v>180068</v>
      </c>
      <c r="D20" s="83">
        <f>D21</f>
        <v>212568</v>
      </c>
      <c r="E20" s="83">
        <f>E21</f>
        <v>212262.32</v>
      </c>
      <c r="F20" s="83">
        <f>(E20*100)/D20</f>
        <v>99.856196605321585</v>
      </c>
    </row>
    <row r="21" spans="1:6" ht="13.15" x14ac:dyDescent="0.25">
      <c r="A21" s="55" t="s">
        <v>87</v>
      </c>
      <c r="B21" s="56" t="s">
        <v>88</v>
      </c>
      <c r="C21" s="84">
        <v>180068</v>
      </c>
      <c r="D21" s="84">
        <v>212568</v>
      </c>
      <c r="E21" s="84">
        <v>212262.32</v>
      </c>
      <c r="F21" s="84"/>
    </row>
    <row r="22" spans="1:6" ht="13.15" x14ac:dyDescent="0.25">
      <c r="A22" s="51" t="s">
        <v>89</v>
      </c>
      <c r="B22" s="52" t="s">
        <v>90</v>
      </c>
      <c r="C22" s="82">
        <f>C23+C28+C34+C44</f>
        <v>216327</v>
      </c>
      <c r="D22" s="82">
        <f>D23+D28+D34+D44</f>
        <v>223929</v>
      </c>
      <c r="E22" s="82">
        <f>E23+E28+E34+E44</f>
        <v>221105.46000000002</v>
      </c>
      <c r="F22" s="81">
        <f>(E22*100)/D22</f>
        <v>98.739091408437503</v>
      </c>
    </row>
    <row r="23" spans="1:6" x14ac:dyDescent="0.2">
      <c r="A23" s="53" t="s">
        <v>91</v>
      </c>
      <c r="B23" s="54" t="s">
        <v>92</v>
      </c>
      <c r="C23" s="83">
        <f>C24+C25+C26+C27</f>
        <v>35842</v>
      </c>
      <c r="D23" s="83">
        <f>D24+D25+D26+D27</f>
        <v>38327</v>
      </c>
      <c r="E23" s="83">
        <f>E24+E25+E26+E27</f>
        <v>38288.86</v>
      </c>
      <c r="F23" s="83">
        <f>(E23*100)/D23</f>
        <v>99.900487906697634</v>
      </c>
    </row>
    <row r="24" spans="1:6" x14ac:dyDescent="0.2">
      <c r="A24" s="55" t="s">
        <v>93</v>
      </c>
      <c r="B24" s="56" t="s">
        <v>94</v>
      </c>
      <c r="C24" s="84">
        <v>3783</v>
      </c>
      <c r="D24" s="84">
        <v>4083</v>
      </c>
      <c r="E24" s="84">
        <v>4938.1099999999997</v>
      </c>
      <c r="F24" s="84"/>
    </row>
    <row r="25" spans="1:6" ht="25.5" x14ac:dyDescent="0.2">
      <c r="A25" s="55" t="s">
        <v>95</v>
      </c>
      <c r="B25" s="56" t="s">
        <v>96</v>
      </c>
      <c r="C25" s="84">
        <v>28029</v>
      </c>
      <c r="D25" s="84">
        <v>30714</v>
      </c>
      <c r="E25" s="84">
        <v>30188.04</v>
      </c>
      <c r="F25" s="84"/>
    </row>
    <row r="26" spans="1:6" x14ac:dyDescent="0.2">
      <c r="A26" s="55" t="s">
        <v>97</v>
      </c>
      <c r="B26" s="56" t="s">
        <v>98</v>
      </c>
      <c r="C26" s="84">
        <v>4000</v>
      </c>
      <c r="D26" s="84">
        <v>3500</v>
      </c>
      <c r="E26" s="84">
        <v>3162.71</v>
      </c>
      <c r="F26" s="84"/>
    </row>
    <row r="27" spans="1:6" x14ac:dyDescent="0.2">
      <c r="A27" s="55" t="s">
        <v>99</v>
      </c>
      <c r="B27" s="56" t="s">
        <v>100</v>
      </c>
      <c r="C27" s="84">
        <v>30</v>
      </c>
      <c r="D27" s="84">
        <v>30</v>
      </c>
      <c r="E27" s="84">
        <v>0</v>
      </c>
      <c r="F27" s="84"/>
    </row>
    <row r="28" spans="1:6" ht="13.15" x14ac:dyDescent="0.25">
      <c r="A28" s="53" t="s">
        <v>101</v>
      </c>
      <c r="B28" s="54" t="s">
        <v>102</v>
      </c>
      <c r="C28" s="83">
        <f>C29+C30+C31+C32+C33</f>
        <v>80251</v>
      </c>
      <c r="D28" s="83">
        <f>D29+D30+D31+D32+D33</f>
        <v>56322</v>
      </c>
      <c r="E28" s="83">
        <f>E29+E30+E31+E32+E33</f>
        <v>54290.43</v>
      </c>
      <c r="F28" s="83">
        <f>(E28*100)/D28</f>
        <v>96.392937040588052</v>
      </c>
    </row>
    <row r="29" spans="1:6" ht="13.15" x14ac:dyDescent="0.25">
      <c r="A29" s="55" t="s">
        <v>103</v>
      </c>
      <c r="B29" s="56" t="s">
        <v>104</v>
      </c>
      <c r="C29" s="84">
        <v>25500</v>
      </c>
      <c r="D29" s="84">
        <v>25500</v>
      </c>
      <c r="E29" s="84">
        <v>25676.01</v>
      </c>
      <c r="F29" s="84"/>
    </row>
    <row r="30" spans="1:6" ht="13.15" x14ac:dyDescent="0.25">
      <c r="A30" s="55" t="s">
        <v>105</v>
      </c>
      <c r="B30" s="56" t="s">
        <v>106</v>
      </c>
      <c r="C30" s="84">
        <v>53220</v>
      </c>
      <c r="D30" s="84">
        <v>27420</v>
      </c>
      <c r="E30" s="84">
        <v>27364.62</v>
      </c>
      <c r="F30" s="84"/>
    </row>
    <row r="31" spans="1:6" x14ac:dyDescent="0.2">
      <c r="A31" s="55" t="s">
        <v>107</v>
      </c>
      <c r="B31" s="56" t="s">
        <v>108</v>
      </c>
      <c r="C31" s="84">
        <v>398</v>
      </c>
      <c r="D31" s="84">
        <v>398</v>
      </c>
      <c r="E31" s="84">
        <v>0</v>
      </c>
      <c r="F31" s="84"/>
    </row>
    <row r="32" spans="1:6" ht="13.15" x14ac:dyDescent="0.25">
      <c r="A32" s="55" t="s">
        <v>109</v>
      </c>
      <c r="B32" s="56" t="s">
        <v>110</v>
      </c>
      <c r="C32" s="84">
        <v>1000</v>
      </c>
      <c r="D32" s="84">
        <v>2824</v>
      </c>
      <c r="E32" s="84">
        <v>1069.8</v>
      </c>
      <c r="F32" s="84"/>
    </row>
    <row r="33" spans="1:6" x14ac:dyDescent="0.2">
      <c r="A33" s="55" t="s">
        <v>111</v>
      </c>
      <c r="B33" s="56" t="s">
        <v>112</v>
      </c>
      <c r="C33" s="84">
        <v>133</v>
      </c>
      <c r="D33" s="84">
        <v>180</v>
      </c>
      <c r="E33" s="84">
        <v>180</v>
      </c>
      <c r="F33" s="84"/>
    </row>
    <row r="34" spans="1:6" x14ac:dyDescent="0.2">
      <c r="A34" s="53" t="s">
        <v>113</v>
      </c>
      <c r="B34" s="54" t="s">
        <v>114</v>
      </c>
      <c r="C34" s="83">
        <f>C35+C36+C37+C38+C39+C40+C41+C42+C43</f>
        <v>97024</v>
      </c>
      <c r="D34" s="83">
        <f>D35+D36+D37+D38+D39+D40+D41+D42+D43</f>
        <v>126645</v>
      </c>
      <c r="E34" s="83">
        <f>E35+E36+E37+E38+E39+E40+E41+E42+E43</f>
        <v>126365.23000000001</v>
      </c>
      <c r="F34" s="83">
        <f>(E34*100)/D34</f>
        <v>99.779091160330054</v>
      </c>
    </row>
    <row r="35" spans="1:6" x14ac:dyDescent="0.2">
      <c r="A35" s="55" t="s">
        <v>115</v>
      </c>
      <c r="B35" s="56" t="s">
        <v>116</v>
      </c>
      <c r="C35" s="84">
        <v>39450</v>
      </c>
      <c r="D35" s="84">
        <v>39450</v>
      </c>
      <c r="E35" s="84">
        <v>39820.75</v>
      </c>
      <c r="F35" s="84"/>
    </row>
    <row r="36" spans="1:6" x14ac:dyDescent="0.2">
      <c r="A36" s="55" t="s">
        <v>117</v>
      </c>
      <c r="B36" s="56" t="s">
        <v>118</v>
      </c>
      <c r="C36" s="84">
        <v>7250</v>
      </c>
      <c r="D36" s="84">
        <v>17750</v>
      </c>
      <c r="E36" s="84">
        <v>17696.64</v>
      </c>
      <c r="F36" s="84"/>
    </row>
    <row r="37" spans="1:6" x14ac:dyDescent="0.2">
      <c r="A37" s="55" t="s">
        <v>119</v>
      </c>
      <c r="B37" s="56" t="s">
        <v>120</v>
      </c>
      <c r="C37" s="84">
        <v>1593</v>
      </c>
      <c r="D37" s="84">
        <v>1593</v>
      </c>
      <c r="E37" s="84">
        <v>1660</v>
      </c>
      <c r="F37" s="84"/>
    </row>
    <row r="38" spans="1:6" x14ac:dyDescent="0.2">
      <c r="A38" s="55" t="s">
        <v>121</v>
      </c>
      <c r="B38" s="56" t="s">
        <v>122</v>
      </c>
      <c r="C38" s="84">
        <v>29060</v>
      </c>
      <c r="D38" s="84">
        <v>47560</v>
      </c>
      <c r="E38" s="84">
        <v>47934.03</v>
      </c>
      <c r="F38" s="84"/>
    </row>
    <row r="39" spans="1:6" x14ac:dyDescent="0.2">
      <c r="A39" s="55" t="s">
        <v>123</v>
      </c>
      <c r="B39" s="56" t="s">
        <v>124</v>
      </c>
      <c r="C39" s="84">
        <v>8210</v>
      </c>
      <c r="D39" s="84">
        <v>8880</v>
      </c>
      <c r="E39" s="84">
        <v>8285.2999999999993</v>
      </c>
      <c r="F39" s="84"/>
    </row>
    <row r="40" spans="1:6" x14ac:dyDescent="0.2">
      <c r="A40" s="55" t="s">
        <v>125</v>
      </c>
      <c r="B40" s="56" t="s">
        <v>126</v>
      </c>
      <c r="C40" s="84">
        <v>7586</v>
      </c>
      <c r="D40" s="84">
        <v>8086</v>
      </c>
      <c r="E40" s="84">
        <v>8670</v>
      </c>
      <c r="F40" s="84"/>
    </row>
    <row r="41" spans="1:6" x14ac:dyDescent="0.2">
      <c r="A41" s="55" t="s">
        <v>127</v>
      </c>
      <c r="B41" s="56" t="s">
        <v>128</v>
      </c>
      <c r="C41" s="84">
        <v>2100</v>
      </c>
      <c r="D41" s="84">
        <v>254</v>
      </c>
      <c r="E41" s="84">
        <v>935.07</v>
      </c>
      <c r="F41" s="84"/>
    </row>
    <row r="42" spans="1:6" x14ac:dyDescent="0.2">
      <c r="A42" s="55" t="s">
        <v>129</v>
      </c>
      <c r="B42" s="56" t="s">
        <v>130</v>
      </c>
      <c r="C42" s="84">
        <v>125</v>
      </c>
      <c r="D42" s="84">
        <v>125</v>
      </c>
      <c r="E42" s="84">
        <v>64.5</v>
      </c>
      <c r="F42" s="84"/>
    </row>
    <row r="43" spans="1:6" x14ac:dyDescent="0.2">
      <c r="A43" s="55" t="s">
        <v>131</v>
      </c>
      <c r="B43" s="56" t="s">
        <v>132</v>
      </c>
      <c r="C43" s="84">
        <v>1650</v>
      </c>
      <c r="D43" s="84">
        <v>2947</v>
      </c>
      <c r="E43" s="84">
        <v>1298.94</v>
      </c>
      <c r="F43" s="84"/>
    </row>
    <row r="44" spans="1:6" x14ac:dyDescent="0.2">
      <c r="A44" s="53" t="s">
        <v>133</v>
      </c>
      <c r="B44" s="54" t="s">
        <v>134</v>
      </c>
      <c r="C44" s="83">
        <f>C45+C46+C47+C48</f>
        <v>3210</v>
      </c>
      <c r="D44" s="83">
        <f>D45+D46+D47+D48</f>
        <v>2635</v>
      </c>
      <c r="E44" s="83">
        <f>E45+E46+E47+E48</f>
        <v>2160.94</v>
      </c>
      <c r="F44" s="83">
        <f>(E44*100)/D44</f>
        <v>82.009108159392795</v>
      </c>
    </row>
    <row r="45" spans="1:6" x14ac:dyDescent="0.2">
      <c r="A45" s="55" t="s">
        <v>135</v>
      </c>
      <c r="B45" s="56" t="s">
        <v>136</v>
      </c>
      <c r="C45" s="84">
        <v>1250</v>
      </c>
      <c r="D45" s="84">
        <v>1075</v>
      </c>
      <c r="E45" s="84">
        <v>800</v>
      </c>
      <c r="F45" s="84"/>
    </row>
    <row r="46" spans="1:6" x14ac:dyDescent="0.2">
      <c r="A46" s="55" t="s">
        <v>137</v>
      </c>
      <c r="B46" s="56" t="s">
        <v>138</v>
      </c>
      <c r="C46" s="84">
        <v>600</v>
      </c>
      <c r="D46" s="84">
        <v>600</v>
      </c>
      <c r="E46" s="84">
        <v>600</v>
      </c>
      <c r="F46" s="84"/>
    </row>
    <row r="47" spans="1:6" x14ac:dyDescent="0.2">
      <c r="A47" s="55" t="s">
        <v>139</v>
      </c>
      <c r="B47" s="56" t="s">
        <v>140</v>
      </c>
      <c r="C47" s="84">
        <v>740</v>
      </c>
      <c r="D47" s="84">
        <v>340</v>
      </c>
      <c r="E47" s="84">
        <v>295.44</v>
      </c>
      <c r="F47" s="84"/>
    </row>
    <row r="48" spans="1:6" x14ac:dyDescent="0.2">
      <c r="A48" s="55" t="s">
        <v>141</v>
      </c>
      <c r="B48" s="56" t="s">
        <v>134</v>
      </c>
      <c r="C48" s="84">
        <v>620</v>
      </c>
      <c r="D48" s="84">
        <v>620</v>
      </c>
      <c r="E48" s="84">
        <v>465.5</v>
      </c>
      <c r="F48" s="84"/>
    </row>
    <row r="49" spans="1:6" x14ac:dyDescent="0.2">
      <c r="A49" s="51" t="s">
        <v>142</v>
      </c>
      <c r="B49" s="52" t="s">
        <v>143</v>
      </c>
      <c r="C49" s="82">
        <f>C50+C52</f>
        <v>2300</v>
      </c>
      <c r="D49" s="82">
        <f>D50+D52</f>
        <v>2137</v>
      </c>
      <c r="E49" s="82">
        <f>E50+E52</f>
        <v>2133.33</v>
      </c>
      <c r="F49" s="81">
        <f>(E49*100)/D49</f>
        <v>99.828263921385116</v>
      </c>
    </row>
    <row r="50" spans="1:6" x14ac:dyDescent="0.2">
      <c r="A50" s="53" t="s">
        <v>144</v>
      </c>
      <c r="B50" s="54" t="s">
        <v>145</v>
      </c>
      <c r="C50" s="83">
        <f>C51</f>
        <v>531</v>
      </c>
      <c r="D50" s="83">
        <f>D51</f>
        <v>318</v>
      </c>
      <c r="E50" s="83">
        <f>E51</f>
        <v>308.33</v>
      </c>
      <c r="F50" s="83">
        <f>(E50*100)/D50</f>
        <v>96.959119496855351</v>
      </c>
    </row>
    <row r="51" spans="1:6" ht="25.5" x14ac:dyDescent="0.2">
      <c r="A51" s="55" t="s">
        <v>146</v>
      </c>
      <c r="B51" s="56" t="s">
        <v>147</v>
      </c>
      <c r="C51" s="84">
        <v>531</v>
      </c>
      <c r="D51" s="84">
        <v>318</v>
      </c>
      <c r="E51" s="84">
        <v>308.33</v>
      </c>
      <c r="F51" s="84"/>
    </row>
    <row r="52" spans="1:6" x14ac:dyDescent="0.2">
      <c r="A52" s="53" t="s">
        <v>148</v>
      </c>
      <c r="B52" s="54" t="s">
        <v>149</v>
      </c>
      <c r="C52" s="83">
        <f>C53</f>
        <v>1769</v>
      </c>
      <c r="D52" s="83">
        <f>D53</f>
        <v>1819</v>
      </c>
      <c r="E52" s="83">
        <f>E53</f>
        <v>1825</v>
      </c>
      <c r="F52" s="83">
        <f>(E52*100)/D52</f>
        <v>100.32985156679494</v>
      </c>
    </row>
    <row r="53" spans="1:6" x14ac:dyDescent="0.2">
      <c r="A53" s="55" t="s">
        <v>150</v>
      </c>
      <c r="B53" s="56" t="s">
        <v>151</v>
      </c>
      <c r="C53" s="84">
        <v>1769</v>
      </c>
      <c r="D53" s="84">
        <v>1819</v>
      </c>
      <c r="E53" s="84">
        <v>1825</v>
      </c>
      <c r="F53" s="84"/>
    </row>
    <row r="54" spans="1:6" x14ac:dyDescent="0.2">
      <c r="A54" s="49" t="s">
        <v>152</v>
      </c>
      <c r="B54" s="50" t="s">
        <v>153</v>
      </c>
      <c r="C54" s="80">
        <f>C55+C60</f>
        <v>18685</v>
      </c>
      <c r="D54" s="80">
        <f>D55+D60</f>
        <v>13790</v>
      </c>
      <c r="E54" s="80">
        <f>E55+E60</f>
        <v>8256.41</v>
      </c>
      <c r="F54" s="81">
        <f>(E54*100)/D54</f>
        <v>59.87244379985497</v>
      </c>
    </row>
    <row r="55" spans="1:6" x14ac:dyDescent="0.2">
      <c r="A55" s="51" t="s">
        <v>154</v>
      </c>
      <c r="B55" s="52" t="s">
        <v>155</v>
      </c>
      <c r="C55" s="82">
        <f>C56+C58</f>
        <v>8185</v>
      </c>
      <c r="D55" s="82">
        <f>D56+D58</f>
        <v>8290</v>
      </c>
      <c r="E55" s="82">
        <f>E56+E58</f>
        <v>8256.41</v>
      </c>
      <c r="F55" s="81">
        <f>(E55*100)/D55</f>
        <v>99.594813027744266</v>
      </c>
    </row>
    <row r="56" spans="1:6" x14ac:dyDescent="0.2">
      <c r="A56" s="53" t="s">
        <v>156</v>
      </c>
      <c r="B56" s="54" t="s">
        <v>157</v>
      </c>
      <c r="C56" s="83">
        <f>C57</f>
        <v>5000</v>
      </c>
      <c r="D56" s="83">
        <f>D57</f>
        <v>5000</v>
      </c>
      <c r="E56" s="83">
        <f>E57</f>
        <v>4967.38</v>
      </c>
      <c r="F56" s="83">
        <f>(E56*100)/D56</f>
        <v>99.3476</v>
      </c>
    </row>
    <row r="57" spans="1:6" x14ac:dyDescent="0.2">
      <c r="A57" s="55" t="s">
        <v>158</v>
      </c>
      <c r="B57" s="56" t="s">
        <v>159</v>
      </c>
      <c r="C57" s="84">
        <v>5000</v>
      </c>
      <c r="D57" s="84">
        <v>5000</v>
      </c>
      <c r="E57" s="84">
        <v>4967.38</v>
      </c>
      <c r="F57" s="84"/>
    </row>
    <row r="58" spans="1:6" x14ac:dyDescent="0.2">
      <c r="A58" s="53" t="s">
        <v>160</v>
      </c>
      <c r="B58" s="54" t="s">
        <v>161</v>
      </c>
      <c r="C58" s="83">
        <f>C59</f>
        <v>3185</v>
      </c>
      <c r="D58" s="83">
        <f>D59</f>
        <v>3290</v>
      </c>
      <c r="E58" s="83">
        <f>E59</f>
        <v>3289.03</v>
      </c>
      <c r="F58" s="83">
        <f>(E58*100)/D58</f>
        <v>99.970516717325225</v>
      </c>
    </row>
    <row r="59" spans="1:6" x14ac:dyDescent="0.2">
      <c r="A59" s="55" t="s">
        <v>162</v>
      </c>
      <c r="B59" s="56" t="s">
        <v>163</v>
      </c>
      <c r="C59" s="84">
        <v>3185</v>
      </c>
      <c r="D59" s="84">
        <v>3290</v>
      </c>
      <c r="E59" s="84">
        <v>3289.03</v>
      </c>
      <c r="F59" s="84"/>
    </row>
    <row r="60" spans="1:6" x14ac:dyDescent="0.2">
      <c r="A60" s="51" t="s">
        <v>164</v>
      </c>
      <c r="B60" s="52" t="s">
        <v>165</v>
      </c>
      <c r="C60" s="82">
        <f t="shared" ref="C60:E61" si="0">C61</f>
        <v>10500</v>
      </c>
      <c r="D60" s="82">
        <f t="shared" si="0"/>
        <v>5500</v>
      </c>
      <c r="E60" s="82">
        <f t="shared" si="0"/>
        <v>0</v>
      </c>
      <c r="F60" s="81">
        <f>(E60*100)/D60</f>
        <v>0</v>
      </c>
    </row>
    <row r="61" spans="1:6" ht="25.5" x14ac:dyDescent="0.2">
      <c r="A61" s="53" t="s">
        <v>166</v>
      </c>
      <c r="B61" s="54" t="s">
        <v>167</v>
      </c>
      <c r="C61" s="83">
        <f t="shared" si="0"/>
        <v>10500</v>
      </c>
      <c r="D61" s="83">
        <f t="shared" si="0"/>
        <v>5500</v>
      </c>
      <c r="E61" s="83">
        <f t="shared" si="0"/>
        <v>0</v>
      </c>
      <c r="F61" s="83">
        <f>(E61*100)/D61</f>
        <v>0</v>
      </c>
    </row>
    <row r="62" spans="1:6" x14ac:dyDescent="0.2">
      <c r="A62" s="55" t="s">
        <v>168</v>
      </c>
      <c r="B62" s="56" t="s">
        <v>167</v>
      </c>
      <c r="C62" s="84">
        <v>10500</v>
      </c>
      <c r="D62" s="84">
        <v>5500</v>
      </c>
      <c r="E62" s="84">
        <v>0</v>
      </c>
      <c r="F62" s="84"/>
    </row>
    <row r="63" spans="1:6" x14ac:dyDescent="0.2">
      <c r="A63" s="49" t="s">
        <v>50</v>
      </c>
      <c r="B63" s="50" t="s">
        <v>51</v>
      </c>
      <c r="C63" s="80">
        <f t="shared" ref="C63:E64" si="1">C64</f>
        <v>1596546</v>
      </c>
      <c r="D63" s="80">
        <f t="shared" si="1"/>
        <v>1802020</v>
      </c>
      <c r="E63" s="80">
        <f t="shared" si="1"/>
        <v>1787937.5399999998</v>
      </c>
      <c r="F63" s="81">
        <f>(E63*100)/D63</f>
        <v>99.218518107457186</v>
      </c>
    </row>
    <row r="64" spans="1:6" x14ac:dyDescent="0.2">
      <c r="A64" s="51" t="s">
        <v>64</v>
      </c>
      <c r="B64" s="52" t="s">
        <v>65</v>
      </c>
      <c r="C64" s="82">
        <f t="shared" si="1"/>
        <v>1596546</v>
      </c>
      <c r="D64" s="82">
        <f t="shared" si="1"/>
        <v>1802020</v>
      </c>
      <c r="E64" s="82">
        <f t="shared" si="1"/>
        <v>1787937.5399999998</v>
      </c>
      <c r="F64" s="81">
        <f>(E64*100)/D64</f>
        <v>99.218518107457186</v>
      </c>
    </row>
    <row r="65" spans="1:6" ht="25.5" x14ac:dyDescent="0.2">
      <c r="A65" s="53" t="s">
        <v>66</v>
      </c>
      <c r="B65" s="54" t="s">
        <v>67</v>
      </c>
      <c r="C65" s="83">
        <f>C66+C67</f>
        <v>1596546</v>
      </c>
      <c r="D65" s="83">
        <f>D66+D67</f>
        <v>1802020</v>
      </c>
      <c r="E65" s="83">
        <f>E66+E67</f>
        <v>1787937.5399999998</v>
      </c>
      <c r="F65" s="83">
        <f>(E65*100)/D65</f>
        <v>99.218518107457186</v>
      </c>
    </row>
    <row r="66" spans="1:6" x14ac:dyDescent="0.2">
      <c r="A66" s="55" t="s">
        <v>68</v>
      </c>
      <c r="B66" s="56" t="s">
        <v>69</v>
      </c>
      <c r="C66" s="84">
        <v>1582861</v>
      </c>
      <c r="D66" s="84">
        <v>1788230</v>
      </c>
      <c r="E66" s="84">
        <v>1779681.13</v>
      </c>
      <c r="F66" s="84"/>
    </row>
    <row r="67" spans="1:6" ht="25.5" x14ac:dyDescent="0.2">
      <c r="A67" s="55" t="s">
        <v>70</v>
      </c>
      <c r="B67" s="56" t="s">
        <v>71</v>
      </c>
      <c r="C67" s="84">
        <v>13685</v>
      </c>
      <c r="D67" s="84">
        <v>13790</v>
      </c>
      <c r="E67" s="84">
        <v>8256.41</v>
      </c>
      <c r="F67" s="84"/>
    </row>
    <row r="68" spans="1:6" x14ac:dyDescent="0.2">
      <c r="A68" s="48" t="s">
        <v>74</v>
      </c>
      <c r="B68" s="48" t="s">
        <v>189</v>
      </c>
      <c r="C68" s="78">
        <f t="shared" ref="C68:E70" si="2">C69</f>
        <v>300</v>
      </c>
      <c r="D68" s="78">
        <f t="shared" si="2"/>
        <v>300</v>
      </c>
      <c r="E68" s="78">
        <f t="shared" si="2"/>
        <v>777.54</v>
      </c>
      <c r="F68" s="79">
        <f>(E68*100)/D68</f>
        <v>259.18</v>
      </c>
    </row>
    <row r="69" spans="1:6" x14ac:dyDescent="0.2">
      <c r="A69" s="49" t="s">
        <v>72</v>
      </c>
      <c r="B69" s="50" t="s">
        <v>73</v>
      </c>
      <c r="C69" s="80">
        <f t="shared" si="2"/>
        <v>300</v>
      </c>
      <c r="D69" s="80">
        <f t="shared" si="2"/>
        <v>300</v>
      </c>
      <c r="E69" s="80">
        <f t="shared" si="2"/>
        <v>777.54</v>
      </c>
      <c r="F69" s="81">
        <f>(E69*100)/D69</f>
        <v>259.18</v>
      </c>
    </row>
    <row r="70" spans="1:6" x14ac:dyDescent="0.2">
      <c r="A70" s="51" t="s">
        <v>89</v>
      </c>
      <c r="B70" s="52" t="s">
        <v>90</v>
      </c>
      <c r="C70" s="82">
        <f t="shared" si="2"/>
        <v>300</v>
      </c>
      <c r="D70" s="82">
        <f t="shared" si="2"/>
        <v>300</v>
      </c>
      <c r="E70" s="82">
        <f t="shared" si="2"/>
        <v>777.54</v>
      </c>
      <c r="F70" s="81">
        <f>(E70*100)/D70</f>
        <v>259.18</v>
      </c>
    </row>
    <row r="71" spans="1:6" x14ac:dyDescent="0.2">
      <c r="A71" s="53" t="s">
        <v>101</v>
      </c>
      <c r="B71" s="54" t="s">
        <v>102</v>
      </c>
      <c r="C71" s="83">
        <f>C72+C73</f>
        <v>300</v>
      </c>
      <c r="D71" s="83">
        <f>D72+D73</f>
        <v>300</v>
      </c>
      <c r="E71" s="83">
        <f>E72+E73</f>
        <v>777.54</v>
      </c>
      <c r="F71" s="83">
        <f>(E71*100)/D71</f>
        <v>259.18</v>
      </c>
    </row>
    <row r="72" spans="1:6" x14ac:dyDescent="0.2">
      <c r="A72" s="55" t="s">
        <v>103</v>
      </c>
      <c r="B72" s="56" t="s">
        <v>104</v>
      </c>
      <c r="C72" s="84">
        <v>100</v>
      </c>
      <c r="D72" s="84">
        <v>100</v>
      </c>
      <c r="E72" s="84">
        <v>233.26</v>
      </c>
      <c r="F72" s="84"/>
    </row>
    <row r="73" spans="1:6" x14ac:dyDescent="0.2">
      <c r="A73" s="55" t="s">
        <v>105</v>
      </c>
      <c r="B73" s="56" t="s">
        <v>106</v>
      </c>
      <c r="C73" s="84">
        <v>200</v>
      </c>
      <c r="D73" s="84">
        <v>200</v>
      </c>
      <c r="E73" s="84">
        <v>544.28</v>
      </c>
      <c r="F73" s="84"/>
    </row>
    <row r="74" spans="1:6" x14ac:dyDescent="0.2">
      <c r="A74" s="49" t="s">
        <v>50</v>
      </c>
      <c r="B74" s="50" t="s">
        <v>51</v>
      </c>
      <c r="C74" s="80">
        <f t="shared" ref="C74:E76" si="3">C75</f>
        <v>300</v>
      </c>
      <c r="D74" s="80">
        <f t="shared" si="3"/>
        <v>300</v>
      </c>
      <c r="E74" s="80">
        <f t="shared" si="3"/>
        <v>804.09</v>
      </c>
      <c r="F74" s="81">
        <f>(E74*100)/D74</f>
        <v>268.02999999999997</v>
      </c>
    </row>
    <row r="75" spans="1:6" x14ac:dyDescent="0.2">
      <c r="A75" s="51" t="s">
        <v>58</v>
      </c>
      <c r="B75" s="52" t="s">
        <v>59</v>
      </c>
      <c r="C75" s="82">
        <f t="shared" si="3"/>
        <v>300</v>
      </c>
      <c r="D75" s="82">
        <f t="shared" si="3"/>
        <v>300</v>
      </c>
      <c r="E75" s="82">
        <f t="shared" si="3"/>
        <v>804.09</v>
      </c>
      <c r="F75" s="81">
        <f>(E75*100)/D75</f>
        <v>268.02999999999997</v>
      </c>
    </row>
    <row r="76" spans="1:6" x14ac:dyDescent="0.2">
      <c r="A76" s="53" t="s">
        <v>60</v>
      </c>
      <c r="B76" s="54" t="s">
        <v>61</v>
      </c>
      <c r="C76" s="83">
        <f t="shared" si="3"/>
        <v>300</v>
      </c>
      <c r="D76" s="83">
        <f t="shared" si="3"/>
        <v>300</v>
      </c>
      <c r="E76" s="83">
        <f t="shared" si="3"/>
        <v>804.09</v>
      </c>
      <c r="F76" s="83">
        <f>(E76*100)/D76</f>
        <v>268.02999999999997</v>
      </c>
    </row>
    <row r="77" spans="1:6" x14ac:dyDescent="0.2">
      <c r="A77" s="55" t="s">
        <v>62</v>
      </c>
      <c r="B77" s="56" t="s">
        <v>63</v>
      </c>
      <c r="C77" s="84">
        <v>300</v>
      </c>
      <c r="D77" s="84">
        <v>300</v>
      </c>
      <c r="E77" s="84">
        <v>804.09</v>
      </c>
      <c r="F77" s="84"/>
    </row>
    <row r="78" spans="1:6" x14ac:dyDescent="0.2">
      <c r="A78" s="48" t="s">
        <v>182</v>
      </c>
      <c r="B78" s="48" t="s">
        <v>190</v>
      </c>
      <c r="C78" s="78">
        <f t="shared" ref="C78:E80" si="4">C79</f>
        <v>0</v>
      </c>
      <c r="D78" s="78">
        <f t="shared" si="4"/>
        <v>0</v>
      </c>
      <c r="E78" s="78">
        <f t="shared" si="4"/>
        <v>2293.09</v>
      </c>
      <c r="F78" s="79" t="e">
        <f>(E78*100)/D78</f>
        <v>#DIV/0!</v>
      </c>
    </row>
    <row r="79" spans="1:6" x14ac:dyDescent="0.2">
      <c r="A79" s="49" t="s">
        <v>72</v>
      </c>
      <c r="B79" s="50" t="s">
        <v>73</v>
      </c>
      <c r="C79" s="80">
        <f t="shared" si="4"/>
        <v>0</v>
      </c>
      <c r="D79" s="80">
        <f t="shared" si="4"/>
        <v>0</v>
      </c>
      <c r="E79" s="80">
        <f t="shared" si="4"/>
        <v>2293.09</v>
      </c>
      <c r="F79" s="81" t="e">
        <f>(E79*100)/D79</f>
        <v>#DIV/0!</v>
      </c>
    </row>
    <row r="80" spans="1:6" x14ac:dyDescent="0.2">
      <c r="A80" s="51" t="s">
        <v>89</v>
      </c>
      <c r="B80" s="52" t="s">
        <v>90</v>
      </c>
      <c r="C80" s="82">
        <f t="shared" si="4"/>
        <v>0</v>
      </c>
      <c r="D80" s="82">
        <f t="shared" si="4"/>
        <v>0</v>
      </c>
      <c r="E80" s="82">
        <f t="shared" si="4"/>
        <v>2293.09</v>
      </c>
      <c r="F80" s="81" t="e">
        <f>(E80*100)/D80</f>
        <v>#DIV/0!</v>
      </c>
    </row>
    <row r="81" spans="1:6" x14ac:dyDescent="0.2">
      <c r="A81" s="53" t="s">
        <v>113</v>
      </c>
      <c r="B81" s="54" t="s">
        <v>114</v>
      </c>
      <c r="C81" s="83">
        <f>C82+C83</f>
        <v>0</v>
      </c>
      <c r="D81" s="83">
        <f>D82+D83</f>
        <v>0</v>
      </c>
      <c r="E81" s="83">
        <f>E82+E83</f>
        <v>2293.09</v>
      </c>
      <c r="F81" s="83" t="e">
        <f>(E81*100)/D81</f>
        <v>#DIV/0!</v>
      </c>
    </row>
    <row r="82" spans="1:6" x14ac:dyDescent="0.2">
      <c r="A82" s="55" t="s">
        <v>115</v>
      </c>
      <c r="B82" s="56" t="s">
        <v>116</v>
      </c>
      <c r="C82" s="84">
        <v>0</v>
      </c>
      <c r="D82" s="84">
        <v>0</v>
      </c>
      <c r="E82" s="84">
        <v>0</v>
      </c>
      <c r="F82" s="84"/>
    </row>
    <row r="83" spans="1:6" x14ac:dyDescent="0.2">
      <c r="A83" s="55" t="s">
        <v>117</v>
      </c>
      <c r="B83" s="56" t="s">
        <v>118</v>
      </c>
      <c r="C83" s="84">
        <v>0</v>
      </c>
      <c r="D83" s="84">
        <v>0</v>
      </c>
      <c r="E83" s="84">
        <v>2293.09</v>
      </c>
      <c r="F83" s="84"/>
    </row>
    <row r="84" spans="1:6" x14ac:dyDescent="0.2">
      <c r="A84" s="49" t="s">
        <v>50</v>
      </c>
      <c r="B84" s="50" t="s">
        <v>51</v>
      </c>
      <c r="C84" s="80">
        <f t="shared" ref="C84:E86" si="5">C85</f>
        <v>0</v>
      </c>
      <c r="D84" s="80">
        <f t="shared" si="5"/>
        <v>0</v>
      </c>
      <c r="E84" s="80">
        <f t="shared" si="5"/>
        <v>371.36</v>
      </c>
      <c r="F84" s="81" t="e">
        <f>(E84*100)/D84</f>
        <v>#DIV/0!</v>
      </c>
    </row>
    <row r="85" spans="1:6" x14ac:dyDescent="0.2">
      <c r="A85" s="51" t="s">
        <v>52</v>
      </c>
      <c r="B85" s="52" t="s">
        <v>53</v>
      </c>
      <c r="C85" s="82">
        <f t="shared" si="5"/>
        <v>0</v>
      </c>
      <c r="D85" s="82">
        <f t="shared" si="5"/>
        <v>0</v>
      </c>
      <c r="E85" s="82">
        <f t="shared" si="5"/>
        <v>371.36</v>
      </c>
      <c r="F85" s="81" t="e">
        <f>(E85*100)/D85</f>
        <v>#DIV/0!</v>
      </c>
    </row>
    <row r="86" spans="1:6" x14ac:dyDescent="0.2">
      <c r="A86" s="53" t="s">
        <v>54</v>
      </c>
      <c r="B86" s="54" t="s">
        <v>55</v>
      </c>
      <c r="C86" s="83">
        <f t="shared" si="5"/>
        <v>0</v>
      </c>
      <c r="D86" s="83">
        <f t="shared" si="5"/>
        <v>0</v>
      </c>
      <c r="E86" s="83">
        <f t="shared" si="5"/>
        <v>371.36</v>
      </c>
      <c r="F86" s="83" t="e">
        <f>(E86*100)/D86</f>
        <v>#DIV/0!</v>
      </c>
    </row>
    <row r="87" spans="1:6" x14ac:dyDescent="0.2">
      <c r="A87" s="55" t="s">
        <v>56</v>
      </c>
      <c r="B87" s="56" t="s">
        <v>57</v>
      </c>
      <c r="C87" s="84">
        <v>0</v>
      </c>
      <c r="D87" s="84">
        <v>0</v>
      </c>
      <c r="E87" s="84">
        <v>371.36</v>
      </c>
      <c r="F87" s="84"/>
    </row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s="57" customFormat="1" x14ac:dyDescent="0.2"/>
    <row r="1227" spans="1:3" s="57" customFormat="1" x14ac:dyDescent="0.2"/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Kalc</cp:lastModifiedBy>
  <cp:lastPrinted>2023-07-24T12:33:14Z</cp:lastPrinted>
  <dcterms:created xsi:type="dcterms:W3CDTF">2022-08-12T12:51:27Z</dcterms:created>
  <dcterms:modified xsi:type="dcterms:W3CDTF">2025-03-27T09:30:51Z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