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79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4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8" i="15"/>
  <c r="E68" i="15"/>
  <c r="D68" i="15"/>
  <c r="C68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3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F9" i="5"/>
  <c r="E9" i="5"/>
  <c r="D9" i="5"/>
  <c r="C9" i="5"/>
  <c r="G9" i="5" s="1"/>
  <c r="H8" i="5"/>
  <c r="G8" i="5"/>
  <c r="H7" i="5"/>
  <c r="F7" i="5"/>
  <c r="E7" i="5"/>
  <c r="D7" i="5"/>
  <c r="C7" i="5"/>
  <c r="G7" i="5" s="1"/>
  <c r="F6" i="5"/>
  <c r="H6" i="5" s="1"/>
  <c r="E6" i="5"/>
  <c r="D6" i="5"/>
  <c r="C6" i="5"/>
  <c r="G6" i="5" s="1"/>
  <c r="L72" i="3"/>
  <c r="K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J67" i="3"/>
  <c r="I67" i="3"/>
  <c r="H67" i="3"/>
  <c r="G67" i="3"/>
  <c r="L66" i="3"/>
  <c r="K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L62" i="3"/>
  <c r="K62" i="3"/>
  <c r="L61" i="3"/>
  <c r="K61" i="3"/>
  <c r="L60" i="3"/>
  <c r="K60" i="3"/>
  <c r="L59" i="3"/>
  <c r="K59" i="3"/>
  <c r="J59" i="3"/>
  <c r="I59" i="3"/>
  <c r="H59" i="3"/>
  <c r="G59" i="3"/>
  <c r="L58" i="3"/>
  <c r="K58" i="3"/>
  <c r="L57" i="3"/>
  <c r="K57" i="3"/>
  <c r="J57" i="3"/>
  <c r="I57" i="3"/>
  <c r="H57" i="3"/>
  <c r="G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J47" i="3"/>
  <c r="I47" i="3"/>
  <c r="H47" i="3"/>
  <c r="G47" i="3"/>
  <c r="L46" i="3"/>
  <c r="K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J19" i="3"/>
  <c r="I19" i="3"/>
  <c r="H19" i="3"/>
  <c r="G19" i="3"/>
  <c r="G18" i="3" s="1"/>
  <c r="G11" i="3" s="1"/>
  <c r="G10" i="3" s="1"/>
  <c r="I18" i="3"/>
  <c r="H18" i="3"/>
  <c r="L17" i="3"/>
  <c r="K17" i="3"/>
  <c r="L16" i="3"/>
  <c r="J16" i="3"/>
  <c r="J15" i="3" s="1"/>
  <c r="I16" i="3"/>
  <c r="H16" i="3"/>
  <c r="G16" i="3"/>
  <c r="K16" i="3" s="1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K19" i="3" l="1"/>
  <c r="L15" i="3"/>
  <c r="K15" i="3"/>
  <c r="J18" i="3"/>
  <c r="L18" i="3" s="1"/>
  <c r="L19" i="3"/>
  <c r="K18" i="3"/>
  <c r="J11" i="3"/>
  <c r="K27" i="1"/>
  <c r="L11" i="3" l="1"/>
  <c r="K11" i="3"/>
  <c r="J10" i="3"/>
  <c r="K10" i="3" l="1"/>
  <c r="L10" i="3"/>
</calcChain>
</file>

<file path=xl/sharedStrings.xml><?xml version="1.0" encoding="utf-8"?>
<sst xmlns="http://schemas.openxmlformats.org/spreadsheetml/2006/main" count="387" uniqueCount="184">
  <si>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</si>
  <si>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</si>
  <si>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</si>
  <si>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</si>
  <si>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</si>
  <si>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</si>
  <si>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</si>
  <si>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</si>
  <si>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</si>
  <si>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</si>
  <si>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</si>
  <si>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</si>
  <si>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</si>
  <si>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</si>
  <si>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</si>
  <si>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</si>
  <si>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</si>
  <si>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</si>
  <si>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</si>
  <si>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</si>
  <si>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</si>
  <si>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</si>
  <si>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</si>
  <si>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</si>
  <si>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</si>
  <si>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</si>
  <si>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</si>
  <si>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</si>
  <si>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</si>
  <si>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</si>
  <si>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</si>
  <si>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</si>
  <si>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</si>
  <si>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</si>
  <si>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</si>
  <si>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</si>
  <si>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</si>
  <si>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</si>
  <si>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</si>
  <si>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</si>
  <si>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</si>
  <si>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</si>
  <si>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</si>
  <si>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</si>
  <si>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</si>
  <si>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</si>
  <si>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</si>
  <si>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</si>
  <si>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</si>
  <si>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</si>
  <si>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</si>
  <si>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</si>
  <si>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</si>
  <si>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</si>
  <si>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</si>
  <si>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</si>
  <si>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</si>
  <si>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</si>
  <si>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</si>
  <si>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</si>
  <si>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</si>
  <si>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</si>
  <si>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</si>
  <si>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</si>
  <si>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</si>
  <si>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</si>
  <si>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</si>
  <si>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</si>
  <si>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</si>
  <si>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</si>
  <si>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</si>
  <si>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</si>
  <si>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</si>
  <si>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</si>
  <si>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</si>
  <si>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</si>
  <si>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</si>
  <si>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</si>
  <si>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</si>
  <si>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</si>
  <si>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</si>
  <si>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</si>
  <si>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</si>
  <si>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</si>
  <si>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</si>
  <si>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</si>
  <si>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</si>
  <si>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</si>
  <si>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</si>
  <si>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</si>
  <si>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</si>
  <si>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</si>
  <si>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</si>
  <si>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</si>
  <si>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</si>
  <si>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</si>
  <si>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</si>
  <si>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</si>
  <si>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</si>
  <si>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</si>
  <si>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</si>
  <si>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</si>
  <si>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</si>
  <si>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</si>
  <si>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</si>
  <si>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</si>
  <si>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</si>
  <si>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</si>
  <si>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</si>
  <si>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</si>
  <si>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</si>
  <si>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</si>
  <si>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</si>
  <si>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</si>
  <si>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</si>
  <si>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</si>
  <si>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</si>
  <si>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</si>
  <si>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</si>
  <si>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</si>
  <si>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</si>
  <si>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</si>
  <si>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</si>
  <si>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</si>
  <si>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</si>
  <si>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</si>
  <si>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</si>
  <si>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</si>
  <si>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</si>
  <si>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</si>
  <si>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</si>
  <si>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</si>
  <si>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</si>
  <si>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</si>
  <si>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</si>
  <si>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</si>
  <si>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</si>
  <si>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</si>
  <si>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</si>
  <si>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</si>
  <si>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</si>
  <si>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</si>
  <si>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</si>
  <si>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</si>
  <si>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</si>
  <si>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</si>
  <si>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</si>
  <si>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</si>
  <si>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</si>
  <si>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</si>
  <si>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</si>
  <si>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</si>
  <si>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</si>
  <si>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</si>
  <si>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</si>
  <si>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</si>
  <si>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</si>
  <si>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</si>
  <si>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</si>
  <si>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</si>
  <si>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</si>
  <si>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</si>
  <si>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</si>
  <si>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</si>
  <si>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</si>
  <si>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</si>
  <si>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</si>
  <si>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</si>
  <si>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</si>
  <si>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</si>
  <si>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pravosuđa, uprave i digitalne transofrmacije</t>
  </si>
  <si>
    <t>65 Županijski sudovi</t>
  </si>
  <si>
    <t>3412 KARLOVAC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</si>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</sst>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G24" sqref="G2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7.45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ht="14.45" x14ac:dyDescent="0.3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4.45" x14ac:dyDescent="0.3">
      <c r="B10" s="109" t="s">
        <v>8</v>
      </c>
      <c r="C10" s="101"/>
      <c r="D10" s="101"/>
      <c r="E10" s="101"/>
      <c r="F10" s="97"/>
      <c r="G10" s="85">
        <v>1228599.53</v>
      </c>
      <c r="H10" s="86">
        <v>2478963</v>
      </c>
      <c r="I10" s="86">
        <v>2478963</v>
      </c>
      <c r="J10" s="86">
        <v>1262271.94</v>
      </c>
      <c r="K10" s="86"/>
      <c r="L10" s="86"/>
    </row>
    <row r="11" spans="2:13" ht="14.45" x14ac:dyDescent="0.3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4.45" x14ac:dyDescent="0.3">
      <c r="B12" s="107" t="s">
        <v>0</v>
      </c>
      <c r="C12" s="99"/>
      <c r="D12" s="99"/>
      <c r="E12" s="99"/>
      <c r="F12" s="108"/>
      <c r="G12" s="87">
        <f>G10+G11</f>
        <v>1228599.53</v>
      </c>
      <c r="H12" s="87">
        <f t="shared" ref="H12:J12" si="0">H10+H11</f>
        <v>2478963</v>
      </c>
      <c r="I12" s="87">
        <f t="shared" si="0"/>
        <v>2478963</v>
      </c>
      <c r="J12" s="87">
        <f t="shared" si="0"/>
        <v>1262271.94</v>
      </c>
      <c r="K12" s="88">
        <f>J12/G12*100</f>
        <v>102.74071486906722</v>
      </c>
      <c r="L12" s="88">
        <f>J12/I12*100</f>
        <v>50.919353778172564</v>
      </c>
    </row>
    <row r="13" spans="2:13" ht="14.45" x14ac:dyDescent="0.3">
      <c r="B13" s="100" t="s">
        <v>9</v>
      </c>
      <c r="C13" s="101"/>
      <c r="D13" s="101"/>
      <c r="E13" s="101"/>
      <c r="F13" s="101"/>
      <c r="G13" s="89">
        <f>1226599.53-97.86</f>
        <v>1226501.67</v>
      </c>
      <c r="H13" s="86">
        <v>2474548</v>
      </c>
      <c r="I13" s="86">
        <v>2474548</v>
      </c>
      <c r="J13" s="86">
        <v>1260088.6000000001</v>
      </c>
      <c r="K13" s="86"/>
      <c r="L13" s="86"/>
    </row>
    <row r="14" spans="2:13" ht="14.45" x14ac:dyDescent="0.3">
      <c r="B14" s="96" t="s">
        <v>10</v>
      </c>
      <c r="C14" s="97"/>
      <c r="D14" s="97"/>
      <c r="E14" s="97"/>
      <c r="F14" s="97"/>
      <c r="G14" s="85">
        <v>2097.86</v>
      </c>
      <c r="H14" s="86">
        <v>4415</v>
      </c>
      <c r="I14" s="86">
        <v>4415</v>
      </c>
      <c r="J14" s="86">
        <v>2183.34</v>
      </c>
      <c r="K14" s="86"/>
      <c r="L14" s="86"/>
    </row>
    <row r="15" spans="2:13" ht="14.45" x14ac:dyDescent="0.3">
      <c r="B15" s="14" t="s">
        <v>1</v>
      </c>
      <c r="C15" s="15"/>
      <c r="D15" s="15"/>
      <c r="E15" s="15"/>
      <c r="F15" s="15"/>
      <c r="G15" s="87">
        <f>G13+G14</f>
        <v>1228599.53</v>
      </c>
      <c r="H15" s="87">
        <f t="shared" ref="H15:J15" si="1">H13+H14</f>
        <v>2478963</v>
      </c>
      <c r="I15" s="87">
        <f t="shared" si="1"/>
        <v>2478963</v>
      </c>
      <c r="J15" s="87">
        <f t="shared" si="1"/>
        <v>1262271.9400000002</v>
      </c>
      <c r="K15" s="88">
        <f>J15/G15*100</f>
        <v>102.74071486906723</v>
      </c>
      <c r="L15" s="88">
        <f>J15/I15*100</f>
        <v>50.919353778172599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7.45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ht="14.45" x14ac:dyDescent="0.3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9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ht="14.45" x14ac:dyDescent="0.3">
      <c r="B22" s="109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09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9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ht="14.45" x14ac:dyDescent="0.3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3"/>
  <sheetViews>
    <sheetView topLeftCell="A6" zoomScale="90" zoomScaleNormal="90" workbookViewId="0">
      <selection activeCell="G21" sqref="G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7.45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7.45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7.45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ht="14.45" x14ac:dyDescent="0.3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ht="14.45" x14ac:dyDescent="0.3">
      <c r="B10" s="65"/>
      <c r="C10" s="66"/>
      <c r="D10" s="67"/>
      <c r="E10" s="68"/>
      <c r="F10" s="60" t="s">
        <v>38</v>
      </c>
      <c r="G10" s="65">
        <f>G11</f>
        <v>1228599.53</v>
      </c>
      <c r="H10" s="65">
        <f>H11</f>
        <v>2478963</v>
      </c>
      <c r="I10" s="65">
        <f>I11</f>
        <v>2478963</v>
      </c>
      <c r="J10" s="65">
        <f>J11</f>
        <v>1262271.9400000002</v>
      </c>
      <c r="K10" s="69">
        <f t="shared" ref="K10:K21" si="0">(J10*100)/G10</f>
        <v>102.74071486906723</v>
      </c>
      <c r="L10" s="69">
        <f t="shared" ref="L10:L21" si="1">(J10*100)/I10</f>
        <v>50.919353778172571</v>
      </c>
    </row>
    <row r="11" spans="2:12" ht="14.45" x14ac:dyDescent="0.3">
      <c r="B11" s="65" t="s">
        <v>50</v>
      </c>
      <c r="C11" s="65"/>
      <c r="D11" s="65"/>
      <c r="E11" s="65"/>
      <c r="F11" s="65" t="s">
        <v>51</v>
      </c>
      <c r="G11" s="65">
        <f>G12+G15+G18</f>
        <v>1228599.53</v>
      </c>
      <c r="H11" s="65">
        <f>H12+H15+H18</f>
        <v>2478963</v>
      </c>
      <c r="I11" s="65">
        <f>I12+I15+I18</f>
        <v>2478963</v>
      </c>
      <c r="J11" s="65">
        <f>J12+J15+J18</f>
        <v>1262271.9400000002</v>
      </c>
      <c r="K11" s="65">
        <f t="shared" si="0"/>
        <v>102.74071486906723</v>
      </c>
      <c r="L11" s="65">
        <f t="shared" si="1"/>
        <v>50.919353778172571</v>
      </c>
    </row>
    <row r="12" spans="2:12" ht="14.45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ht="14.45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159.24</v>
      </c>
      <c r="H15" s="65">
        <f t="shared" si="3"/>
        <v>500</v>
      </c>
      <c r="I15" s="65">
        <f t="shared" si="3"/>
        <v>500</v>
      </c>
      <c r="J15" s="65">
        <f t="shared" si="3"/>
        <v>159.24</v>
      </c>
      <c r="K15" s="65">
        <f t="shared" si="0"/>
        <v>100</v>
      </c>
      <c r="L15" s="65">
        <f t="shared" si="1"/>
        <v>31.847999999999999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159.24</v>
      </c>
      <c r="H16" s="65">
        <f t="shared" si="3"/>
        <v>500</v>
      </c>
      <c r="I16" s="65">
        <f t="shared" si="3"/>
        <v>500</v>
      </c>
      <c r="J16" s="65">
        <f t="shared" si="3"/>
        <v>159.24</v>
      </c>
      <c r="K16" s="65">
        <f t="shared" si="0"/>
        <v>100</v>
      </c>
      <c r="L16" s="65">
        <f t="shared" si="1"/>
        <v>31.847999999999999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159.24</v>
      </c>
      <c r="H17" s="66">
        <v>500</v>
      </c>
      <c r="I17" s="66">
        <v>500</v>
      </c>
      <c r="J17" s="66">
        <v>159.24</v>
      </c>
      <c r="K17" s="66">
        <f t="shared" si="0"/>
        <v>100</v>
      </c>
      <c r="L17" s="66">
        <f t="shared" si="1"/>
        <v>31.847999999999999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1228440.29</v>
      </c>
      <c r="H18" s="65">
        <f>H19</f>
        <v>2478463</v>
      </c>
      <c r="I18" s="65">
        <f>I19</f>
        <v>2478463</v>
      </c>
      <c r="J18" s="65">
        <f>J19</f>
        <v>1262112.7000000002</v>
      </c>
      <c r="K18" s="65">
        <f t="shared" si="0"/>
        <v>102.74107014187886</v>
      </c>
      <c r="L18" s="65">
        <f t="shared" si="1"/>
        <v>50.923201193643003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1228440.29</v>
      </c>
      <c r="H19" s="65">
        <f>H20+H21</f>
        <v>2478463</v>
      </c>
      <c r="I19" s="65">
        <f>I20+I21</f>
        <v>2478463</v>
      </c>
      <c r="J19" s="65">
        <f>J20+J21</f>
        <v>1262112.7000000002</v>
      </c>
      <c r="K19" s="65">
        <f t="shared" si="0"/>
        <v>102.74107014187886</v>
      </c>
      <c r="L19" s="65">
        <f t="shared" si="1"/>
        <v>50.923201193643003</v>
      </c>
    </row>
    <row r="20" spans="2:12" ht="14.45" x14ac:dyDescent="0.3">
      <c r="B20" s="66"/>
      <c r="C20" s="66"/>
      <c r="D20" s="66"/>
      <c r="E20" s="66" t="s">
        <v>68</v>
      </c>
      <c r="F20" s="66" t="s">
        <v>69</v>
      </c>
      <c r="G20" s="66">
        <v>1226342.43</v>
      </c>
      <c r="H20" s="66">
        <v>2474048</v>
      </c>
      <c r="I20" s="66">
        <v>2474048</v>
      </c>
      <c r="J20" s="66">
        <v>1259929.3600000001</v>
      </c>
      <c r="K20" s="66">
        <f t="shared" si="0"/>
        <v>102.73878887155524</v>
      </c>
      <c r="L20" s="66">
        <f t="shared" si="1"/>
        <v>50.925825206301582</v>
      </c>
    </row>
    <row r="21" spans="2:12" ht="14.45" x14ac:dyDescent="0.3">
      <c r="B21" s="66"/>
      <c r="C21" s="66"/>
      <c r="D21" s="66"/>
      <c r="E21" s="66" t="s">
        <v>70</v>
      </c>
      <c r="F21" s="66" t="s">
        <v>71</v>
      </c>
      <c r="G21" s="66">
        <v>2097.86</v>
      </c>
      <c r="H21" s="66">
        <v>4415</v>
      </c>
      <c r="I21" s="66">
        <v>4415</v>
      </c>
      <c r="J21" s="66">
        <v>2183.34</v>
      </c>
      <c r="K21" s="66">
        <f t="shared" si="0"/>
        <v>104.07462843087717</v>
      </c>
      <c r="L21" s="66">
        <f t="shared" si="1"/>
        <v>49.452774631936578</v>
      </c>
    </row>
    <row r="22" spans="2:12" ht="14.45" x14ac:dyDescent="0.3">
      <c r="F22" s="35"/>
    </row>
    <row r="23" spans="2:12" ht="14.45" x14ac:dyDescent="0.3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ht="14.45" x14ac:dyDescent="0.3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ht="14.45" x14ac:dyDescent="0.3">
      <c r="B26" s="65"/>
      <c r="C26" s="66"/>
      <c r="D26" s="67"/>
      <c r="E26" s="68"/>
      <c r="F26" s="8" t="s">
        <v>21</v>
      </c>
      <c r="G26" s="65">
        <f>G27+G69</f>
        <v>1228599.5300000003</v>
      </c>
      <c r="H26" s="65">
        <f>H27+H69</f>
        <v>2478963</v>
      </c>
      <c r="I26" s="65">
        <f>I27+I69</f>
        <v>2478963</v>
      </c>
      <c r="J26" s="65">
        <f>J27+J69</f>
        <v>1262271.94</v>
      </c>
      <c r="K26" s="70">
        <f t="shared" ref="K26:K72" si="4">(J26*100)/G26</f>
        <v>102.7407148690672</v>
      </c>
      <c r="L26" s="70">
        <f t="shared" ref="L26:L72" si="5">(J26*100)/I26</f>
        <v>50.919353778172564</v>
      </c>
    </row>
    <row r="27" spans="2:12" ht="14.45" x14ac:dyDescent="0.3">
      <c r="B27" s="65" t="s">
        <v>72</v>
      </c>
      <c r="C27" s="65"/>
      <c r="D27" s="65"/>
      <c r="E27" s="65"/>
      <c r="F27" s="65" t="s">
        <v>73</v>
      </c>
      <c r="G27" s="65">
        <f>G28+G36+G64</f>
        <v>1226501.6700000002</v>
      </c>
      <c r="H27" s="65">
        <f>H28+H36+H64</f>
        <v>2474548</v>
      </c>
      <c r="I27" s="65">
        <f>I28+I36+I64</f>
        <v>2474548</v>
      </c>
      <c r="J27" s="65">
        <f>J28+J36+J64</f>
        <v>1260088.5999999999</v>
      </c>
      <c r="K27" s="65">
        <f t="shared" si="4"/>
        <v>102.73843328725349</v>
      </c>
      <c r="L27" s="65">
        <f t="shared" si="5"/>
        <v>50.92197039620973</v>
      </c>
    </row>
    <row r="28" spans="2:12" ht="14.45" x14ac:dyDescent="0.3">
      <c r="B28" s="65"/>
      <c r="C28" s="65" t="s">
        <v>74</v>
      </c>
      <c r="D28" s="65"/>
      <c r="E28" s="65"/>
      <c r="F28" s="65" t="s">
        <v>75</v>
      </c>
      <c r="G28" s="65">
        <f>G29+G32+G34</f>
        <v>783304.47000000009</v>
      </c>
      <c r="H28" s="65">
        <f>H29+H32+H34</f>
        <v>1604368</v>
      </c>
      <c r="I28" s="65">
        <f>I29+I32+I34</f>
        <v>1604368</v>
      </c>
      <c r="J28" s="65">
        <f>J29+J32+J34</f>
        <v>985567.14</v>
      </c>
      <c r="K28" s="65">
        <f t="shared" si="4"/>
        <v>125.82171783087104</v>
      </c>
      <c r="L28" s="65">
        <f t="shared" si="5"/>
        <v>61.430241690185795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655890.97000000009</v>
      </c>
      <c r="H29" s="65">
        <f>H30+H31</f>
        <v>1309368</v>
      </c>
      <c r="I29" s="65">
        <f>I30+I31</f>
        <v>1309368</v>
      </c>
      <c r="J29" s="65">
        <f>J30+J31</f>
        <v>826324.01</v>
      </c>
      <c r="K29" s="65">
        <f t="shared" si="4"/>
        <v>125.98496515358336</v>
      </c>
      <c r="L29" s="65">
        <f t="shared" si="5"/>
        <v>63.108614995936968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641540.16</v>
      </c>
      <c r="H30" s="66">
        <v>1279368</v>
      </c>
      <c r="I30" s="66">
        <v>1279368</v>
      </c>
      <c r="J30" s="66">
        <v>811439.15</v>
      </c>
      <c r="K30" s="66">
        <f t="shared" si="4"/>
        <v>126.48298588197503</v>
      </c>
      <c r="L30" s="66">
        <f t="shared" si="5"/>
        <v>63.424999687345625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14350.81</v>
      </c>
      <c r="H31" s="66">
        <v>30000</v>
      </c>
      <c r="I31" s="66">
        <v>30000</v>
      </c>
      <c r="J31" s="66">
        <v>14884.86</v>
      </c>
      <c r="K31" s="66">
        <f t="shared" si="4"/>
        <v>103.72139272974836</v>
      </c>
      <c r="L31" s="66">
        <f t="shared" si="5"/>
        <v>49.616199999999999</v>
      </c>
    </row>
    <row r="32" spans="2:12" ht="14.45" x14ac:dyDescent="0.3">
      <c r="B32" s="65"/>
      <c r="C32" s="65"/>
      <c r="D32" s="65" t="s">
        <v>82</v>
      </c>
      <c r="E32" s="65"/>
      <c r="F32" s="65" t="s">
        <v>83</v>
      </c>
      <c r="G32" s="65">
        <f>G33</f>
        <v>19191.53</v>
      </c>
      <c r="H32" s="65">
        <f>H33</f>
        <v>45000</v>
      </c>
      <c r="I32" s="65">
        <f>I33</f>
        <v>45000</v>
      </c>
      <c r="J32" s="65">
        <f>J33</f>
        <v>22899.77</v>
      </c>
      <c r="K32" s="65">
        <f t="shared" si="4"/>
        <v>119.32227394063945</v>
      </c>
      <c r="L32" s="65">
        <f t="shared" si="5"/>
        <v>50.888377777777777</v>
      </c>
    </row>
    <row r="33" spans="2:12" ht="14.45" x14ac:dyDescent="0.3">
      <c r="B33" s="66"/>
      <c r="C33" s="66"/>
      <c r="D33" s="66"/>
      <c r="E33" s="66" t="s">
        <v>84</v>
      </c>
      <c r="F33" s="66" t="s">
        <v>83</v>
      </c>
      <c r="G33" s="66">
        <v>19191.53</v>
      </c>
      <c r="H33" s="66">
        <v>45000</v>
      </c>
      <c r="I33" s="66">
        <v>45000</v>
      </c>
      <c r="J33" s="66">
        <v>22899.77</v>
      </c>
      <c r="K33" s="66">
        <f t="shared" si="4"/>
        <v>119.32227394063945</v>
      </c>
      <c r="L33" s="66">
        <f t="shared" si="5"/>
        <v>50.888377777777777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108221.97</v>
      </c>
      <c r="H34" s="65">
        <f>H35</f>
        <v>250000</v>
      </c>
      <c r="I34" s="65">
        <f>I35</f>
        <v>250000</v>
      </c>
      <c r="J34" s="65">
        <f>J35</f>
        <v>136343.35999999999</v>
      </c>
      <c r="K34" s="65">
        <f t="shared" si="4"/>
        <v>125.98491784985987</v>
      </c>
      <c r="L34" s="65">
        <f t="shared" si="5"/>
        <v>54.537343999999997</v>
      </c>
    </row>
    <row r="35" spans="2:12" ht="14.45" x14ac:dyDescent="0.3">
      <c r="B35" s="66"/>
      <c r="C35" s="66"/>
      <c r="D35" s="66"/>
      <c r="E35" s="66" t="s">
        <v>87</v>
      </c>
      <c r="F35" s="66" t="s">
        <v>88</v>
      </c>
      <c r="G35" s="66">
        <v>108221.97</v>
      </c>
      <c r="H35" s="66">
        <v>250000</v>
      </c>
      <c r="I35" s="66">
        <v>250000</v>
      </c>
      <c r="J35" s="66">
        <v>136343.35999999999</v>
      </c>
      <c r="K35" s="66">
        <f t="shared" si="4"/>
        <v>125.98491784985987</v>
      </c>
      <c r="L35" s="66">
        <f t="shared" si="5"/>
        <v>54.537343999999997</v>
      </c>
    </row>
    <row r="36" spans="2:12" ht="14.45" x14ac:dyDescent="0.3">
      <c r="B36" s="65"/>
      <c r="C36" s="65" t="s">
        <v>89</v>
      </c>
      <c r="D36" s="65"/>
      <c r="E36" s="65"/>
      <c r="F36" s="65" t="s">
        <v>90</v>
      </c>
      <c r="G36" s="65">
        <f>G37+G41+G47+G57+G59</f>
        <v>441902.50000000006</v>
      </c>
      <c r="H36" s="65">
        <f>H37+H41+H47+H57+H59</f>
        <v>867500</v>
      </c>
      <c r="I36" s="65">
        <f>I37+I41+I47+I57+I59</f>
        <v>867500</v>
      </c>
      <c r="J36" s="65">
        <f>J37+J41+J47+J57+J59</f>
        <v>273232.24</v>
      </c>
      <c r="K36" s="65">
        <f t="shared" si="4"/>
        <v>61.830888035256635</v>
      </c>
      <c r="L36" s="65">
        <f t="shared" si="5"/>
        <v>31.496511815561959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</f>
        <v>26542.670000000002</v>
      </c>
      <c r="H37" s="65">
        <f>H38+H39+H40</f>
        <v>77000</v>
      </c>
      <c r="I37" s="65">
        <f>I38+I39+I40</f>
        <v>77000</v>
      </c>
      <c r="J37" s="65">
        <f>J38+J39+J40</f>
        <v>30363.649999999998</v>
      </c>
      <c r="K37" s="65">
        <f t="shared" si="4"/>
        <v>114.3956128000687</v>
      </c>
      <c r="L37" s="65">
        <f t="shared" si="5"/>
        <v>39.43331168831169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3159.47</v>
      </c>
      <c r="H38" s="66">
        <v>13000</v>
      </c>
      <c r="I38" s="66">
        <v>13000</v>
      </c>
      <c r="J38" s="66">
        <v>3037.85</v>
      </c>
      <c r="K38" s="66">
        <f t="shared" si="4"/>
        <v>96.150620198957427</v>
      </c>
      <c r="L38" s="66">
        <f t="shared" si="5"/>
        <v>23.368076923076924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23263.200000000001</v>
      </c>
      <c r="H39" s="66">
        <v>60000</v>
      </c>
      <c r="I39" s="66">
        <v>60000</v>
      </c>
      <c r="J39" s="66">
        <v>27325.8</v>
      </c>
      <c r="K39" s="66">
        <f t="shared" si="4"/>
        <v>117.46363354998452</v>
      </c>
      <c r="L39" s="66">
        <f t="shared" si="5"/>
        <v>45.542999999999999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120</v>
      </c>
      <c r="H40" s="66">
        <v>4000</v>
      </c>
      <c r="I40" s="66">
        <v>4000</v>
      </c>
      <c r="J40" s="66">
        <v>0</v>
      </c>
      <c r="K40" s="66">
        <f t="shared" si="4"/>
        <v>0</v>
      </c>
      <c r="L40" s="66">
        <f t="shared" si="5"/>
        <v>0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G42+G43+G44+G45+G46</f>
        <v>48220.380000000005</v>
      </c>
      <c r="H41" s="65">
        <f>H42+H43+H44+H45+H46</f>
        <v>119700</v>
      </c>
      <c r="I41" s="65">
        <f>I42+I43+I44+I45+I46</f>
        <v>119700</v>
      </c>
      <c r="J41" s="65">
        <f>J42+J43+J44+J45+J46</f>
        <v>48126.720000000001</v>
      </c>
      <c r="K41" s="65">
        <f t="shared" si="4"/>
        <v>99.805766773302068</v>
      </c>
      <c r="L41" s="65">
        <f t="shared" si="5"/>
        <v>40.206115288220552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11492.85</v>
      </c>
      <c r="H42" s="66">
        <v>24500</v>
      </c>
      <c r="I42" s="66">
        <v>24500</v>
      </c>
      <c r="J42" s="66">
        <v>6412.52</v>
      </c>
      <c r="K42" s="66">
        <f t="shared" si="4"/>
        <v>55.795733869318745</v>
      </c>
      <c r="L42" s="66">
        <f t="shared" si="5"/>
        <v>26.173551020408162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36412.160000000003</v>
      </c>
      <c r="H43" s="66">
        <v>90000</v>
      </c>
      <c r="I43" s="66">
        <v>90000</v>
      </c>
      <c r="J43" s="66">
        <v>41396.370000000003</v>
      </c>
      <c r="K43" s="66">
        <f t="shared" si="4"/>
        <v>113.68831181671177</v>
      </c>
      <c r="L43" s="66">
        <f t="shared" si="5"/>
        <v>45.995966666666668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315.37</v>
      </c>
      <c r="H44" s="66">
        <v>2500</v>
      </c>
      <c r="I44" s="66">
        <v>2500</v>
      </c>
      <c r="J44" s="66">
        <v>317.83</v>
      </c>
      <c r="K44" s="66">
        <f t="shared" si="4"/>
        <v>100.78003614801662</v>
      </c>
      <c r="L44" s="66">
        <f t="shared" si="5"/>
        <v>12.713200000000001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0</v>
      </c>
      <c r="H45" s="66">
        <v>2500</v>
      </c>
      <c r="I45" s="66">
        <v>2500</v>
      </c>
      <c r="J45" s="66">
        <v>0</v>
      </c>
      <c r="K45" s="66" t="e">
        <f t="shared" si="4"/>
        <v>#DIV/0!</v>
      </c>
      <c r="L45" s="66">
        <f t="shared" si="5"/>
        <v>0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0</v>
      </c>
      <c r="H46" s="66">
        <v>200</v>
      </c>
      <c r="I46" s="66">
        <v>200</v>
      </c>
      <c r="J46" s="66">
        <v>0</v>
      </c>
      <c r="K46" s="66" t="e">
        <f t="shared" si="4"/>
        <v>#DIV/0!</v>
      </c>
      <c r="L46" s="66">
        <f t="shared" si="5"/>
        <v>0</v>
      </c>
    </row>
    <row r="47" spans="2:12" x14ac:dyDescent="0.25">
      <c r="B47" s="65"/>
      <c r="C47" s="65"/>
      <c r="D47" s="65" t="s">
        <v>111</v>
      </c>
      <c r="E47" s="65"/>
      <c r="F47" s="65" t="s">
        <v>112</v>
      </c>
      <c r="G47" s="65">
        <f>G48+G49+G50+G51+G52+G53+G54+G55+G56</f>
        <v>365352.39000000007</v>
      </c>
      <c r="H47" s="65">
        <f>H48+H49+H50+H51+H52+H53+H54+H55+H56</f>
        <v>662000</v>
      </c>
      <c r="I47" s="65">
        <f>I48+I49+I50+I51+I52+I53+I54+I55+I56</f>
        <v>662000</v>
      </c>
      <c r="J47" s="65">
        <f>J48+J49+J50+J51+J52+J53+J54+J55+J56</f>
        <v>189617.56</v>
      </c>
      <c r="K47" s="65">
        <f t="shared" si="4"/>
        <v>51.899909564023915</v>
      </c>
      <c r="L47" s="65">
        <f t="shared" si="5"/>
        <v>28.64313595166163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24643.18</v>
      </c>
      <c r="H48" s="66">
        <v>60000</v>
      </c>
      <c r="I48" s="66">
        <v>60000</v>
      </c>
      <c r="J48" s="66">
        <v>25558.49</v>
      </c>
      <c r="K48" s="66">
        <f t="shared" si="4"/>
        <v>103.71425278718087</v>
      </c>
      <c r="L48" s="66">
        <f t="shared" si="5"/>
        <v>42.597483333333336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11179.74</v>
      </c>
      <c r="H49" s="66">
        <v>36000</v>
      </c>
      <c r="I49" s="66">
        <v>36000</v>
      </c>
      <c r="J49" s="66">
        <v>9228.2000000000007</v>
      </c>
      <c r="K49" s="66">
        <f t="shared" si="4"/>
        <v>82.543958982945938</v>
      </c>
      <c r="L49" s="66">
        <f t="shared" si="5"/>
        <v>25.63388888888889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127.44</v>
      </c>
      <c r="H50" s="66">
        <v>0</v>
      </c>
      <c r="I50" s="66">
        <v>0</v>
      </c>
      <c r="J50" s="66">
        <v>0</v>
      </c>
      <c r="K50" s="66">
        <f t="shared" si="4"/>
        <v>0</v>
      </c>
      <c r="L50" s="66" t="e">
        <f t="shared" si="5"/>
        <v>#DIV/0!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17181.34</v>
      </c>
      <c r="H51" s="66">
        <v>40000</v>
      </c>
      <c r="I51" s="66">
        <v>40000</v>
      </c>
      <c r="J51" s="66">
        <v>16992.43</v>
      </c>
      <c r="K51" s="66">
        <f t="shared" si="4"/>
        <v>98.900493209493561</v>
      </c>
      <c r="L51" s="66">
        <f t="shared" si="5"/>
        <v>42.481074999999997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862.93</v>
      </c>
      <c r="H52" s="66">
        <v>3000</v>
      </c>
      <c r="I52" s="66">
        <v>3000</v>
      </c>
      <c r="J52" s="66">
        <v>914.82</v>
      </c>
      <c r="K52" s="66">
        <f t="shared" si="4"/>
        <v>106.01323398189889</v>
      </c>
      <c r="L52" s="66">
        <f t="shared" si="5"/>
        <v>30.494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61.21</v>
      </c>
      <c r="H53" s="66">
        <v>8000</v>
      </c>
      <c r="I53" s="66">
        <v>8000</v>
      </c>
      <c r="J53" s="66">
        <v>0</v>
      </c>
      <c r="K53" s="66">
        <f t="shared" si="4"/>
        <v>0</v>
      </c>
      <c r="L53" s="66">
        <f t="shared" si="5"/>
        <v>0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307839.33</v>
      </c>
      <c r="H54" s="66">
        <v>505000</v>
      </c>
      <c r="I54" s="66">
        <v>505000</v>
      </c>
      <c r="J54" s="66">
        <v>133524.68</v>
      </c>
      <c r="K54" s="66">
        <f t="shared" si="4"/>
        <v>43.374795546754861</v>
      </c>
      <c r="L54" s="66">
        <f t="shared" si="5"/>
        <v>26.440530693069306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9.9600000000000009</v>
      </c>
      <c r="H55" s="66">
        <v>300</v>
      </c>
      <c r="I55" s="66">
        <v>300</v>
      </c>
      <c r="J55" s="66">
        <v>9.9600000000000009</v>
      </c>
      <c r="K55" s="66">
        <f t="shared" si="4"/>
        <v>99.999999999999986</v>
      </c>
      <c r="L55" s="66">
        <f t="shared" si="5"/>
        <v>3.32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3447.26</v>
      </c>
      <c r="H56" s="66">
        <v>9700</v>
      </c>
      <c r="I56" s="66">
        <v>9700</v>
      </c>
      <c r="J56" s="66">
        <v>3388.98</v>
      </c>
      <c r="K56" s="66">
        <f t="shared" si="4"/>
        <v>98.30938194392067</v>
      </c>
      <c r="L56" s="66">
        <f t="shared" si="5"/>
        <v>34.937938144329898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</f>
        <v>750.2</v>
      </c>
      <c r="H57" s="65">
        <f>H58</f>
        <v>4000</v>
      </c>
      <c r="I57" s="65">
        <f>I58</f>
        <v>4000</v>
      </c>
      <c r="J57" s="65">
        <f>J58</f>
        <v>2366.9</v>
      </c>
      <c r="K57" s="65">
        <f t="shared" si="4"/>
        <v>315.50253265795789</v>
      </c>
      <c r="L57" s="65">
        <f t="shared" si="5"/>
        <v>59.172499999999999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750.2</v>
      </c>
      <c r="H58" s="66">
        <v>4000</v>
      </c>
      <c r="I58" s="66">
        <v>4000</v>
      </c>
      <c r="J58" s="66">
        <v>2366.9</v>
      </c>
      <c r="K58" s="66">
        <f t="shared" si="4"/>
        <v>315.50253265795789</v>
      </c>
      <c r="L58" s="66">
        <f t="shared" si="5"/>
        <v>59.172499999999999</v>
      </c>
    </row>
    <row r="59" spans="2:12" x14ac:dyDescent="0.25">
      <c r="B59" s="65"/>
      <c r="C59" s="65"/>
      <c r="D59" s="65" t="s">
        <v>135</v>
      </c>
      <c r="E59" s="65"/>
      <c r="F59" s="65" t="s">
        <v>136</v>
      </c>
      <c r="G59" s="65">
        <f>G60+G61+G62+G63</f>
        <v>1036.8599999999999</v>
      </c>
      <c r="H59" s="65">
        <f>H60+H61+H62+H63</f>
        <v>4800</v>
      </c>
      <c r="I59" s="65">
        <f>I60+I61+I62+I63</f>
        <v>4800</v>
      </c>
      <c r="J59" s="65">
        <f>J60+J61+J62+J63</f>
        <v>2757.41</v>
      </c>
      <c r="K59" s="65">
        <f t="shared" si="4"/>
        <v>265.938506645063</v>
      </c>
      <c r="L59" s="65">
        <f t="shared" si="5"/>
        <v>57.446041666666666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985.9</v>
      </c>
      <c r="H60" s="66">
        <v>1500</v>
      </c>
      <c r="I60" s="66">
        <v>1500</v>
      </c>
      <c r="J60" s="66">
        <v>672.51</v>
      </c>
      <c r="K60" s="66">
        <f t="shared" si="4"/>
        <v>68.212800486864793</v>
      </c>
      <c r="L60" s="66">
        <f t="shared" si="5"/>
        <v>44.834000000000003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0</v>
      </c>
      <c r="H61" s="66">
        <v>600</v>
      </c>
      <c r="I61" s="66">
        <v>600</v>
      </c>
      <c r="J61" s="66">
        <v>0</v>
      </c>
      <c r="K61" s="66" t="e">
        <f t="shared" si="4"/>
        <v>#DIV/0!</v>
      </c>
      <c r="L61" s="66">
        <f t="shared" si="5"/>
        <v>0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0</v>
      </c>
      <c r="H62" s="66">
        <v>300</v>
      </c>
      <c r="I62" s="66">
        <v>300</v>
      </c>
      <c r="J62" s="66">
        <v>127.44</v>
      </c>
      <c r="K62" s="66" t="e">
        <f t="shared" si="4"/>
        <v>#DIV/0!</v>
      </c>
      <c r="L62" s="66">
        <f t="shared" si="5"/>
        <v>42.48</v>
      </c>
    </row>
    <row r="63" spans="2:12" x14ac:dyDescent="0.25">
      <c r="B63" s="66"/>
      <c r="C63" s="66"/>
      <c r="D63" s="66"/>
      <c r="E63" s="66" t="s">
        <v>143</v>
      </c>
      <c r="F63" s="66" t="s">
        <v>136</v>
      </c>
      <c r="G63" s="66">
        <v>50.96</v>
      </c>
      <c r="H63" s="66">
        <v>2400</v>
      </c>
      <c r="I63" s="66">
        <v>2400</v>
      </c>
      <c r="J63" s="66">
        <v>1957.46</v>
      </c>
      <c r="K63" s="66">
        <f t="shared" si="4"/>
        <v>3841.1695447409734</v>
      </c>
      <c r="L63" s="66">
        <f t="shared" si="5"/>
        <v>81.560833333333335</v>
      </c>
    </row>
    <row r="64" spans="2:12" x14ac:dyDescent="0.25">
      <c r="B64" s="65"/>
      <c r="C64" s="65" t="s">
        <v>144</v>
      </c>
      <c r="D64" s="65"/>
      <c r="E64" s="65"/>
      <c r="F64" s="65" t="s">
        <v>145</v>
      </c>
      <c r="G64" s="65">
        <f>G65+G67</f>
        <v>1294.7</v>
      </c>
      <c r="H64" s="65">
        <f>H65+H67</f>
        <v>2680</v>
      </c>
      <c r="I64" s="65">
        <f>I65+I67</f>
        <v>2680</v>
      </c>
      <c r="J64" s="65">
        <f>J65+J67</f>
        <v>1289.22</v>
      </c>
      <c r="K64" s="65">
        <f t="shared" si="4"/>
        <v>99.576735923379928</v>
      </c>
      <c r="L64" s="65">
        <f t="shared" si="5"/>
        <v>48.105223880597016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</f>
        <v>294.7</v>
      </c>
      <c r="H65" s="65">
        <f>H66</f>
        <v>380</v>
      </c>
      <c r="I65" s="65">
        <f>I66</f>
        <v>380</v>
      </c>
      <c r="J65" s="65">
        <f>J66</f>
        <v>209.22</v>
      </c>
      <c r="K65" s="65">
        <f t="shared" si="4"/>
        <v>70.994231421784875</v>
      </c>
      <c r="L65" s="65">
        <f t="shared" si="5"/>
        <v>55.057894736842108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294.7</v>
      </c>
      <c r="H66" s="66">
        <v>380</v>
      </c>
      <c r="I66" s="66">
        <v>380</v>
      </c>
      <c r="J66" s="66">
        <v>209.22</v>
      </c>
      <c r="K66" s="66">
        <f t="shared" si="4"/>
        <v>70.994231421784875</v>
      </c>
      <c r="L66" s="66">
        <f t="shared" si="5"/>
        <v>55.057894736842108</v>
      </c>
    </row>
    <row r="67" spans="2:12" x14ac:dyDescent="0.25">
      <c r="B67" s="65"/>
      <c r="C67" s="65"/>
      <c r="D67" s="65" t="s">
        <v>150</v>
      </c>
      <c r="E67" s="65"/>
      <c r="F67" s="65" t="s">
        <v>151</v>
      </c>
      <c r="G67" s="65">
        <f>G68</f>
        <v>1000</v>
      </c>
      <c r="H67" s="65">
        <f>H68</f>
        <v>2300</v>
      </c>
      <c r="I67" s="65">
        <f>I68</f>
        <v>2300</v>
      </c>
      <c r="J67" s="65">
        <f>J68</f>
        <v>1080</v>
      </c>
      <c r="K67" s="65">
        <f t="shared" si="4"/>
        <v>108</v>
      </c>
      <c r="L67" s="65">
        <f t="shared" si="5"/>
        <v>46.956521739130437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1000</v>
      </c>
      <c r="H68" s="66">
        <v>2300</v>
      </c>
      <c r="I68" s="66">
        <v>2300</v>
      </c>
      <c r="J68" s="66">
        <v>1080</v>
      </c>
      <c r="K68" s="66">
        <f t="shared" si="4"/>
        <v>108</v>
      </c>
      <c r="L68" s="66">
        <f t="shared" si="5"/>
        <v>46.956521739130437</v>
      </c>
    </row>
    <row r="69" spans="2:12" x14ac:dyDescent="0.25">
      <c r="B69" s="65" t="s">
        <v>154</v>
      </c>
      <c r="C69" s="65"/>
      <c r="D69" s="65"/>
      <c r="E69" s="65"/>
      <c r="F69" s="65" t="s">
        <v>155</v>
      </c>
      <c r="G69" s="65">
        <f t="shared" ref="G69:J71" si="6">G70</f>
        <v>2097.86</v>
      </c>
      <c r="H69" s="65">
        <f t="shared" si="6"/>
        <v>4415</v>
      </c>
      <c r="I69" s="65">
        <f t="shared" si="6"/>
        <v>4415</v>
      </c>
      <c r="J69" s="65">
        <f t="shared" si="6"/>
        <v>2183.34</v>
      </c>
      <c r="K69" s="65">
        <f t="shared" si="4"/>
        <v>104.07462843087717</v>
      </c>
      <c r="L69" s="65">
        <f t="shared" si="5"/>
        <v>49.452774631936578</v>
      </c>
    </row>
    <row r="70" spans="2:12" x14ac:dyDescent="0.25">
      <c r="B70" s="65"/>
      <c r="C70" s="65" t="s">
        <v>156</v>
      </c>
      <c r="D70" s="65"/>
      <c r="E70" s="65"/>
      <c r="F70" s="65" t="s">
        <v>157</v>
      </c>
      <c r="G70" s="65">
        <f t="shared" si="6"/>
        <v>2097.86</v>
      </c>
      <c r="H70" s="65">
        <f t="shared" si="6"/>
        <v>4415</v>
      </c>
      <c r="I70" s="65">
        <f t="shared" si="6"/>
        <v>4415</v>
      </c>
      <c r="J70" s="65">
        <f t="shared" si="6"/>
        <v>2183.34</v>
      </c>
      <c r="K70" s="65">
        <f t="shared" si="4"/>
        <v>104.07462843087717</v>
      </c>
      <c r="L70" s="65">
        <f t="shared" si="5"/>
        <v>49.452774631936578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 t="shared" si="6"/>
        <v>2097.86</v>
      </c>
      <c r="H71" s="65">
        <f t="shared" si="6"/>
        <v>4415</v>
      </c>
      <c r="I71" s="65">
        <f t="shared" si="6"/>
        <v>4415</v>
      </c>
      <c r="J71" s="65">
        <f t="shared" si="6"/>
        <v>2183.34</v>
      </c>
      <c r="K71" s="65">
        <f t="shared" si="4"/>
        <v>104.07462843087717</v>
      </c>
      <c r="L71" s="65">
        <f t="shared" si="5"/>
        <v>49.452774631936578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2097.86</v>
      </c>
      <c r="H72" s="66">
        <v>4415</v>
      </c>
      <c r="I72" s="66">
        <v>4415</v>
      </c>
      <c r="J72" s="66">
        <v>2183.34</v>
      </c>
      <c r="K72" s="66">
        <f t="shared" si="4"/>
        <v>104.07462843087717</v>
      </c>
      <c r="L72" s="66">
        <f t="shared" si="5"/>
        <v>49.452774631936578</v>
      </c>
    </row>
    <row r="73" spans="2:12" x14ac:dyDescent="0.25">
      <c r="B73" s="65"/>
      <c r="C73" s="66"/>
      <c r="D73" s="67"/>
      <c r="E73" s="68"/>
      <c r="F73" s="8"/>
      <c r="G73" s="65"/>
      <c r="H73" s="65"/>
      <c r="I73" s="65"/>
      <c r="J73" s="65"/>
      <c r="K73" s="70"/>
      <c r="L73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7"/>
  <sheetViews>
    <sheetView workbookViewId="0">
      <selection activeCell="F22" sqref="F22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7.45" x14ac:dyDescent="0.3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7.45" x14ac:dyDescent="0.3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ht="14.45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ht="14.45" x14ac:dyDescent="0.3">
      <c r="B6" s="8" t="s">
        <v>39</v>
      </c>
      <c r="C6" s="71">
        <f>C7+C9+C11</f>
        <v>1228599.53</v>
      </c>
      <c r="D6" s="71">
        <f>D7+D9+D11</f>
        <v>2478963</v>
      </c>
      <c r="E6" s="71">
        <f>E7+E9+E11</f>
        <v>2478963</v>
      </c>
      <c r="F6" s="71">
        <f>F7+F9+F11</f>
        <v>1262271.94</v>
      </c>
      <c r="G6" s="72">
        <f t="shared" ref="G6:G17" si="0">(F6*100)/C6</f>
        <v>102.74071486906722</v>
      </c>
      <c r="H6" s="72">
        <f t="shared" ref="H6:H17" si="1">(F6*100)/E6</f>
        <v>50.919353778172564</v>
      </c>
    </row>
    <row r="7" spans="1:8" x14ac:dyDescent="0.25">
      <c r="A7"/>
      <c r="B7" s="8" t="s">
        <v>162</v>
      </c>
      <c r="C7" s="71">
        <f>C8</f>
        <v>1228440.29</v>
      </c>
      <c r="D7" s="71">
        <f>D8</f>
        <v>2478463</v>
      </c>
      <c r="E7" s="71">
        <f>E8</f>
        <v>2478463</v>
      </c>
      <c r="F7" s="71">
        <f>F8</f>
        <v>1262112.7</v>
      </c>
      <c r="G7" s="72">
        <f t="shared" si="0"/>
        <v>102.74107014187885</v>
      </c>
      <c r="H7" s="72">
        <f t="shared" si="1"/>
        <v>50.923201193642996</v>
      </c>
    </row>
    <row r="8" spans="1:8" x14ac:dyDescent="0.25">
      <c r="A8"/>
      <c r="B8" s="16" t="s">
        <v>163</v>
      </c>
      <c r="C8" s="73">
        <v>1228440.29</v>
      </c>
      <c r="D8" s="73">
        <v>2478463</v>
      </c>
      <c r="E8" s="73">
        <v>2478463</v>
      </c>
      <c r="F8" s="74">
        <v>1262112.7</v>
      </c>
      <c r="G8" s="70">
        <f t="shared" si="0"/>
        <v>102.74107014187885</v>
      </c>
      <c r="H8" s="70">
        <f t="shared" si="1"/>
        <v>50.923201193642996</v>
      </c>
    </row>
    <row r="9" spans="1:8" ht="14.45" x14ac:dyDescent="0.3">
      <c r="A9"/>
      <c r="B9" s="8" t="s">
        <v>164</v>
      </c>
      <c r="C9" s="71">
        <f>C10</f>
        <v>159.24</v>
      </c>
      <c r="D9" s="71">
        <f>D10</f>
        <v>500</v>
      </c>
      <c r="E9" s="71">
        <f>E10</f>
        <v>500</v>
      </c>
      <c r="F9" s="71">
        <f>F10</f>
        <v>159.24</v>
      </c>
      <c r="G9" s="72">
        <f t="shared" si="0"/>
        <v>100</v>
      </c>
      <c r="H9" s="72">
        <f t="shared" si="1"/>
        <v>31.847999999999999</v>
      </c>
    </row>
    <row r="10" spans="1:8" ht="14.45" x14ac:dyDescent="0.3">
      <c r="A10"/>
      <c r="B10" s="16" t="s">
        <v>165</v>
      </c>
      <c r="C10" s="73">
        <v>159.24</v>
      </c>
      <c r="D10" s="73">
        <v>500</v>
      </c>
      <c r="E10" s="73">
        <v>500</v>
      </c>
      <c r="F10" s="74">
        <v>159.24</v>
      </c>
      <c r="G10" s="70">
        <f t="shared" si="0"/>
        <v>100</v>
      </c>
      <c r="H10" s="70">
        <f t="shared" si="1"/>
        <v>31.847999999999999</v>
      </c>
    </row>
    <row r="11" spans="1:8" ht="14.45" x14ac:dyDescent="0.3">
      <c r="A11"/>
      <c r="B11" s="8" t="s">
        <v>166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ht="14.45" x14ac:dyDescent="0.3">
      <c r="A12"/>
      <c r="B12" s="16" t="s">
        <v>167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ht="14.45" x14ac:dyDescent="0.3">
      <c r="B13" s="8" t="s">
        <v>32</v>
      </c>
      <c r="C13" s="75">
        <f>C14+C16</f>
        <v>1228599.53</v>
      </c>
      <c r="D13" s="75">
        <f>D14+D16</f>
        <v>2478963</v>
      </c>
      <c r="E13" s="75">
        <f>E14+E16</f>
        <v>2478963</v>
      </c>
      <c r="F13" s="75">
        <f>F14+F16</f>
        <v>1262271.94</v>
      </c>
      <c r="G13" s="72">
        <f t="shared" si="0"/>
        <v>102.74071486906722</v>
      </c>
      <c r="H13" s="72">
        <f t="shared" si="1"/>
        <v>50.919353778172564</v>
      </c>
    </row>
    <row r="14" spans="1:8" x14ac:dyDescent="0.25">
      <c r="A14"/>
      <c r="B14" s="8" t="s">
        <v>162</v>
      </c>
      <c r="C14" s="75">
        <f>C15</f>
        <v>1228440.29</v>
      </c>
      <c r="D14" s="75">
        <f>D15</f>
        <v>2478463</v>
      </c>
      <c r="E14" s="75">
        <f>E15</f>
        <v>2478463</v>
      </c>
      <c r="F14" s="75">
        <f>F15</f>
        <v>1262112.7</v>
      </c>
      <c r="G14" s="72">
        <f t="shared" si="0"/>
        <v>102.74107014187885</v>
      </c>
      <c r="H14" s="72">
        <f t="shared" si="1"/>
        <v>50.923201193642996</v>
      </c>
    </row>
    <row r="15" spans="1:8" x14ac:dyDescent="0.25">
      <c r="A15"/>
      <c r="B15" s="16" t="s">
        <v>163</v>
      </c>
      <c r="C15" s="73">
        <v>1228440.29</v>
      </c>
      <c r="D15" s="73">
        <v>2478463</v>
      </c>
      <c r="E15" s="76">
        <v>2478463</v>
      </c>
      <c r="F15" s="74">
        <v>1262112.7</v>
      </c>
      <c r="G15" s="70">
        <f t="shared" si="0"/>
        <v>102.74107014187885</v>
      </c>
      <c r="H15" s="70">
        <f t="shared" si="1"/>
        <v>50.923201193642996</v>
      </c>
    </row>
    <row r="16" spans="1:8" ht="14.45" x14ac:dyDescent="0.3">
      <c r="A16"/>
      <c r="B16" s="8" t="s">
        <v>164</v>
      </c>
      <c r="C16" s="75">
        <f>C17</f>
        <v>159.24</v>
      </c>
      <c r="D16" s="75">
        <f>D17</f>
        <v>500</v>
      </c>
      <c r="E16" s="75">
        <f>E17</f>
        <v>500</v>
      </c>
      <c r="F16" s="75">
        <f>F17</f>
        <v>159.24</v>
      </c>
      <c r="G16" s="72">
        <f t="shared" si="0"/>
        <v>100</v>
      </c>
      <c r="H16" s="72">
        <f t="shared" si="1"/>
        <v>31.847999999999999</v>
      </c>
    </row>
    <row r="17" spans="1:8" ht="14.45" x14ac:dyDescent="0.3">
      <c r="A17"/>
      <c r="B17" s="16" t="s">
        <v>165</v>
      </c>
      <c r="C17" s="73">
        <v>159.24</v>
      </c>
      <c r="D17" s="73">
        <v>500</v>
      </c>
      <c r="E17" s="76">
        <v>500</v>
      </c>
      <c r="F17" s="74">
        <v>159.24</v>
      </c>
      <c r="G17" s="70">
        <f t="shared" si="0"/>
        <v>100</v>
      </c>
      <c r="H17" s="70">
        <f t="shared" si="1"/>
        <v>31.847999999999999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16" sqref="F16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ht="14.45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1228599.53</v>
      </c>
      <c r="D6" s="75">
        <f t="shared" si="0"/>
        <v>2478963</v>
      </c>
      <c r="E6" s="75">
        <f t="shared" si="0"/>
        <v>2478963</v>
      </c>
      <c r="F6" s="75">
        <f t="shared" si="0"/>
        <v>1262271.94</v>
      </c>
      <c r="G6" s="70">
        <f>(F6*100)/C6</f>
        <v>102.74071486906722</v>
      </c>
      <c r="H6" s="70">
        <f>(F6*100)/E6</f>
        <v>50.919353778172564</v>
      </c>
    </row>
    <row r="7" spans="2:8" ht="14.45" x14ac:dyDescent="0.3">
      <c r="B7" s="8" t="s">
        <v>168</v>
      </c>
      <c r="C7" s="75">
        <f t="shared" si="0"/>
        <v>1228599.53</v>
      </c>
      <c r="D7" s="75">
        <f t="shared" si="0"/>
        <v>2478963</v>
      </c>
      <c r="E7" s="75">
        <f t="shared" si="0"/>
        <v>2478963</v>
      </c>
      <c r="F7" s="75">
        <f t="shared" si="0"/>
        <v>1262271.94</v>
      </c>
      <c r="G7" s="70">
        <f>(F7*100)/C7</f>
        <v>102.74071486906722</v>
      </c>
      <c r="H7" s="70">
        <f>(F7*100)/E7</f>
        <v>50.919353778172564</v>
      </c>
    </row>
    <row r="8" spans="2:8" ht="14.45" x14ac:dyDescent="0.3">
      <c r="B8" s="11" t="s">
        <v>169</v>
      </c>
      <c r="C8" s="73">
        <v>1228599.53</v>
      </c>
      <c r="D8" s="73">
        <v>2478963</v>
      </c>
      <c r="E8" s="73">
        <v>2478963</v>
      </c>
      <c r="F8" s="74">
        <v>1262271.94</v>
      </c>
      <c r="G8" s="70">
        <f>(F8*100)/C8</f>
        <v>102.74071486906722</v>
      </c>
      <c r="H8" s="70">
        <f>(F8*100)/E8</f>
        <v>50.919353778172564</v>
      </c>
    </row>
    <row r="10" spans="2:8" ht="14.45" x14ac:dyDescent="0.3">
      <c r="B10" s="24"/>
      <c r="C10" s="24"/>
      <c r="D10" s="24"/>
      <c r="E10" s="24"/>
      <c r="F10" s="24"/>
      <c r="G10" s="24"/>
      <c r="H10" s="24"/>
    </row>
    <row r="11" spans="2:8" ht="14.45" x14ac:dyDescent="0.3">
      <c r="B11" s="24"/>
      <c r="C11" s="24"/>
      <c r="D11" s="24"/>
      <c r="E11" s="24"/>
      <c r="F11" s="24"/>
      <c r="G11" s="24"/>
      <c r="H11" s="24"/>
    </row>
    <row r="12" spans="2:8" ht="14.45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7.45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ht="14.45" x14ac:dyDescent="0.3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ht="14.45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ht="14.45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ht="14.45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ht="14.45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ht="14.45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ht="14.45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ht="14.45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ht="14.45" x14ac:dyDescent="0.3">
      <c r="B6" s="8" t="s">
        <v>20</v>
      </c>
      <c r="C6" s="75"/>
      <c r="D6" s="75"/>
      <c r="E6" s="75"/>
      <c r="F6" s="75"/>
      <c r="G6" s="69"/>
      <c r="H6" s="69"/>
    </row>
    <row r="7" spans="2:8" ht="14.45" x14ac:dyDescent="0.3">
      <c r="B7" s="8"/>
      <c r="C7" s="75"/>
      <c r="D7" s="75"/>
      <c r="E7" s="75"/>
      <c r="F7" s="75"/>
      <c r="G7" s="69"/>
      <c r="H7" s="69"/>
    </row>
    <row r="8" spans="2:8" ht="14.45" x14ac:dyDescent="0.3">
      <c r="B8" s="16"/>
      <c r="C8" s="73"/>
      <c r="D8" s="73"/>
      <c r="E8" s="73"/>
      <c r="F8" s="74"/>
      <c r="G8" s="70"/>
      <c r="H8" s="70"/>
    </row>
    <row r="9" spans="2:8" ht="14.45" x14ac:dyDescent="0.3">
      <c r="B9" s="17"/>
      <c r="C9" s="73"/>
      <c r="D9" s="73"/>
      <c r="E9" s="76"/>
      <c r="F9" s="74"/>
      <c r="G9" s="70"/>
      <c r="H9" s="70"/>
    </row>
    <row r="10" spans="2:8" ht="14.45" x14ac:dyDescent="0.3">
      <c r="B10" s="8" t="s">
        <v>40</v>
      </c>
      <c r="C10" s="75"/>
      <c r="D10" s="75"/>
      <c r="E10" s="75"/>
      <c r="F10" s="75"/>
      <c r="G10" s="69"/>
      <c r="H10" s="69"/>
    </row>
    <row r="11" spans="2:8" ht="14.45" x14ac:dyDescent="0.3">
      <c r="B11" s="8"/>
      <c r="C11" s="75"/>
      <c r="D11" s="75"/>
      <c r="E11" s="75"/>
      <c r="F11" s="75"/>
      <c r="G11" s="69"/>
      <c r="H11" s="69"/>
    </row>
    <row r="12" spans="2:8" ht="14.45" x14ac:dyDescent="0.3">
      <c r="B12" s="16"/>
      <c r="C12" s="73"/>
      <c r="D12" s="73"/>
      <c r="E12" s="76"/>
      <c r="F12" s="74"/>
      <c r="G12" s="70"/>
      <c r="H12" s="70"/>
    </row>
    <row r="14" spans="2:8" ht="14.45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5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170</v>
      </c>
      <c r="C1" s="39"/>
    </row>
    <row r="2" spans="1:6" ht="15" customHeight="1" x14ac:dyDescent="0.2">
      <c r="A2" s="41" t="s">
        <v>34</v>
      </c>
      <c r="B2" s="42" t="s">
        <v>171</v>
      </c>
      <c r="C2" s="39"/>
    </row>
    <row r="3" spans="1:6" s="39" customFormat="1" ht="43.5" customHeight="1" x14ac:dyDescent="0.2">
      <c r="A3" s="43" t="s">
        <v>35</v>
      </c>
      <c r="B3" s="37" t="s">
        <v>172</v>
      </c>
    </row>
    <row r="4" spans="1:6" s="39" customFormat="1" x14ac:dyDescent="0.2">
      <c r="A4" s="43" t="s">
        <v>36</v>
      </c>
      <c r="B4" s="44" t="s">
        <v>173</v>
      </c>
    </row>
    <row r="5" spans="1:6" s="39" customFormat="1" ht="13.15" x14ac:dyDescent="0.25">
      <c r="A5" s="45"/>
      <c r="B5" s="46"/>
    </row>
    <row r="6" spans="1:6" s="39" customFormat="1" ht="13.15" x14ac:dyDescent="0.25">
      <c r="A6" s="45" t="s">
        <v>37</v>
      </c>
      <c r="B6" s="46"/>
    </row>
    <row r="7" spans="1:6" ht="13.15" x14ac:dyDescent="0.25">
      <c r="A7" s="47" t="s">
        <v>174</v>
      </c>
      <c r="B7" s="46"/>
      <c r="C7" s="77">
        <f>C12+C54</f>
        <v>2478463</v>
      </c>
      <c r="D7" s="77">
        <f>D12+D54</f>
        <v>2478463</v>
      </c>
      <c r="E7" s="77">
        <f>E12+E54</f>
        <v>1262112.7000000002</v>
      </c>
      <c r="F7" s="77">
        <f>(E7*100)/D7</f>
        <v>50.923201193642996</v>
      </c>
    </row>
    <row r="8" spans="1:6" ht="13.15" x14ac:dyDescent="0.25">
      <c r="A8" s="47" t="s">
        <v>74</v>
      </c>
      <c r="B8" s="46"/>
      <c r="C8" s="77">
        <f>C64</f>
        <v>500</v>
      </c>
      <c r="D8" s="77">
        <f>D64</f>
        <v>500</v>
      </c>
      <c r="E8" s="77">
        <f>E64</f>
        <v>159.24</v>
      </c>
      <c r="F8" s="77">
        <f>(E8*100)/D8</f>
        <v>31.847999999999999</v>
      </c>
    </row>
    <row r="9" spans="1:6" ht="13.15" x14ac:dyDescent="0.25">
      <c r="A9" s="47" t="s">
        <v>175</v>
      </c>
      <c r="B9" s="46"/>
      <c r="C9" s="77"/>
      <c r="D9" s="77"/>
      <c r="E9" s="77"/>
      <c r="F9" s="77" t="e">
        <f>(E9*100)/D9</f>
        <v>#DIV/0!</v>
      </c>
    </row>
    <row r="10" spans="1:6" s="57" customFormat="1" ht="13.15" x14ac:dyDescent="0.25"/>
    <row r="11" spans="1:6" ht="38.25" x14ac:dyDescent="0.2">
      <c r="A11" s="47" t="s">
        <v>176</v>
      </c>
      <c r="B11" s="47" t="s">
        <v>177</v>
      </c>
      <c r="C11" s="47" t="s">
        <v>43</v>
      </c>
      <c r="D11" s="47" t="s">
        <v>178</v>
      </c>
      <c r="E11" s="47" t="s">
        <v>179</v>
      </c>
      <c r="F11" s="47" t="s">
        <v>180</v>
      </c>
    </row>
    <row r="12" spans="1:6" ht="13.15" x14ac:dyDescent="0.25">
      <c r="A12" s="49" t="s">
        <v>72</v>
      </c>
      <c r="B12" s="50" t="s">
        <v>73</v>
      </c>
      <c r="C12" s="80">
        <f>C13+C21+C49</f>
        <v>2474048</v>
      </c>
      <c r="D12" s="80">
        <f>D13+D21+D49</f>
        <v>2474048</v>
      </c>
      <c r="E12" s="80">
        <f>E13+E21+E49</f>
        <v>1259929.3600000001</v>
      </c>
      <c r="F12" s="81">
        <f>(E13*100)/D13</f>
        <v>61.430241690185795</v>
      </c>
    </row>
    <row r="13" spans="1:6" ht="13.15" x14ac:dyDescent="0.25">
      <c r="A13" s="51" t="s">
        <v>74</v>
      </c>
      <c r="B13" s="52" t="s">
        <v>75</v>
      </c>
      <c r="C13" s="82">
        <f>C14+C17+C19</f>
        <v>1604368</v>
      </c>
      <c r="D13" s="82">
        <f>D14+D17+D19</f>
        <v>1604368</v>
      </c>
      <c r="E13" s="82">
        <f>E14+E17+E19</f>
        <v>985567.14</v>
      </c>
      <c r="F13" s="81">
        <f>(E14*100)/D14</f>
        <v>63.108614995936968</v>
      </c>
    </row>
    <row r="14" spans="1:6" x14ac:dyDescent="0.2">
      <c r="A14" s="53" t="s">
        <v>76</v>
      </c>
      <c r="B14" s="54" t="s">
        <v>77</v>
      </c>
      <c r="C14" s="83">
        <f>C15+C16</f>
        <v>1309368</v>
      </c>
      <c r="D14" s="83">
        <f>D15+D16</f>
        <v>1309368</v>
      </c>
      <c r="E14" s="83">
        <f>E15+E16</f>
        <v>826324.01</v>
      </c>
      <c r="F14" s="83">
        <f>(E15*100)/D15</f>
        <v>63.424999687345625</v>
      </c>
    </row>
    <row r="15" spans="1:6" x14ac:dyDescent="0.2">
      <c r="A15" s="55" t="s">
        <v>78</v>
      </c>
      <c r="B15" s="56" t="s">
        <v>79</v>
      </c>
      <c r="C15" s="84">
        <v>1279368</v>
      </c>
      <c r="D15" s="84">
        <v>1279368</v>
      </c>
      <c r="E15" s="84">
        <v>811439.15</v>
      </c>
      <c r="F15" s="84"/>
    </row>
    <row r="16" spans="1:6" x14ac:dyDescent="0.2">
      <c r="A16" s="55" t="s">
        <v>80</v>
      </c>
      <c r="B16" s="56" t="s">
        <v>81</v>
      </c>
      <c r="C16" s="84">
        <v>30000</v>
      </c>
      <c r="D16" s="84">
        <v>30000</v>
      </c>
      <c r="E16" s="84">
        <v>14884.86</v>
      </c>
      <c r="F16" s="84"/>
    </row>
    <row r="17" spans="1:6" ht="13.15" x14ac:dyDescent="0.25">
      <c r="A17" s="53" t="s">
        <v>82</v>
      </c>
      <c r="B17" s="54" t="s">
        <v>83</v>
      </c>
      <c r="C17" s="83">
        <f>C18</f>
        <v>45000</v>
      </c>
      <c r="D17" s="83">
        <f>D18</f>
        <v>45000</v>
      </c>
      <c r="E17" s="83">
        <f>E18</f>
        <v>22899.77</v>
      </c>
      <c r="F17" s="83">
        <f>(E18*100)/D18</f>
        <v>50.888377777777777</v>
      </c>
    </row>
    <row r="18" spans="1:6" ht="13.15" x14ac:dyDescent="0.25">
      <c r="A18" s="55" t="s">
        <v>84</v>
      </c>
      <c r="B18" s="56" t="s">
        <v>83</v>
      </c>
      <c r="C18" s="84">
        <v>45000</v>
      </c>
      <c r="D18" s="84">
        <v>45000</v>
      </c>
      <c r="E18" s="84">
        <v>22899.77</v>
      </c>
      <c r="F18" s="84"/>
    </row>
    <row r="19" spans="1:6" x14ac:dyDescent="0.2">
      <c r="A19" s="53" t="s">
        <v>85</v>
      </c>
      <c r="B19" s="54" t="s">
        <v>86</v>
      </c>
      <c r="C19" s="83">
        <f>C20</f>
        <v>250000</v>
      </c>
      <c r="D19" s="83">
        <f>D20</f>
        <v>250000</v>
      </c>
      <c r="E19" s="83">
        <f>E20</f>
        <v>136343.35999999999</v>
      </c>
      <c r="F19" s="83">
        <f>(E20*100)/D20</f>
        <v>54.537343999999997</v>
      </c>
    </row>
    <row r="20" spans="1:6" ht="13.15" x14ac:dyDescent="0.25">
      <c r="A20" s="55" t="s">
        <v>87</v>
      </c>
      <c r="B20" s="56" t="s">
        <v>88</v>
      </c>
      <c r="C20" s="84">
        <v>250000</v>
      </c>
      <c r="D20" s="84">
        <v>250000</v>
      </c>
      <c r="E20" s="84">
        <v>136343.35999999999</v>
      </c>
      <c r="F20" s="84"/>
    </row>
    <row r="21" spans="1:6" ht="13.15" x14ac:dyDescent="0.25">
      <c r="A21" s="51" t="s">
        <v>89</v>
      </c>
      <c r="B21" s="52" t="s">
        <v>90</v>
      </c>
      <c r="C21" s="82">
        <f>C22+C26+C32+C42+C44</f>
        <v>867000</v>
      </c>
      <c r="D21" s="82">
        <f>D22+D26+D32+D42+D44</f>
        <v>867000</v>
      </c>
      <c r="E21" s="82">
        <f>E22+E26+E32+E42+E44</f>
        <v>273073</v>
      </c>
      <c r="F21" s="81">
        <f>(E22*100)/D22</f>
        <v>39.43331168831169</v>
      </c>
    </row>
    <row r="22" spans="1:6" x14ac:dyDescent="0.2">
      <c r="A22" s="53" t="s">
        <v>91</v>
      </c>
      <c r="B22" s="54" t="s">
        <v>92</v>
      </c>
      <c r="C22" s="83">
        <f>C23+C24+C25</f>
        <v>77000</v>
      </c>
      <c r="D22" s="83">
        <f>D23+D24+D25</f>
        <v>77000</v>
      </c>
      <c r="E22" s="83">
        <f>E23+E24+E25</f>
        <v>30363.649999999998</v>
      </c>
      <c r="F22" s="83">
        <f>(E23*100)/D23</f>
        <v>23.368076923076924</v>
      </c>
    </row>
    <row r="23" spans="1:6" x14ac:dyDescent="0.2">
      <c r="A23" s="55" t="s">
        <v>93</v>
      </c>
      <c r="B23" s="56" t="s">
        <v>94</v>
      </c>
      <c r="C23" s="84">
        <v>13000</v>
      </c>
      <c r="D23" s="84">
        <v>13000</v>
      </c>
      <c r="E23" s="84">
        <v>3037.85</v>
      </c>
      <c r="F23" s="84"/>
    </row>
    <row r="24" spans="1:6" ht="25.5" x14ac:dyDescent="0.2">
      <c r="A24" s="55" t="s">
        <v>95</v>
      </c>
      <c r="B24" s="56" t="s">
        <v>96</v>
      </c>
      <c r="C24" s="84">
        <v>60000</v>
      </c>
      <c r="D24" s="84">
        <v>60000</v>
      </c>
      <c r="E24" s="84">
        <v>27325.8</v>
      </c>
      <c r="F24" s="84"/>
    </row>
    <row r="25" spans="1:6" x14ac:dyDescent="0.2">
      <c r="A25" s="55" t="s">
        <v>97</v>
      </c>
      <c r="B25" s="56" t="s">
        <v>98</v>
      </c>
      <c r="C25" s="84">
        <v>4000</v>
      </c>
      <c r="D25" s="84">
        <v>4000</v>
      </c>
      <c r="E25" s="84">
        <v>0</v>
      </c>
      <c r="F25" s="84"/>
    </row>
    <row r="26" spans="1:6" ht="13.15" x14ac:dyDescent="0.25">
      <c r="A26" s="53" t="s">
        <v>99</v>
      </c>
      <c r="B26" s="54" t="s">
        <v>100</v>
      </c>
      <c r="C26" s="83">
        <f>C27+C28+C29+C30+C31</f>
        <v>119200</v>
      </c>
      <c r="D26" s="83">
        <f>D27+D28+D29+D30+D31</f>
        <v>119200</v>
      </c>
      <c r="E26" s="83">
        <f>E27+E28+E29+E30+E31</f>
        <v>47967.48</v>
      </c>
      <c r="F26" s="83">
        <f>(E27*100)/D27</f>
        <v>26.055333333333333</v>
      </c>
    </row>
    <row r="27" spans="1:6" ht="13.15" x14ac:dyDescent="0.25">
      <c r="A27" s="55" t="s">
        <v>101</v>
      </c>
      <c r="B27" s="56" t="s">
        <v>102</v>
      </c>
      <c r="C27" s="84">
        <v>24000</v>
      </c>
      <c r="D27" s="84">
        <v>24000</v>
      </c>
      <c r="E27" s="84">
        <v>6253.28</v>
      </c>
      <c r="F27" s="84"/>
    </row>
    <row r="28" spans="1:6" ht="13.15" x14ac:dyDescent="0.25">
      <c r="A28" s="55" t="s">
        <v>103</v>
      </c>
      <c r="B28" s="56" t="s">
        <v>104</v>
      </c>
      <c r="C28" s="84">
        <v>90000</v>
      </c>
      <c r="D28" s="84">
        <v>90000</v>
      </c>
      <c r="E28" s="84">
        <v>41396.370000000003</v>
      </c>
      <c r="F28" s="84"/>
    </row>
    <row r="29" spans="1:6" x14ac:dyDescent="0.2">
      <c r="A29" s="55" t="s">
        <v>105</v>
      </c>
      <c r="B29" s="56" t="s">
        <v>106</v>
      </c>
      <c r="C29" s="84">
        <v>2500</v>
      </c>
      <c r="D29" s="84">
        <v>2500</v>
      </c>
      <c r="E29" s="84">
        <v>317.83</v>
      </c>
      <c r="F29" s="84"/>
    </row>
    <row r="30" spans="1:6" ht="13.15" x14ac:dyDescent="0.25">
      <c r="A30" s="55" t="s">
        <v>107</v>
      </c>
      <c r="B30" s="56" t="s">
        <v>108</v>
      </c>
      <c r="C30" s="84">
        <v>2500</v>
      </c>
      <c r="D30" s="84">
        <v>2500</v>
      </c>
      <c r="E30" s="84">
        <v>0</v>
      </c>
      <c r="F30" s="84"/>
    </row>
    <row r="31" spans="1:6" x14ac:dyDescent="0.2">
      <c r="A31" s="55" t="s">
        <v>109</v>
      </c>
      <c r="B31" s="56" t="s">
        <v>110</v>
      </c>
      <c r="C31" s="84">
        <v>200</v>
      </c>
      <c r="D31" s="84">
        <v>200</v>
      </c>
      <c r="E31" s="84">
        <v>0</v>
      </c>
      <c r="F31" s="84"/>
    </row>
    <row r="32" spans="1:6" ht="13.15" x14ac:dyDescent="0.25">
      <c r="A32" s="53" t="s">
        <v>111</v>
      </c>
      <c r="B32" s="54" t="s">
        <v>112</v>
      </c>
      <c r="C32" s="83">
        <f>C33+C34+C35+C36+C37+C38+C39+C40+C41</f>
        <v>662000</v>
      </c>
      <c r="D32" s="83">
        <f>D33+D34+D35+D36+D37+D38+D39+D40+D41</f>
        <v>662000</v>
      </c>
      <c r="E32" s="83">
        <f>E33+E34+E35+E36+E37+E38+E39+E40+E41</f>
        <v>189617.56</v>
      </c>
      <c r="F32" s="83">
        <f>(E33*100)/D33</f>
        <v>42.597483333333336</v>
      </c>
    </row>
    <row r="33" spans="1:6" x14ac:dyDescent="0.2">
      <c r="A33" s="55" t="s">
        <v>113</v>
      </c>
      <c r="B33" s="56" t="s">
        <v>114</v>
      </c>
      <c r="C33" s="84">
        <v>60000</v>
      </c>
      <c r="D33" s="84">
        <v>60000</v>
      </c>
      <c r="E33" s="84">
        <v>25558.49</v>
      </c>
      <c r="F33" s="84"/>
    </row>
    <row r="34" spans="1:6" x14ac:dyDescent="0.2">
      <c r="A34" s="55" t="s">
        <v>115</v>
      </c>
      <c r="B34" s="56" t="s">
        <v>116</v>
      </c>
      <c r="C34" s="84">
        <v>36000</v>
      </c>
      <c r="D34" s="84">
        <v>36000</v>
      </c>
      <c r="E34" s="84">
        <v>9228.2000000000007</v>
      </c>
      <c r="F34" s="84"/>
    </row>
    <row r="35" spans="1:6" x14ac:dyDescent="0.2">
      <c r="A35" s="55" t="s">
        <v>117</v>
      </c>
      <c r="B35" s="56" t="s">
        <v>118</v>
      </c>
      <c r="C35" s="84">
        <v>0</v>
      </c>
      <c r="D35" s="84">
        <v>0</v>
      </c>
      <c r="E35" s="84">
        <v>0</v>
      </c>
      <c r="F35" s="84"/>
    </row>
    <row r="36" spans="1:6" x14ac:dyDescent="0.2">
      <c r="A36" s="55" t="s">
        <v>119</v>
      </c>
      <c r="B36" s="56" t="s">
        <v>120</v>
      </c>
      <c r="C36" s="84">
        <v>40000</v>
      </c>
      <c r="D36" s="84">
        <v>40000</v>
      </c>
      <c r="E36" s="84">
        <v>16992.43</v>
      </c>
      <c r="F36" s="84"/>
    </row>
    <row r="37" spans="1:6" x14ac:dyDescent="0.2">
      <c r="A37" s="55" t="s">
        <v>121</v>
      </c>
      <c r="B37" s="56" t="s">
        <v>122</v>
      </c>
      <c r="C37" s="84">
        <v>3000</v>
      </c>
      <c r="D37" s="84">
        <v>3000</v>
      </c>
      <c r="E37" s="84">
        <v>914.82</v>
      </c>
      <c r="F37" s="84"/>
    </row>
    <row r="38" spans="1:6" x14ac:dyDescent="0.2">
      <c r="A38" s="55" t="s">
        <v>123</v>
      </c>
      <c r="B38" s="56" t="s">
        <v>124</v>
      </c>
      <c r="C38" s="84">
        <v>8000</v>
      </c>
      <c r="D38" s="84">
        <v>8000</v>
      </c>
      <c r="E38" s="84">
        <v>0</v>
      </c>
      <c r="F38" s="84"/>
    </row>
    <row r="39" spans="1:6" x14ac:dyDescent="0.2">
      <c r="A39" s="55" t="s">
        <v>125</v>
      </c>
      <c r="B39" s="56" t="s">
        <v>126</v>
      </c>
      <c r="C39" s="84">
        <v>505000</v>
      </c>
      <c r="D39" s="84">
        <v>505000</v>
      </c>
      <c r="E39" s="84">
        <v>133524.68</v>
      </c>
      <c r="F39" s="84"/>
    </row>
    <row r="40" spans="1:6" x14ac:dyDescent="0.2">
      <c r="A40" s="55" t="s">
        <v>127</v>
      </c>
      <c r="B40" s="56" t="s">
        <v>128</v>
      </c>
      <c r="C40" s="84">
        <v>300</v>
      </c>
      <c r="D40" s="84">
        <v>300</v>
      </c>
      <c r="E40" s="84">
        <v>9.9600000000000009</v>
      </c>
      <c r="F40" s="84"/>
    </row>
    <row r="41" spans="1:6" x14ac:dyDescent="0.2">
      <c r="A41" s="55" t="s">
        <v>129</v>
      </c>
      <c r="B41" s="56" t="s">
        <v>130</v>
      </c>
      <c r="C41" s="84">
        <v>9700</v>
      </c>
      <c r="D41" s="84">
        <v>9700</v>
      </c>
      <c r="E41" s="84">
        <v>3388.98</v>
      </c>
      <c r="F41" s="84"/>
    </row>
    <row r="42" spans="1:6" x14ac:dyDescent="0.2">
      <c r="A42" s="53" t="s">
        <v>131</v>
      </c>
      <c r="B42" s="54" t="s">
        <v>132</v>
      </c>
      <c r="C42" s="83">
        <f>C43</f>
        <v>4000</v>
      </c>
      <c r="D42" s="83">
        <f>D43</f>
        <v>4000</v>
      </c>
      <c r="E42" s="83">
        <f>E43</f>
        <v>2366.9</v>
      </c>
      <c r="F42" s="83">
        <f>(E43*100)/D43</f>
        <v>59.172499999999999</v>
      </c>
    </row>
    <row r="43" spans="1:6" ht="25.5" x14ac:dyDescent="0.2">
      <c r="A43" s="55" t="s">
        <v>133</v>
      </c>
      <c r="B43" s="56" t="s">
        <v>134</v>
      </c>
      <c r="C43" s="84">
        <v>4000</v>
      </c>
      <c r="D43" s="84">
        <v>4000</v>
      </c>
      <c r="E43" s="84">
        <v>2366.9</v>
      </c>
      <c r="F43" s="84"/>
    </row>
    <row r="44" spans="1:6" x14ac:dyDescent="0.2">
      <c r="A44" s="53" t="s">
        <v>135</v>
      </c>
      <c r="B44" s="54" t="s">
        <v>136</v>
      </c>
      <c r="C44" s="83">
        <f>C45+C46+C47+C48</f>
        <v>4800</v>
      </c>
      <c r="D44" s="83">
        <f>D45+D46+D47+D48</f>
        <v>4800</v>
      </c>
      <c r="E44" s="83">
        <f>E45+E46+E47+E48</f>
        <v>2757.41</v>
      </c>
      <c r="F44" s="83">
        <f>(E45*100)/D45</f>
        <v>44.834000000000003</v>
      </c>
    </row>
    <row r="45" spans="1:6" x14ac:dyDescent="0.2">
      <c r="A45" s="55" t="s">
        <v>137</v>
      </c>
      <c r="B45" s="56" t="s">
        <v>138</v>
      </c>
      <c r="C45" s="84">
        <v>1500</v>
      </c>
      <c r="D45" s="84">
        <v>1500</v>
      </c>
      <c r="E45" s="84">
        <v>672.51</v>
      </c>
      <c r="F45" s="84"/>
    </row>
    <row r="46" spans="1:6" x14ac:dyDescent="0.2">
      <c r="A46" s="55" t="s">
        <v>139</v>
      </c>
      <c r="B46" s="56" t="s">
        <v>140</v>
      </c>
      <c r="C46" s="84">
        <v>600</v>
      </c>
      <c r="D46" s="84">
        <v>600</v>
      </c>
      <c r="E46" s="84">
        <v>0</v>
      </c>
      <c r="F46" s="84"/>
    </row>
    <row r="47" spans="1:6" x14ac:dyDescent="0.2">
      <c r="A47" s="55" t="s">
        <v>141</v>
      </c>
      <c r="B47" s="56" t="s">
        <v>142</v>
      </c>
      <c r="C47" s="84">
        <v>300</v>
      </c>
      <c r="D47" s="84">
        <v>300</v>
      </c>
      <c r="E47" s="84">
        <v>127.44</v>
      </c>
      <c r="F47" s="84"/>
    </row>
    <row r="48" spans="1:6" x14ac:dyDescent="0.2">
      <c r="A48" s="55" t="s">
        <v>143</v>
      </c>
      <c r="B48" s="56" t="s">
        <v>136</v>
      </c>
      <c r="C48" s="84">
        <v>2400</v>
      </c>
      <c r="D48" s="84">
        <v>2400</v>
      </c>
      <c r="E48" s="84">
        <v>1957.46</v>
      </c>
      <c r="F48" s="84"/>
    </row>
    <row r="49" spans="1:6" x14ac:dyDescent="0.2">
      <c r="A49" s="51" t="s">
        <v>144</v>
      </c>
      <c r="B49" s="52" t="s">
        <v>145</v>
      </c>
      <c r="C49" s="82">
        <f>C50+C52</f>
        <v>2680</v>
      </c>
      <c r="D49" s="82">
        <f>D50+D52</f>
        <v>2680</v>
      </c>
      <c r="E49" s="82">
        <f>E50+E52</f>
        <v>1289.22</v>
      </c>
      <c r="F49" s="81">
        <f>(E50*100)/D50</f>
        <v>55.057894736842108</v>
      </c>
    </row>
    <row r="50" spans="1:6" x14ac:dyDescent="0.2">
      <c r="A50" s="53" t="s">
        <v>146</v>
      </c>
      <c r="B50" s="54" t="s">
        <v>147</v>
      </c>
      <c r="C50" s="83">
        <f>C51</f>
        <v>380</v>
      </c>
      <c r="D50" s="83">
        <f>D51</f>
        <v>380</v>
      </c>
      <c r="E50" s="83">
        <f>E51</f>
        <v>209.22</v>
      </c>
      <c r="F50" s="83">
        <f>(E51*100)/D51</f>
        <v>55.057894736842108</v>
      </c>
    </row>
    <row r="51" spans="1:6" ht="25.5" x14ac:dyDescent="0.2">
      <c r="A51" s="55" t="s">
        <v>148</v>
      </c>
      <c r="B51" s="56" t="s">
        <v>149</v>
      </c>
      <c r="C51" s="84">
        <v>380</v>
      </c>
      <c r="D51" s="84">
        <v>380</v>
      </c>
      <c r="E51" s="84">
        <v>209.22</v>
      </c>
      <c r="F51" s="84"/>
    </row>
    <row r="52" spans="1:6" x14ac:dyDescent="0.2">
      <c r="A52" s="53" t="s">
        <v>150</v>
      </c>
      <c r="B52" s="54" t="s">
        <v>151</v>
      </c>
      <c r="C52" s="83">
        <f>C53</f>
        <v>2300</v>
      </c>
      <c r="D52" s="83">
        <f>D53</f>
        <v>2300</v>
      </c>
      <c r="E52" s="83">
        <f>E53</f>
        <v>1080</v>
      </c>
      <c r="F52" s="83">
        <f>(E53*100)/D53</f>
        <v>46.956521739130437</v>
      </c>
    </row>
    <row r="53" spans="1:6" x14ac:dyDescent="0.2">
      <c r="A53" s="55" t="s">
        <v>152</v>
      </c>
      <c r="B53" s="56" t="s">
        <v>153</v>
      </c>
      <c r="C53" s="84">
        <v>2300</v>
      </c>
      <c r="D53" s="84">
        <v>2300</v>
      </c>
      <c r="E53" s="84">
        <v>1080</v>
      </c>
      <c r="F53" s="84"/>
    </row>
    <row r="54" spans="1:6" x14ac:dyDescent="0.2">
      <c r="A54" s="49" t="s">
        <v>154</v>
      </c>
      <c r="B54" s="50" t="s">
        <v>155</v>
      </c>
      <c r="C54" s="80">
        <f t="shared" ref="C54:E56" si="0">C55</f>
        <v>4415</v>
      </c>
      <c r="D54" s="80">
        <f t="shared" si="0"/>
        <v>4415</v>
      </c>
      <c r="E54" s="80">
        <f t="shared" si="0"/>
        <v>2183.34</v>
      </c>
      <c r="F54" s="81">
        <f>(E55*100)/D55</f>
        <v>49.452774631936578</v>
      </c>
    </row>
    <row r="55" spans="1:6" x14ac:dyDescent="0.2">
      <c r="A55" s="51" t="s">
        <v>156</v>
      </c>
      <c r="B55" s="52" t="s">
        <v>157</v>
      </c>
      <c r="C55" s="82">
        <f t="shared" si="0"/>
        <v>4415</v>
      </c>
      <c r="D55" s="82">
        <f t="shared" si="0"/>
        <v>4415</v>
      </c>
      <c r="E55" s="82">
        <f t="shared" si="0"/>
        <v>2183.34</v>
      </c>
      <c r="F55" s="81">
        <f>(E56*100)/D56</f>
        <v>49.452774631936578</v>
      </c>
    </row>
    <row r="56" spans="1:6" x14ac:dyDescent="0.2">
      <c r="A56" s="53" t="s">
        <v>158</v>
      </c>
      <c r="B56" s="54" t="s">
        <v>159</v>
      </c>
      <c r="C56" s="83">
        <f t="shared" si="0"/>
        <v>4415</v>
      </c>
      <c r="D56" s="83">
        <f t="shared" si="0"/>
        <v>4415</v>
      </c>
      <c r="E56" s="83">
        <f t="shared" si="0"/>
        <v>2183.34</v>
      </c>
      <c r="F56" s="83">
        <f>(E57*100)/D57</f>
        <v>49.452774631936578</v>
      </c>
    </row>
    <row r="57" spans="1:6" x14ac:dyDescent="0.2">
      <c r="A57" s="55" t="s">
        <v>160</v>
      </c>
      <c r="B57" s="56" t="s">
        <v>161</v>
      </c>
      <c r="C57" s="84">
        <v>4415</v>
      </c>
      <c r="D57" s="84">
        <v>4415</v>
      </c>
      <c r="E57" s="84">
        <v>2183.34</v>
      </c>
      <c r="F57" s="84"/>
    </row>
    <row r="58" spans="1:6" x14ac:dyDescent="0.2">
      <c r="A58" s="49" t="s">
        <v>50</v>
      </c>
      <c r="B58" s="50" t="s">
        <v>51</v>
      </c>
      <c r="C58" s="80">
        <f t="shared" ref="C58:E59" si="1">C59</f>
        <v>2478463</v>
      </c>
      <c r="D58" s="80">
        <f t="shared" si="1"/>
        <v>2478463</v>
      </c>
      <c r="E58" s="80">
        <f t="shared" si="1"/>
        <v>0</v>
      </c>
      <c r="F58" s="81">
        <f>(E59*100)/D59</f>
        <v>0</v>
      </c>
    </row>
    <row r="59" spans="1:6" x14ac:dyDescent="0.2">
      <c r="A59" s="51" t="s">
        <v>64</v>
      </c>
      <c r="B59" s="52" t="s">
        <v>65</v>
      </c>
      <c r="C59" s="82">
        <f t="shared" si="1"/>
        <v>2478463</v>
      </c>
      <c r="D59" s="82">
        <f t="shared" si="1"/>
        <v>2478463</v>
      </c>
      <c r="E59" s="82">
        <f t="shared" si="1"/>
        <v>0</v>
      </c>
      <c r="F59" s="81">
        <f>(E60*100)/D60</f>
        <v>0</v>
      </c>
    </row>
    <row r="60" spans="1:6" ht="25.5" x14ac:dyDescent="0.2">
      <c r="A60" s="53" t="s">
        <v>66</v>
      </c>
      <c r="B60" s="54" t="s">
        <v>67</v>
      </c>
      <c r="C60" s="83">
        <f>C61+C62</f>
        <v>2478463</v>
      </c>
      <c r="D60" s="83">
        <f>D61+D62</f>
        <v>2478463</v>
      </c>
      <c r="E60" s="83">
        <f>E61+E62</f>
        <v>0</v>
      </c>
      <c r="F60" s="83">
        <f>(E61*100)/D61</f>
        <v>0</v>
      </c>
    </row>
    <row r="61" spans="1:6" x14ac:dyDescent="0.2">
      <c r="A61" s="55" t="s">
        <v>68</v>
      </c>
      <c r="B61" s="56" t="s">
        <v>69</v>
      </c>
      <c r="C61" s="84">
        <v>2474048</v>
      </c>
      <c r="D61" s="84">
        <v>2474048</v>
      </c>
      <c r="E61" s="84">
        <v>0</v>
      </c>
      <c r="F61" s="84"/>
    </row>
    <row r="62" spans="1:6" ht="25.5" x14ac:dyDescent="0.2">
      <c r="A62" s="55" t="s">
        <v>70</v>
      </c>
      <c r="B62" s="56" t="s">
        <v>71</v>
      </c>
      <c r="C62" s="84">
        <v>4415</v>
      </c>
      <c r="D62" s="84">
        <v>4415</v>
      </c>
      <c r="E62" s="84">
        <v>0</v>
      </c>
      <c r="F62" s="84"/>
    </row>
    <row r="63" spans="1:6" x14ac:dyDescent="0.2">
      <c r="A63" s="48" t="s">
        <v>174</v>
      </c>
      <c r="B63" s="48" t="s">
        <v>181</v>
      </c>
      <c r="C63" s="78"/>
      <c r="D63" s="78"/>
      <c r="E63" s="78"/>
      <c r="F63" s="79" t="e">
        <f>(E63*100)/D63</f>
        <v>#DIV/0!</v>
      </c>
    </row>
    <row r="64" spans="1:6" x14ac:dyDescent="0.2">
      <c r="A64" s="49" t="s">
        <v>72</v>
      </c>
      <c r="B64" s="50" t="s">
        <v>73</v>
      </c>
      <c r="C64" s="80">
        <f>C65</f>
        <v>500</v>
      </c>
      <c r="D64" s="80">
        <f>D65</f>
        <v>500</v>
      </c>
      <c r="E64" s="80">
        <f>E65</f>
        <v>159.24</v>
      </c>
      <c r="F64" s="81">
        <f>(E65*100)/D65</f>
        <v>31.847999999999999</v>
      </c>
    </row>
    <row r="65" spans="1:6" x14ac:dyDescent="0.2">
      <c r="A65" s="51" t="s">
        <v>89</v>
      </c>
      <c r="B65" s="52" t="s">
        <v>90</v>
      </c>
      <c r="C65" s="82">
        <f>C66+C68</f>
        <v>500</v>
      </c>
      <c r="D65" s="82">
        <f>D66+D68</f>
        <v>500</v>
      </c>
      <c r="E65" s="82">
        <f>E66+E68</f>
        <v>159.24</v>
      </c>
      <c r="F65" s="81">
        <f>(E66*100)/D66</f>
        <v>31.847999999999999</v>
      </c>
    </row>
    <row r="66" spans="1:6" x14ac:dyDescent="0.2">
      <c r="A66" s="53" t="s">
        <v>99</v>
      </c>
      <c r="B66" s="54" t="s">
        <v>100</v>
      </c>
      <c r="C66" s="83">
        <f>C67</f>
        <v>500</v>
      </c>
      <c r="D66" s="83">
        <f>D67</f>
        <v>500</v>
      </c>
      <c r="E66" s="83">
        <f>E67</f>
        <v>159.24</v>
      </c>
      <c r="F66" s="83">
        <f>(E67*100)/D67</f>
        <v>31.847999999999999</v>
      </c>
    </row>
    <row r="67" spans="1:6" x14ac:dyDescent="0.2">
      <c r="A67" s="55" t="s">
        <v>101</v>
      </c>
      <c r="B67" s="56" t="s">
        <v>102</v>
      </c>
      <c r="C67" s="84">
        <v>500</v>
      </c>
      <c r="D67" s="84">
        <v>500</v>
      </c>
      <c r="E67" s="84">
        <v>159.24</v>
      </c>
      <c r="F67" s="84"/>
    </row>
    <row r="68" spans="1:6" x14ac:dyDescent="0.2">
      <c r="A68" s="53" t="s">
        <v>135</v>
      </c>
      <c r="B68" s="54" t="s">
        <v>136</v>
      </c>
      <c r="C68" s="83">
        <f>C69</f>
        <v>0</v>
      </c>
      <c r="D68" s="83">
        <f>D69</f>
        <v>0</v>
      </c>
      <c r="E68" s="83">
        <f>E69</f>
        <v>0</v>
      </c>
      <c r="F68" s="83" t="e">
        <f>(E69*100)/D69</f>
        <v>#DIV/0!</v>
      </c>
    </row>
    <row r="69" spans="1:6" x14ac:dyDescent="0.2">
      <c r="A69" s="55" t="s">
        <v>139</v>
      </c>
      <c r="B69" s="56" t="s">
        <v>140</v>
      </c>
      <c r="C69" s="84">
        <v>0</v>
      </c>
      <c r="D69" s="84">
        <v>0</v>
      </c>
      <c r="E69" s="84">
        <v>0</v>
      </c>
      <c r="F69" s="84"/>
    </row>
    <row r="70" spans="1:6" x14ac:dyDescent="0.2">
      <c r="A70" s="49" t="s">
        <v>50</v>
      </c>
      <c r="B70" s="50" t="s">
        <v>51</v>
      </c>
      <c r="C70" s="80">
        <f t="shared" ref="C70:E72" si="2">C71</f>
        <v>500</v>
      </c>
      <c r="D70" s="80">
        <f t="shared" si="2"/>
        <v>500</v>
      </c>
      <c r="E70" s="80">
        <f t="shared" si="2"/>
        <v>0</v>
      </c>
      <c r="F70" s="81">
        <f>(E71*100)/D71</f>
        <v>0</v>
      </c>
    </row>
    <row r="71" spans="1:6" x14ac:dyDescent="0.2">
      <c r="A71" s="51" t="s">
        <v>58</v>
      </c>
      <c r="B71" s="52" t="s">
        <v>59</v>
      </c>
      <c r="C71" s="82">
        <f t="shared" si="2"/>
        <v>500</v>
      </c>
      <c r="D71" s="82">
        <f t="shared" si="2"/>
        <v>500</v>
      </c>
      <c r="E71" s="82">
        <f t="shared" si="2"/>
        <v>0</v>
      </c>
      <c r="F71" s="81">
        <f>(E72*100)/D72</f>
        <v>0</v>
      </c>
    </row>
    <row r="72" spans="1:6" x14ac:dyDescent="0.2">
      <c r="A72" s="53" t="s">
        <v>60</v>
      </c>
      <c r="B72" s="54" t="s">
        <v>61</v>
      </c>
      <c r="C72" s="83">
        <f t="shared" si="2"/>
        <v>500</v>
      </c>
      <c r="D72" s="83">
        <f t="shared" si="2"/>
        <v>500</v>
      </c>
      <c r="E72" s="83">
        <f t="shared" si="2"/>
        <v>0</v>
      </c>
      <c r="F72" s="83">
        <f>(E73*100)/D73</f>
        <v>0</v>
      </c>
    </row>
    <row r="73" spans="1:6" x14ac:dyDescent="0.2">
      <c r="A73" s="55" t="s">
        <v>62</v>
      </c>
      <c r="B73" s="56" t="s">
        <v>63</v>
      </c>
      <c r="C73" s="84">
        <v>500</v>
      </c>
      <c r="D73" s="84">
        <v>500</v>
      </c>
      <c r="E73" s="84">
        <v>0</v>
      </c>
      <c r="F73" s="84"/>
    </row>
    <row r="74" spans="1:6" x14ac:dyDescent="0.2">
      <c r="A74" s="48" t="s">
        <v>74</v>
      </c>
      <c r="B74" s="48" t="s">
        <v>182</v>
      </c>
      <c r="C74" s="78"/>
      <c r="D74" s="78"/>
      <c r="E74" s="78"/>
      <c r="F74" s="79" t="e">
        <f>(E74*100)/D74</f>
        <v>#DIV/0!</v>
      </c>
    </row>
    <row r="75" spans="1:6" x14ac:dyDescent="0.2">
      <c r="A75" s="49" t="s">
        <v>50</v>
      </c>
      <c r="B75" s="50" t="s">
        <v>51</v>
      </c>
      <c r="C75" s="80">
        <f t="shared" ref="C75:E77" si="3">C76</f>
        <v>0</v>
      </c>
      <c r="D75" s="80">
        <f t="shared" si="3"/>
        <v>0</v>
      </c>
      <c r="E75" s="80">
        <f t="shared" si="3"/>
        <v>0</v>
      </c>
      <c r="F75" s="81" t="e">
        <f>(E76*100)/D76</f>
        <v>#DIV/0!</v>
      </c>
    </row>
    <row r="76" spans="1:6" x14ac:dyDescent="0.2">
      <c r="A76" s="51" t="s">
        <v>52</v>
      </c>
      <c r="B76" s="52" t="s">
        <v>53</v>
      </c>
      <c r="C76" s="82">
        <f t="shared" si="3"/>
        <v>0</v>
      </c>
      <c r="D76" s="82">
        <f t="shared" si="3"/>
        <v>0</v>
      </c>
      <c r="E76" s="82">
        <f t="shared" si="3"/>
        <v>0</v>
      </c>
      <c r="F76" s="81" t="e">
        <f>(E77*100)/D77</f>
        <v>#DIV/0!</v>
      </c>
    </row>
    <row r="77" spans="1:6" x14ac:dyDescent="0.2">
      <c r="A77" s="53" t="s">
        <v>54</v>
      </c>
      <c r="B77" s="54" t="s">
        <v>55</v>
      </c>
      <c r="C77" s="83">
        <f t="shared" si="3"/>
        <v>0</v>
      </c>
      <c r="D77" s="83">
        <f t="shared" si="3"/>
        <v>0</v>
      </c>
      <c r="E77" s="83">
        <f t="shared" si="3"/>
        <v>0</v>
      </c>
      <c r="F77" s="83" t="e">
        <f>(E78*100)/D78</f>
        <v>#DIV/0!</v>
      </c>
    </row>
    <row r="78" spans="1:6" x14ac:dyDescent="0.2">
      <c r="A78" s="55" t="s">
        <v>56</v>
      </c>
      <c r="B78" s="56" t="s">
        <v>57</v>
      </c>
      <c r="C78" s="84">
        <v>0</v>
      </c>
      <c r="D78" s="84">
        <v>0</v>
      </c>
      <c r="E78" s="84">
        <v>0</v>
      </c>
      <c r="F78" s="84"/>
    </row>
    <row r="79" spans="1:6" x14ac:dyDescent="0.2">
      <c r="A79" s="48" t="s">
        <v>175</v>
      </c>
      <c r="B79" s="48" t="s">
        <v>183</v>
      </c>
      <c r="C79" s="78"/>
      <c r="D79" s="78"/>
      <c r="E79" s="78"/>
      <c r="F79" s="79" t="e">
        <f>(E79*100)/D79</f>
        <v>#DIV/0!</v>
      </c>
    </row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Vuksan Jelenčić</cp:lastModifiedBy>
  <cp:lastPrinted>2023-07-24T12:33:14Z</cp:lastPrinted>
  <dcterms:created xsi:type="dcterms:W3CDTF">2022-08-12T12:51:27Z</dcterms:created>
  <dcterms:modified xsi:type="dcterms:W3CDTF">2025-07-08T07:47:00Z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