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2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J10" i="1"/>
  <c r="G25" i="1"/>
  <c r="G20" i="3"/>
  <c r="G10" i="1"/>
  <c r="G24" i="1"/>
  <c r="G12" i="1"/>
  <c r="K12" i="1" s="1"/>
  <c r="H12" i="1"/>
  <c r="I12" i="1"/>
  <c r="J12" i="1"/>
  <c r="L12" i="1" s="1"/>
  <c r="G15" i="1"/>
  <c r="H15" i="1"/>
  <c r="I15" i="1"/>
  <c r="J15" i="1"/>
  <c r="I16" i="1"/>
  <c r="J16" i="1" l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F63" i="15"/>
  <c r="E63" i="15"/>
  <c r="F62" i="15" s="1"/>
  <c r="D63" i="15"/>
  <c r="C63" i="15"/>
  <c r="E62" i="15"/>
  <c r="F61" i="15" s="1"/>
  <c r="D62" i="15"/>
  <c r="C62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F6" i="5" s="1"/>
  <c r="H6" i="5" s="1"/>
  <c r="E7" i="5"/>
  <c r="D7" i="5"/>
  <c r="C7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G18" i="3" s="1"/>
  <c r="J18" i="3"/>
  <c r="J11" i="3" s="1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6" i="5" l="1"/>
  <c r="H7" i="5"/>
  <c r="G7" i="5"/>
  <c r="J10" i="3"/>
  <c r="L10" i="3" s="1"/>
  <c r="L11" i="3"/>
  <c r="L18" i="3"/>
  <c r="K18" i="3"/>
  <c r="G11" i="3"/>
  <c r="K19" i="3"/>
  <c r="K11" i="3" l="1"/>
  <c r="G10" i="3"/>
  <c r="K10" i="3" s="1"/>
</calcChain>
</file>

<file path=xl/sharedStrings.xml><?xml version="1.0" encoding="utf-8"?>
<sst xmlns="http://schemas.openxmlformats.org/spreadsheetml/2006/main" count="423" uniqueCount="196">
  <si>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</si>
  <si>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</si>
  <si>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</si>
  <si>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</si>
  <si>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</si>
  <si>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</si>
  <si>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</si>
  <si>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</si>
  <si>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</si>
  <si>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</si>
  <si>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</si>
  <si>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</si>
  <si>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</si>
  <si>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</si>
  <si>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</si>
  <si>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</si>
  <si>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</si>
  <si>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</si>
  <si>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</si>
  <si>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</si>
  <si>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</si>
  <si>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</si>
  <si>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</si>
  <si>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</si>
  <si>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</si>
  <si>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</si>
  <si>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</si>
  <si>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</si>
  <si>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</si>
  <si>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</si>
  <si>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</si>
  <si>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</si>
  <si>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</si>
  <si>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</si>
  <si>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</si>
  <si>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</si>
  <si>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</si>
  <si>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</si>
  <si>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</si>
  <si>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</si>
  <si>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</si>
  <si>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</si>
  <si>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</si>
  <si>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</si>
  <si>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</si>
  <si>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</si>
  <si>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</si>
  <si>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</si>
  <si>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</si>
  <si>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</si>
  <si>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</si>
  <si>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</si>
  <si>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</si>
  <si>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</si>
  <si>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</si>
  <si>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</si>
  <si>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</si>
  <si>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</si>
  <si>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</si>
  <si>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</si>
  <si>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</si>
  <si>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</si>
  <si>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</si>
  <si>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</si>
  <si>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</si>
  <si>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</si>
  <si>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</si>
  <si>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</si>
  <si>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</si>
  <si>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</si>
  <si>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</si>
  <si>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</si>
  <si>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</si>
  <si>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</si>
  <si>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</si>
  <si>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</si>
  <si>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</si>
  <si>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</si>
  <si>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</si>
  <si>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</si>
  <si>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</si>
  <si>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</si>
  <si>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</si>
  <si>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</si>
  <si>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</si>
  <si>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</si>
  <si>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</si>
  <si>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</si>
  <si>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</si>
  <si>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</si>
  <si>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</si>
  <si>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</si>
  <si>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</si>
  <si>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</si>
  <si>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</si>
  <si>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</si>
  <si>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</si>
  <si>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</si>
  <si>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</si>
  <si>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</si>
  <si>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</si>
  <si>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</si>
  <si>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</si>
  <si>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</si>
  <si>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</si>
  <si>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</si>
  <si>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</si>
  <si>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</si>
  <si>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</si>
  <si>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</si>
  <si>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</si>
  <si>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</si>
  <si>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</si>
  <si>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</si>
  <si>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</si>
  <si>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</si>
  <si>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</si>
  <si>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</si>
  <si>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</si>
  <si>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</si>
  <si>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</si>
  <si>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</si>
  <si>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</si>
  <si>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</si>
  <si>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</si>
  <si>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</si>
  <si>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</si>
  <si>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</si>
  <si>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</si>
  <si>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</si>
  <si>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</si>
  <si>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</si>
  <si>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</si>
  <si>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</si>
  <si>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</si>
  <si>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</si>
  <si>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</si>
  <si>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</si>
  <si>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</si>
  <si>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</si>
  <si>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</si>
  <si>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</si>
  <si>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</si>
  <si>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</si>
  <si>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</si>
  <si>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</si>
  <si>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</si>
  <si>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</si>
  <si>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</si>
  <si>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</si>
  <si>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</si>
  <si>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</si>
  <si>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</si>
  <si>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</si>
  <si>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</si>
  <si>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</si>
  <si>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</si>
  <si>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</si>
  <si>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</si>
  <si>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</si>
  <si>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</si>
  <si>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</si>
  <si>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</si>
  <si>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</si>
  <si>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</si>
  <si>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</si>
  <si>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</si>
  <si>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</si>
  <si>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</si>
  <si>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</si>
  <si>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</si>
  <si>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</si>
  <si>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</si>
  <si>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</si>
  <si>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</si>
  <si>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</si>
  <si>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</si>
  <si>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</si>
  <si>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</si>
  <si>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</si>
  <si>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</si>
  <si>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</si>
  <si>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</si>
  <si>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</si>
  <si>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3429 OSIJEK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</si>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</sst>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7" workbookViewId="0">
      <selection activeCell="J4" sqref="J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f>2442618.76-1192.4</f>
        <v>2441426.36</v>
      </c>
      <c r="H10" s="86">
        <v>4996418</v>
      </c>
      <c r="I10" s="86">
        <v>4996418</v>
      </c>
      <c r="J10" s="86">
        <f>2864363.56-875</f>
        <v>2863488.56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2441426.36</v>
      </c>
      <c r="H12" s="87">
        <f t="shared" ref="H12:J12" si="0">H10+H11</f>
        <v>4996418</v>
      </c>
      <c r="I12" s="87">
        <f t="shared" si="0"/>
        <v>4996418</v>
      </c>
      <c r="J12" s="87">
        <f t="shared" si="0"/>
        <v>2863488.56</v>
      </c>
      <c r="K12" s="88">
        <f>J12/G12*100</f>
        <v>117.28752531368589</v>
      </c>
      <c r="L12" s="88">
        <f>J12/I12*100</f>
        <v>57.310828677664681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2438987.39</v>
      </c>
      <c r="H13" s="86">
        <v>4985374</v>
      </c>
      <c r="I13" s="86">
        <v>4985374</v>
      </c>
      <c r="J13" s="86">
        <v>2860971.89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3631.37</v>
      </c>
      <c r="H14" s="86">
        <v>11044</v>
      </c>
      <c r="I14" s="86">
        <v>11044</v>
      </c>
      <c r="J14" s="86">
        <v>3391.67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2442618.7600000002</v>
      </c>
      <c r="H15" s="87">
        <f t="shared" ref="H15:J15" si="1">H13+H14</f>
        <v>4996418</v>
      </c>
      <c r="I15" s="87">
        <f t="shared" si="1"/>
        <v>4996418</v>
      </c>
      <c r="J15" s="87">
        <f t="shared" si="1"/>
        <v>2864363.56</v>
      </c>
      <c r="K15" s="88">
        <f>J15/G15*100</f>
        <v>117.26609190539401</v>
      </c>
      <c r="L15" s="88">
        <f>J15/I15*100</f>
        <v>57.3283412236526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-1192.4000000003725</v>
      </c>
      <c r="H16" s="90">
        <f t="shared" ref="H16:J16" si="2">H12-H15</f>
        <v>0</v>
      </c>
      <c r="I16" s="90">
        <f t="shared" si="2"/>
        <v>0</v>
      </c>
      <c r="J16" s="90">
        <f t="shared" si="2"/>
        <v>-875</v>
      </c>
      <c r="K16" s="88">
        <f>J16/G16*100</f>
        <v>73.38141563231521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f>2217.3+2620.21</f>
        <v>4837.51</v>
      </c>
      <c r="H24" s="86">
        <v>3963.52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f>-(1343.31+2620.21)</f>
        <v>-3963.52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873.99000000000024</v>
      </c>
      <c r="H26" s="94">
        <f t="shared" ref="H26:J26" si="4">H24+H25</f>
        <v>3963.52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-318.41000000037229</v>
      </c>
      <c r="H27" s="94">
        <f t="shared" ref="H27:J27" si="5">H16+H26</f>
        <v>3963.52</v>
      </c>
      <c r="I27" s="94">
        <f t="shared" si="5"/>
        <v>0</v>
      </c>
      <c r="J27" s="94">
        <f t="shared" si="5"/>
        <v>-875</v>
      </c>
      <c r="K27" s="93">
        <f>J27/G27*100</f>
        <v>274.8029270434273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topLeftCell="A49" zoomScale="90" zoomScaleNormal="90" workbookViewId="0">
      <selection activeCell="B4" sqref="B4:L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2441426.3600000003</v>
      </c>
      <c r="H10" s="65">
        <f>H11</f>
        <v>4996418</v>
      </c>
      <c r="I10" s="65">
        <f>I11</f>
        <v>4996418</v>
      </c>
      <c r="J10" s="65">
        <f>J11</f>
        <v>2863488.56</v>
      </c>
      <c r="K10" s="69">
        <f t="shared" ref="K10:K21" si="0">(J10*100)/G10</f>
        <v>117.28752531368588</v>
      </c>
      <c r="L10" s="69">
        <f t="shared" ref="L10:L21" si="1">(J10*100)/I10</f>
        <v>57.310828677664681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2441426.3600000003</v>
      </c>
      <c r="H11" s="65">
        <f>H12+H15+H18</f>
        <v>4996418</v>
      </c>
      <c r="I11" s="65">
        <f>I12+I15+I18</f>
        <v>4996418</v>
      </c>
      <c r="J11" s="65">
        <f>J12+J15+J18</f>
        <v>2863488.56</v>
      </c>
      <c r="K11" s="65">
        <f t="shared" si="0"/>
        <v>117.28752531368588</v>
      </c>
      <c r="L11" s="65">
        <f t="shared" si="1"/>
        <v>57.310828677664681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100</v>
      </c>
      <c r="I12" s="65">
        <f t="shared" si="2"/>
        <v>100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100</v>
      </c>
      <c r="I13" s="65">
        <f t="shared" si="2"/>
        <v>100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100</v>
      </c>
      <c r="I14" s="66">
        <v>100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665</v>
      </c>
      <c r="I15" s="65">
        <f t="shared" si="3"/>
        <v>665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665</v>
      </c>
      <c r="I16" s="65">
        <f t="shared" si="3"/>
        <v>665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665</v>
      </c>
      <c r="I17" s="66">
        <v>665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2441426.3600000003</v>
      </c>
      <c r="H18" s="65">
        <f>H19</f>
        <v>4995653</v>
      </c>
      <c r="I18" s="65">
        <f>I19</f>
        <v>4995653</v>
      </c>
      <c r="J18" s="65">
        <f>J19</f>
        <v>2863488.56</v>
      </c>
      <c r="K18" s="65">
        <f t="shared" si="0"/>
        <v>117.28752531368588</v>
      </c>
      <c r="L18" s="65">
        <f t="shared" si="1"/>
        <v>57.31960486446917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2441426.3600000003</v>
      </c>
      <c r="H19" s="65">
        <f>H20+H21</f>
        <v>4995653</v>
      </c>
      <c r="I19" s="65">
        <f>I20+I21</f>
        <v>4995653</v>
      </c>
      <c r="J19" s="65">
        <f>J20+J21</f>
        <v>2863488.56</v>
      </c>
      <c r="K19" s="65">
        <f t="shared" si="0"/>
        <v>117.28752531368588</v>
      </c>
      <c r="L19" s="65">
        <f t="shared" si="1"/>
        <v>57.31960486446917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89">
        <f>2438987.39-1192.4</f>
        <v>2437794.9900000002</v>
      </c>
      <c r="H20" s="66">
        <v>4984609</v>
      </c>
      <c r="I20" s="66">
        <v>4984609</v>
      </c>
      <c r="J20" s="86">
        <v>2860971.89</v>
      </c>
      <c r="K20" s="66">
        <f t="shared" si="0"/>
        <v>117.35900277652141</v>
      </c>
      <c r="L20" s="66">
        <f t="shared" si="1"/>
        <v>57.396114519714587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85">
        <v>3631.37</v>
      </c>
      <c r="H21" s="66">
        <v>11044</v>
      </c>
      <c r="I21" s="66">
        <v>11044</v>
      </c>
      <c r="J21" s="86">
        <f>3391.67-875</f>
        <v>2516.67</v>
      </c>
      <c r="K21" s="66">
        <f t="shared" si="0"/>
        <v>69.303596163431436</v>
      </c>
      <c r="L21" s="66">
        <f t="shared" si="1"/>
        <v>22.787667511771097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G27+G72</f>
        <v>2442618.7600000002</v>
      </c>
      <c r="H26" s="65">
        <f>H27+H72</f>
        <v>4996418</v>
      </c>
      <c r="I26" s="65">
        <f>I27+I72</f>
        <v>4996418</v>
      </c>
      <c r="J26" s="65">
        <f>J27+J72</f>
        <v>2864363.56</v>
      </c>
      <c r="K26" s="70">
        <f t="shared" ref="K26:K57" si="4">(J26*100)/G26</f>
        <v>117.26609190539418</v>
      </c>
      <c r="L26" s="70">
        <f t="shared" ref="L26:L57" si="5">(J26*100)/I26</f>
        <v>57.328341223652622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G28+G37+G66</f>
        <v>2438987.39</v>
      </c>
      <c r="H27" s="65">
        <f>H28+H37+H66</f>
        <v>4985374</v>
      </c>
      <c r="I27" s="65">
        <f>I28+I37+I66</f>
        <v>4985374</v>
      </c>
      <c r="J27" s="65">
        <f>J28+J37+J66</f>
        <v>2860971.89</v>
      </c>
      <c r="K27" s="65">
        <f t="shared" si="4"/>
        <v>117.30162696741125</v>
      </c>
      <c r="L27" s="65">
        <f t="shared" si="5"/>
        <v>57.387307150877746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1917603.41</v>
      </c>
      <c r="H28" s="65">
        <f>H29+H32+H34</f>
        <v>3779279</v>
      </c>
      <c r="I28" s="65">
        <f>I29+I32+I34</f>
        <v>3779279</v>
      </c>
      <c r="J28" s="65">
        <f>J29+J32+J34</f>
        <v>2315482.16</v>
      </c>
      <c r="K28" s="65">
        <f t="shared" si="4"/>
        <v>120.74875065016703</v>
      </c>
      <c r="L28" s="65">
        <f t="shared" si="5"/>
        <v>61.267828069851419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1564298.75</v>
      </c>
      <c r="H29" s="65">
        <f>H30+H31</f>
        <v>3264000</v>
      </c>
      <c r="I29" s="65">
        <f>I30+I31</f>
        <v>3264000</v>
      </c>
      <c r="J29" s="65">
        <f>J30+J31</f>
        <v>1896507.11</v>
      </c>
      <c r="K29" s="65">
        <f t="shared" si="4"/>
        <v>121.23688713552959</v>
      </c>
      <c r="L29" s="65">
        <f t="shared" si="5"/>
        <v>58.103771752450982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1558599.85</v>
      </c>
      <c r="H30" s="66">
        <v>3250000</v>
      </c>
      <c r="I30" s="66">
        <v>3250000</v>
      </c>
      <c r="J30" s="66">
        <v>1893941.02</v>
      </c>
      <c r="K30" s="66">
        <f t="shared" si="4"/>
        <v>121.51553973266454</v>
      </c>
      <c r="L30" s="66">
        <f t="shared" si="5"/>
        <v>58.275108307692307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5698.9</v>
      </c>
      <c r="H31" s="66">
        <v>14000</v>
      </c>
      <c r="I31" s="66">
        <v>14000</v>
      </c>
      <c r="J31" s="66">
        <v>2566.09</v>
      </c>
      <c r="K31" s="66">
        <f t="shared" si="4"/>
        <v>45.0278123848462</v>
      </c>
      <c r="L31" s="66">
        <f t="shared" si="5"/>
        <v>18.329214285714286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47897.71</v>
      </c>
      <c r="H32" s="65">
        <f>H33</f>
        <v>89000</v>
      </c>
      <c r="I32" s="65">
        <f>I33</f>
        <v>89000</v>
      </c>
      <c r="J32" s="65">
        <f>J33</f>
        <v>49482.92</v>
      </c>
      <c r="K32" s="65">
        <f t="shared" si="4"/>
        <v>103.30957367272882</v>
      </c>
      <c r="L32" s="65">
        <f t="shared" si="5"/>
        <v>55.598786516853934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47897.71</v>
      </c>
      <c r="H33" s="66">
        <v>89000</v>
      </c>
      <c r="I33" s="66">
        <v>89000</v>
      </c>
      <c r="J33" s="66">
        <v>49482.92</v>
      </c>
      <c r="K33" s="66">
        <f t="shared" si="4"/>
        <v>103.30957367272882</v>
      </c>
      <c r="L33" s="66">
        <f t="shared" si="5"/>
        <v>55.598786516853934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</f>
        <v>305406.95</v>
      </c>
      <c r="H34" s="65">
        <f>H35+H36</f>
        <v>426279</v>
      </c>
      <c r="I34" s="65">
        <f>I35+I36</f>
        <v>426279</v>
      </c>
      <c r="J34" s="65">
        <f>J35+J36</f>
        <v>369492.13</v>
      </c>
      <c r="K34" s="65">
        <f t="shared" si="4"/>
        <v>120.98353688414753</v>
      </c>
      <c r="L34" s="65">
        <f t="shared" si="5"/>
        <v>86.678473488020757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54286.239999999998</v>
      </c>
      <c r="H35" s="66">
        <v>120400</v>
      </c>
      <c r="I35" s="66">
        <v>120400</v>
      </c>
      <c r="J35" s="66">
        <v>64579.199999999997</v>
      </c>
      <c r="K35" s="66">
        <f t="shared" si="4"/>
        <v>118.96053217168844</v>
      </c>
      <c r="L35" s="66">
        <f t="shared" si="5"/>
        <v>53.63720930232558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251120.71</v>
      </c>
      <c r="H36" s="66">
        <v>305879</v>
      </c>
      <c r="I36" s="66">
        <v>305879</v>
      </c>
      <c r="J36" s="66">
        <v>304912.93</v>
      </c>
      <c r="K36" s="66">
        <f t="shared" si="4"/>
        <v>121.42086170431742</v>
      </c>
      <c r="L36" s="66">
        <f t="shared" si="5"/>
        <v>99.684165961049956</v>
      </c>
    </row>
    <row r="37" spans="2:12" x14ac:dyDescent="0.25">
      <c r="B37" s="65"/>
      <c r="C37" s="65" t="s">
        <v>91</v>
      </c>
      <c r="D37" s="65"/>
      <c r="E37" s="65"/>
      <c r="F37" s="65" t="s">
        <v>92</v>
      </c>
      <c r="G37" s="65">
        <f>G38+G43+G49+G59+G61</f>
        <v>520514.34</v>
      </c>
      <c r="H37" s="65">
        <f>H38+H43+H49+H59+H61</f>
        <v>1202003</v>
      </c>
      <c r="I37" s="65">
        <f>I38+I43+I49+I59+I61</f>
        <v>1202003</v>
      </c>
      <c r="J37" s="65">
        <f>J38+J43+J49+J59+J61</f>
        <v>544329.18999999994</v>
      </c>
      <c r="K37" s="65">
        <f t="shared" si="4"/>
        <v>104.57525339263468</v>
      </c>
      <c r="L37" s="65">
        <f t="shared" si="5"/>
        <v>45.285177324848604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</f>
        <v>28853.890000000003</v>
      </c>
      <c r="H38" s="65">
        <f>H39+H40+H41+H42</f>
        <v>68200</v>
      </c>
      <c r="I38" s="65">
        <f>I39+I40+I41+I42</f>
        <v>68200</v>
      </c>
      <c r="J38" s="65">
        <f>J39+J40+J41+J42</f>
        <v>40330.51</v>
      </c>
      <c r="K38" s="65">
        <f t="shared" si="4"/>
        <v>139.77494888904059</v>
      </c>
      <c r="L38" s="65">
        <f t="shared" si="5"/>
        <v>59.13564516129032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2489.31</v>
      </c>
      <c r="H39" s="66">
        <v>6000</v>
      </c>
      <c r="I39" s="66">
        <v>6000</v>
      </c>
      <c r="J39" s="66">
        <v>1368.7</v>
      </c>
      <c r="K39" s="66">
        <f t="shared" si="4"/>
        <v>54.983107768819472</v>
      </c>
      <c r="L39" s="66">
        <f t="shared" si="5"/>
        <v>22.811666666666667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26364.58</v>
      </c>
      <c r="H40" s="66">
        <v>60000</v>
      </c>
      <c r="I40" s="66">
        <v>60000</v>
      </c>
      <c r="J40" s="66">
        <v>38660.01</v>
      </c>
      <c r="K40" s="66">
        <f t="shared" si="4"/>
        <v>146.63616867782454</v>
      </c>
      <c r="L40" s="66">
        <f t="shared" si="5"/>
        <v>64.433350000000004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2000</v>
      </c>
      <c r="I41" s="66">
        <v>2000</v>
      </c>
      <c r="J41" s="66">
        <v>260</v>
      </c>
      <c r="K41" s="66" t="e">
        <f t="shared" si="4"/>
        <v>#DIV/0!</v>
      </c>
      <c r="L41" s="66">
        <f t="shared" si="5"/>
        <v>13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200</v>
      </c>
      <c r="I42" s="66">
        <v>200</v>
      </c>
      <c r="J42" s="66">
        <v>41.8</v>
      </c>
      <c r="K42" s="66" t="e">
        <f t="shared" si="4"/>
        <v>#DIV/0!</v>
      </c>
      <c r="L42" s="66">
        <f t="shared" si="5"/>
        <v>20.9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</f>
        <v>62116.310000000005</v>
      </c>
      <c r="H43" s="65">
        <f>H44+H45+H46+H47+H48</f>
        <v>161857</v>
      </c>
      <c r="I43" s="65">
        <f>I44+I45+I46+I47+I48</f>
        <v>161857</v>
      </c>
      <c r="J43" s="65">
        <f>J44+J45+J46+J47+J48</f>
        <v>69715.910000000018</v>
      </c>
      <c r="K43" s="65">
        <f t="shared" si="4"/>
        <v>112.23446788774156</v>
      </c>
      <c r="L43" s="65">
        <f t="shared" si="5"/>
        <v>43.072533161988666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17833.830000000002</v>
      </c>
      <c r="H44" s="66">
        <v>38500</v>
      </c>
      <c r="I44" s="66">
        <v>38500</v>
      </c>
      <c r="J44" s="66">
        <v>18126.66</v>
      </c>
      <c r="K44" s="66">
        <f t="shared" si="4"/>
        <v>101.64199165294274</v>
      </c>
      <c r="L44" s="66">
        <f t="shared" si="5"/>
        <v>47.082233766233763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42588.81</v>
      </c>
      <c r="H45" s="66">
        <v>119500</v>
      </c>
      <c r="I45" s="66">
        <v>119500</v>
      </c>
      <c r="J45" s="66">
        <v>48784.66</v>
      </c>
      <c r="K45" s="66">
        <f t="shared" si="4"/>
        <v>114.54807025601326</v>
      </c>
      <c r="L45" s="66">
        <f t="shared" si="5"/>
        <v>40.823983263598329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743.98</v>
      </c>
      <c r="H46" s="66">
        <v>2000</v>
      </c>
      <c r="I46" s="66">
        <v>2000</v>
      </c>
      <c r="J46" s="66">
        <v>2131.11</v>
      </c>
      <c r="K46" s="66">
        <f t="shared" si="4"/>
        <v>286.4472163230194</v>
      </c>
      <c r="L46" s="66">
        <f t="shared" si="5"/>
        <v>106.55549999999999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699.69</v>
      </c>
      <c r="H47" s="66">
        <v>1327</v>
      </c>
      <c r="I47" s="66">
        <v>1327</v>
      </c>
      <c r="J47" s="66">
        <v>468.49</v>
      </c>
      <c r="K47" s="66">
        <f t="shared" si="4"/>
        <v>66.956795152138795</v>
      </c>
      <c r="L47" s="66">
        <f t="shared" si="5"/>
        <v>35.30444611906556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250</v>
      </c>
      <c r="H48" s="66">
        <v>530</v>
      </c>
      <c r="I48" s="66">
        <v>530</v>
      </c>
      <c r="J48" s="66">
        <v>204.99</v>
      </c>
      <c r="K48" s="66">
        <f t="shared" si="4"/>
        <v>81.995999999999995</v>
      </c>
      <c r="L48" s="66">
        <f t="shared" si="5"/>
        <v>38.677358490566036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421245.69</v>
      </c>
      <c r="H49" s="65">
        <f>H50+H51+H52+H53+H54+H55+H56+H57+H58</f>
        <v>950899</v>
      </c>
      <c r="I49" s="65">
        <f>I50+I51+I52+I53+I54+I55+I56+I57+I58</f>
        <v>950899</v>
      </c>
      <c r="J49" s="65">
        <f>J50+J51+J52+J53+J54+J55+J56+J57+J58</f>
        <v>424463.83</v>
      </c>
      <c r="K49" s="65">
        <f t="shared" si="4"/>
        <v>100.76395796476874</v>
      </c>
      <c r="L49" s="65">
        <f t="shared" si="5"/>
        <v>44.638161360985762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26740.66</v>
      </c>
      <c r="H50" s="66">
        <v>68000</v>
      </c>
      <c r="I50" s="66">
        <v>68000</v>
      </c>
      <c r="J50" s="66">
        <v>30183.16</v>
      </c>
      <c r="K50" s="66">
        <f t="shared" si="4"/>
        <v>112.87365382903788</v>
      </c>
      <c r="L50" s="66">
        <f t="shared" si="5"/>
        <v>44.387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3492.77</v>
      </c>
      <c r="H51" s="66">
        <v>20665</v>
      </c>
      <c r="I51" s="66">
        <v>20665</v>
      </c>
      <c r="J51" s="66">
        <v>11921.79</v>
      </c>
      <c r="K51" s="66">
        <f t="shared" si="4"/>
        <v>341.32765684542642</v>
      </c>
      <c r="L51" s="66">
        <f t="shared" si="5"/>
        <v>57.690733123639006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570</v>
      </c>
      <c r="H52" s="66">
        <v>3200</v>
      </c>
      <c r="I52" s="66">
        <v>3200</v>
      </c>
      <c r="J52" s="66">
        <v>100</v>
      </c>
      <c r="K52" s="66">
        <f t="shared" si="4"/>
        <v>17.543859649122808</v>
      </c>
      <c r="L52" s="66">
        <f t="shared" si="5"/>
        <v>3.125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5542.51</v>
      </c>
      <c r="H53" s="66">
        <v>14000</v>
      </c>
      <c r="I53" s="66">
        <v>14000</v>
      </c>
      <c r="J53" s="66">
        <v>6280.81</v>
      </c>
      <c r="K53" s="66">
        <f t="shared" si="4"/>
        <v>113.32067961988341</v>
      </c>
      <c r="L53" s="66">
        <f t="shared" si="5"/>
        <v>44.862928571428569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4723.2</v>
      </c>
      <c r="H54" s="66">
        <v>14600</v>
      </c>
      <c r="I54" s="66">
        <v>14600</v>
      </c>
      <c r="J54" s="66">
        <v>7275.3</v>
      </c>
      <c r="K54" s="66">
        <f t="shared" si="4"/>
        <v>154.0332825203252</v>
      </c>
      <c r="L54" s="66">
        <f t="shared" si="5"/>
        <v>49.830821917808223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302</v>
      </c>
      <c r="H55" s="66">
        <v>13000</v>
      </c>
      <c r="I55" s="66">
        <v>13000</v>
      </c>
      <c r="J55" s="66">
        <v>55</v>
      </c>
      <c r="K55" s="66">
        <f t="shared" si="4"/>
        <v>18.211920529801326</v>
      </c>
      <c r="L55" s="66">
        <f t="shared" si="5"/>
        <v>0.42307692307692307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376747.8</v>
      </c>
      <c r="H56" s="66">
        <v>810269</v>
      </c>
      <c r="I56" s="66">
        <v>810269</v>
      </c>
      <c r="J56" s="66">
        <v>365767.48</v>
      </c>
      <c r="K56" s="66">
        <f t="shared" si="4"/>
        <v>97.08549857490874</v>
      </c>
      <c r="L56" s="66">
        <f t="shared" si="5"/>
        <v>45.141487580050573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8.3000000000000007</v>
      </c>
      <c r="H57" s="66">
        <v>65</v>
      </c>
      <c r="I57" s="66">
        <v>65</v>
      </c>
      <c r="J57" s="66">
        <v>9.9600000000000009</v>
      </c>
      <c r="K57" s="66">
        <f t="shared" si="4"/>
        <v>119.99999999999999</v>
      </c>
      <c r="L57" s="66">
        <f t="shared" si="5"/>
        <v>15.323076923076924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3118.45</v>
      </c>
      <c r="H58" s="66">
        <v>7100</v>
      </c>
      <c r="I58" s="66">
        <v>7100</v>
      </c>
      <c r="J58" s="66">
        <v>2870.33</v>
      </c>
      <c r="K58" s="66">
        <f t="shared" ref="K58:K78" si="6">(J58*100)/G58</f>
        <v>92.043483140662829</v>
      </c>
      <c r="L58" s="66">
        <f t="shared" ref="L58:L78" si="7">(J58*100)/I58</f>
        <v>40.427183098591549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7500</v>
      </c>
      <c r="H59" s="65">
        <f>H60</f>
        <v>15000</v>
      </c>
      <c r="I59" s="65">
        <f>I60</f>
        <v>15000</v>
      </c>
      <c r="J59" s="65">
        <f>J60</f>
        <v>9500</v>
      </c>
      <c r="K59" s="65">
        <f t="shared" si="6"/>
        <v>126.66666666666667</v>
      </c>
      <c r="L59" s="65">
        <f t="shared" si="7"/>
        <v>63.333333333333336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7500</v>
      </c>
      <c r="H60" s="66">
        <v>15000</v>
      </c>
      <c r="I60" s="66">
        <v>15000</v>
      </c>
      <c r="J60" s="66">
        <v>9500</v>
      </c>
      <c r="K60" s="66">
        <f t="shared" si="6"/>
        <v>126.66666666666667</v>
      </c>
      <c r="L60" s="66">
        <f t="shared" si="7"/>
        <v>63.333333333333336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</f>
        <v>798.45</v>
      </c>
      <c r="H61" s="65">
        <f>H62+H63+H64+H65</f>
        <v>6047</v>
      </c>
      <c r="I61" s="65">
        <f>I62+I63+I64+I65</f>
        <v>6047</v>
      </c>
      <c r="J61" s="65">
        <f>J62+J63+J64+J65</f>
        <v>318.94</v>
      </c>
      <c r="K61" s="65">
        <f t="shared" si="6"/>
        <v>39.944893230634349</v>
      </c>
      <c r="L61" s="65">
        <f t="shared" si="7"/>
        <v>5.2743509178104846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450</v>
      </c>
      <c r="H62" s="66">
        <v>2061</v>
      </c>
      <c r="I62" s="66">
        <v>2061</v>
      </c>
      <c r="J62" s="66">
        <v>0</v>
      </c>
      <c r="K62" s="66">
        <f t="shared" si="6"/>
        <v>0</v>
      </c>
      <c r="L62" s="66">
        <f t="shared" si="7"/>
        <v>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75.430000000000007</v>
      </c>
      <c r="H63" s="66">
        <v>1063</v>
      </c>
      <c r="I63" s="66">
        <v>1063</v>
      </c>
      <c r="J63" s="66">
        <v>62.1</v>
      </c>
      <c r="K63" s="66">
        <f t="shared" si="6"/>
        <v>82.327986212382328</v>
      </c>
      <c r="L63" s="66">
        <f t="shared" si="7"/>
        <v>5.8419567262464724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2123</v>
      </c>
      <c r="I64" s="66">
        <v>2123</v>
      </c>
      <c r="J64" s="66">
        <v>127.44</v>
      </c>
      <c r="K64" s="66" t="e">
        <f t="shared" si="6"/>
        <v>#DIV/0!</v>
      </c>
      <c r="L64" s="66">
        <f t="shared" si="7"/>
        <v>6.0028261893546864</v>
      </c>
    </row>
    <row r="65" spans="2:12" x14ac:dyDescent="0.25">
      <c r="B65" s="66"/>
      <c r="C65" s="66"/>
      <c r="D65" s="66"/>
      <c r="E65" s="66" t="s">
        <v>147</v>
      </c>
      <c r="F65" s="66" t="s">
        <v>140</v>
      </c>
      <c r="G65" s="66">
        <v>273.02</v>
      </c>
      <c r="H65" s="66">
        <v>800</v>
      </c>
      <c r="I65" s="66">
        <v>800</v>
      </c>
      <c r="J65" s="66">
        <v>129.4</v>
      </c>
      <c r="K65" s="66">
        <f t="shared" si="6"/>
        <v>47.395795179840306</v>
      </c>
      <c r="L65" s="66">
        <f t="shared" si="7"/>
        <v>16.175000000000001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869.6400000000001</v>
      </c>
      <c r="H66" s="65">
        <f>H67+H69</f>
        <v>4092</v>
      </c>
      <c r="I66" s="65">
        <f>I67+I69</f>
        <v>4092</v>
      </c>
      <c r="J66" s="65">
        <f>J67+J69</f>
        <v>1160.54</v>
      </c>
      <c r="K66" s="65">
        <f t="shared" si="6"/>
        <v>133.4506232464008</v>
      </c>
      <c r="L66" s="65">
        <f t="shared" si="7"/>
        <v>28.361192570869989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188.55</v>
      </c>
      <c r="H67" s="65">
        <f>H68</f>
        <v>2260</v>
      </c>
      <c r="I67" s="65">
        <f>I68</f>
        <v>2260</v>
      </c>
      <c r="J67" s="65">
        <f>J68</f>
        <v>110.85</v>
      </c>
      <c r="K67" s="65">
        <f t="shared" si="6"/>
        <v>58.790771678599839</v>
      </c>
      <c r="L67" s="65">
        <f t="shared" si="7"/>
        <v>4.9048672566371678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188.55</v>
      </c>
      <c r="H68" s="66">
        <v>2260</v>
      </c>
      <c r="I68" s="66">
        <v>2260</v>
      </c>
      <c r="J68" s="66">
        <v>110.85</v>
      </c>
      <c r="K68" s="66">
        <f t="shared" si="6"/>
        <v>58.790771678599839</v>
      </c>
      <c r="L68" s="66">
        <f t="shared" si="7"/>
        <v>4.9048672566371678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G70+G71</f>
        <v>681.09</v>
      </c>
      <c r="H69" s="65">
        <f>H70+H71</f>
        <v>1832</v>
      </c>
      <c r="I69" s="65">
        <f>I70+I71</f>
        <v>1832</v>
      </c>
      <c r="J69" s="65">
        <f>J70+J71</f>
        <v>1049.69</v>
      </c>
      <c r="K69" s="65">
        <f t="shared" si="6"/>
        <v>154.1191325669148</v>
      </c>
      <c r="L69" s="65">
        <f t="shared" si="7"/>
        <v>57.297489082969435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650</v>
      </c>
      <c r="H70" s="66">
        <v>1500</v>
      </c>
      <c r="I70" s="66">
        <v>1500</v>
      </c>
      <c r="J70" s="66">
        <v>1030</v>
      </c>
      <c r="K70" s="66">
        <f t="shared" si="6"/>
        <v>158.46153846153845</v>
      </c>
      <c r="L70" s="66">
        <f t="shared" si="7"/>
        <v>68.666666666666671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31.09</v>
      </c>
      <c r="H71" s="66">
        <v>332</v>
      </c>
      <c r="I71" s="66">
        <v>332</v>
      </c>
      <c r="J71" s="66">
        <v>19.690000000000001</v>
      </c>
      <c r="K71" s="66">
        <f t="shared" si="6"/>
        <v>63.332261177227402</v>
      </c>
      <c r="L71" s="66">
        <f t="shared" si="7"/>
        <v>5.9307228915662646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</f>
        <v>3631.37</v>
      </c>
      <c r="H72" s="65">
        <f>H73</f>
        <v>11044</v>
      </c>
      <c r="I72" s="65">
        <f>I73</f>
        <v>11044</v>
      </c>
      <c r="J72" s="65">
        <f>J73</f>
        <v>3391.67</v>
      </c>
      <c r="K72" s="65">
        <f t="shared" si="6"/>
        <v>93.399185431393661</v>
      </c>
      <c r="L72" s="65">
        <f t="shared" si="7"/>
        <v>30.710521550162984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G74+G77</f>
        <v>3631.37</v>
      </c>
      <c r="H73" s="65">
        <f>H74+H77</f>
        <v>11044</v>
      </c>
      <c r="I73" s="65">
        <f>I74+I77</f>
        <v>11044</v>
      </c>
      <c r="J73" s="65">
        <f>J74+J77</f>
        <v>3391.67</v>
      </c>
      <c r="K73" s="65">
        <f t="shared" si="6"/>
        <v>93.399185431393661</v>
      </c>
      <c r="L73" s="65">
        <f t="shared" si="7"/>
        <v>30.710521550162984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1192.4000000000001</v>
      </c>
      <c r="H74" s="65">
        <f>H75+H76</f>
        <v>0</v>
      </c>
      <c r="I74" s="65">
        <f>I75+I76</f>
        <v>0</v>
      </c>
      <c r="J74" s="65">
        <f>J75+J76</f>
        <v>875</v>
      </c>
      <c r="K74" s="65">
        <f t="shared" si="6"/>
        <v>73.381415632338133</v>
      </c>
      <c r="L74" s="65" t="e">
        <f t="shared" si="7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0</v>
      </c>
      <c r="I75" s="66">
        <v>0</v>
      </c>
      <c r="J75" s="66">
        <v>875</v>
      </c>
      <c r="K75" s="66" t="e">
        <f t="shared" si="6"/>
        <v>#DIV/0!</v>
      </c>
      <c r="L75" s="66" t="e">
        <f t="shared" si="7"/>
        <v>#DIV/0!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1192.4000000000001</v>
      </c>
      <c r="H76" s="66">
        <v>0</v>
      </c>
      <c r="I76" s="66">
        <v>0</v>
      </c>
      <c r="J76" s="66">
        <v>0</v>
      </c>
      <c r="K76" s="66">
        <f t="shared" si="6"/>
        <v>0</v>
      </c>
      <c r="L76" s="66" t="e">
        <f t="shared" si="7"/>
        <v>#DIV/0!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2438.9699999999998</v>
      </c>
      <c r="H77" s="65">
        <f>H78</f>
        <v>11044</v>
      </c>
      <c r="I77" s="65">
        <f>I78</f>
        <v>11044</v>
      </c>
      <c r="J77" s="65">
        <f>J78</f>
        <v>2516.67</v>
      </c>
      <c r="K77" s="65">
        <f t="shared" si="6"/>
        <v>103.18577104269426</v>
      </c>
      <c r="L77" s="65">
        <f t="shared" si="7"/>
        <v>22.787667511771097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2438.9699999999998</v>
      </c>
      <c r="H78" s="66">
        <v>11044</v>
      </c>
      <c r="I78" s="66">
        <v>11044</v>
      </c>
      <c r="J78" s="66">
        <v>2516.67</v>
      </c>
      <c r="K78" s="66">
        <f t="shared" si="6"/>
        <v>103.18577104269426</v>
      </c>
      <c r="L78" s="66">
        <f t="shared" si="7"/>
        <v>22.787667511771097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tabSelected="1" workbookViewId="0">
      <selection activeCell="I17" sqref="I1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2441426.36</v>
      </c>
      <c r="D6" s="71">
        <f>D7+D9+D11</f>
        <v>4996418</v>
      </c>
      <c r="E6" s="71">
        <f>E7+E9+E11</f>
        <v>4996418</v>
      </c>
      <c r="F6" s="71">
        <f>F7+F9+F11</f>
        <v>2863488.56</v>
      </c>
      <c r="G6" s="72">
        <f t="shared" ref="G6:G19" si="0">(F6*100)/C6</f>
        <v>117.28752531368589</v>
      </c>
      <c r="H6" s="72">
        <f t="shared" ref="H6:H19" si="1">(F6*100)/E6</f>
        <v>57.310828677664681</v>
      </c>
    </row>
    <row r="7" spans="1:8" x14ac:dyDescent="0.25">
      <c r="A7"/>
      <c r="B7" s="8" t="s">
        <v>174</v>
      </c>
      <c r="C7" s="71">
        <f>C8</f>
        <v>2441426.36</v>
      </c>
      <c r="D7" s="71">
        <f>D8</f>
        <v>4995653</v>
      </c>
      <c r="E7" s="71">
        <f>E8</f>
        <v>4995653</v>
      </c>
      <c r="F7" s="71">
        <f>F8</f>
        <v>2863488.56</v>
      </c>
      <c r="G7" s="72">
        <f t="shared" si="0"/>
        <v>117.28752531368589</v>
      </c>
      <c r="H7" s="72">
        <f t="shared" si="1"/>
        <v>57.31960486446917</v>
      </c>
    </row>
    <row r="8" spans="1:8" x14ac:dyDescent="0.25">
      <c r="A8"/>
      <c r="B8" s="16" t="s">
        <v>175</v>
      </c>
      <c r="C8" s="73">
        <v>2441426.36</v>
      </c>
      <c r="D8" s="73">
        <v>4995653</v>
      </c>
      <c r="E8" s="73">
        <v>4995653</v>
      </c>
      <c r="F8" s="74">
        <v>2863488.56</v>
      </c>
      <c r="G8" s="70">
        <f t="shared" si="0"/>
        <v>117.28752531368589</v>
      </c>
      <c r="H8" s="70">
        <f t="shared" si="1"/>
        <v>57.31960486446917</v>
      </c>
    </row>
    <row r="9" spans="1:8" x14ac:dyDescent="0.25">
      <c r="A9"/>
      <c r="B9" s="8" t="s">
        <v>176</v>
      </c>
      <c r="C9" s="71">
        <f>C10</f>
        <v>0</v>
      </c>
      <c r="D9" s="71">
        <f>D10</f>
        <v>665</v>
      </c>
      <c r="E9" s="71">
        <f>E10</f>
        <v>665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177</v>
      </c>
      <c r="C10" s="73">
        <v>0</v>
      </c>
      <c r="D10" s="73">
        <v>665</v>
      </c>
      <c r="E10" s="73">
        <v>665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178</v>
      </c>
      <c r="C11" s="71">
        <f>C12</f>
        <v>0</v>
      </c>
      <c r="D11" s="71">
        <f>D12</f>
        <v>100</v>
      </c>
      <c r="E11" s="71">
        <f>E12</f>
        <v>100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179</v>
      </c>
      <c r="C12" s="73">
        <v>0</v>
      </c>
      <c r="D12" s="73">
        <v>100</v>
      </c>
      <c r="E12" s="73">
        <v>100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2442618.7599999998</v>
      </c>
      <c r="D13" s="75">
        <f>D14+D16+D18</f>
        <v>4996418</v>
      </c>
      <c r="E13" s="75">
        <f>E14+E16+E18</f>
        <v>4996418</v>
      </c>
      <c r="F13" s="75">
        <f>F14+F16+F18</f>
        <v>2864363.56</v>
      </c>
      <c r="G13" s="72">
        <f t="shared" si="0"/>
        <v>117.26609190539421</v>
      </c>
      <c r="H13" s="72">
        <f t="shared" si="1"/>
        <v>57.328341223652622</v>
      </c>
    </row>
    <row r="14" spans="1:8" x14ac:dyDescent="0.25">
      <c r="A14"/>
      <c r="B14" s="8" t="s">
        <v>174</v>
      </c>
      <c r="C14" s="75">
        <f>C15</f>
        <v>2441426.36</v>
      </c>
      <c r="D14" s="75">
        <f>D15</f>
        <v>4995653</v>
      </c>
      <c r="E14" s="75">
        <f>E15</f>
        <v>4995653</v>
      </c>
      <c r="F14" s="75">
        <f>F15</f>
        <v>2863488.56</v>
      </c>
      <c r="G14" s="72">
        <f t="shared" si="0"/>
        <v>117.28752531368589</v>
      </c>
      <c r="H14" s="72">
        <f t="shared" si="1"/>
        <v>57.31960486446917</v>
      </c>
    </row>
    <row r="15" spans="1:8" x14ac:dyDescent="0.25">
      <c r="A15"/>
      <c r="B15" s="16" t="s">
        <v>175</v>
      </c>
      <c r="C15" s="73">
        <v>2441426.36</v>
      </c>
      <c r="D15" s="73">
        <v>4995653</v>
      </c>
      <c r="E15" s="76">
        <v>4995653</v>
      </c>
      <c r="F15" s="74">
        <v>2863488.56</v>
      </c>
      <c r="G15" s="70">
        <f t="shared" si="0"/>
        <v>117.28752531368589</v>
      </c>
      <c r="H15" s="70">
        <f t="shared" si="1"/>
        <v>57.31960486446917</v>
      </c>
    </row>
    <row r="16" spans="1:8" x14ac:dyDescent="0.25">
      <c r="A16"/>
      <c r="B16" s="8" t="s">
        <v>176</v>
      </c>
      <c r="C16" s="75">
        <f>C17</f>
        <v>1192.4000000000001</v>
      </c>
      <c r="D16" s="75">
        <f>D17</f>
        <v>665</v>
      </c>
      <c r="E16" s="75">
        <f>E17</f>
        <v>665</v>
      </c>
      <c r="F16" s="75">
        <f>F17</f>
        <v>875</v>
      </c>
      <c r="G16" s="72">
        <f t="shared" si="0"/>
        <v>73.381415632338133</v>
      </c>
      <c r="H16" s="72">
        <f t="shared" si="1"/>
        <v>131.57894736842104</v>
      </c>
    </row>
    <row r="17" spans="1:8" x14ac:dyDescent="0.25">
      <c r="A17"/>
      <c r="B17" s="16" t="s">
        <v>177</v>
      </c>
      <c r="C17" s="73">
        <v>1192.4000000000001</v>
      </c>
      <c r="D17" s="73">
        <v>665</v>
      </c>
      <c r="E17" s="76">
        <v>665</v>
      </c>
      <c r="F17" s="74">
        <v>875</v>
      </c>
      <c r="G17" s="70">
        <f t="shared" si="0"/>
        <v>73.381415632338133</v>
      </c>
      <c r="H17" s="70">
        <f t="shared" si="1"/>
        <v>131.57894736842104</v>
      </c>
    </row>
    <row r="18" spans="1:8" x14ac:dyDescent="0.25">
      <c r="A18"/>
      <c r="B18" s="8" t="s">
        <v>178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179</v>
      </c>
      <c r="C19" s="73">
        <v>0</v>
      </c>
      <c r="D19" s="73">
        <v>100</v>
      </c>
      <c r="E19" s="76">
        <v>100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2442618.7599999998</v>
      </c>
      <c r="D6" s="75">
        <f t="shared" si="0"/>
        <v>4996418</v>
      </c>
      <c r="E6" s="75">
        <f t="shared" si="0"/>
        <v>4996418</v>
      </c>
      <c r="F6" s="75">
        <f t="shared" si="0"/>
        <v>2864363.56</v>
      </c>
      <c r="G6" s="70">
        <f>(F6*100)/C6</f>
        <v>117.26609190539421</v>
      </c>
      <c r="H6" s="70">
        <f>(F6*100)/E6</f>
        <v>57.328341223652622</v>
      </c>
    </row>
    <row r="7" spans="2:8" x14ac:dyDescent="0.25">
      <c r="B7" s="8" t="s">
        <v>180</v>
      </c>
      <c r="C7" s="75">
        <f t="shared" si="0"/>
        <v>2442618.7599999998</v>
      </c>
      <c r="D7" s="75">
        <f t="shared" si="0"/>
        <v>4996418</v>
      </c>
      <c r="E7" s="75">
        <f t="shared" si="0"/>
        <v>4996418</v>
      </c>
      <c r="F7" s="75">
        <f t="shared" si="0"/>
        <v>2864363.56</v>
      </c>
      <c r="G7" s="70">
        <f>(F7*100)/C7</f>
        <v>117.26609190539421</v>
      </c>
      <c r="H7" s="70">
        <f>(F7*100)/E7</f>
        <v>57.328341223652622</v>
      </c>
    </row>
    <row r="8" spans="2:8" x14ac:dyDescent="0.25">
      <c r="B8" s="11" t="s">
        <v>181</v>
      </c>
      <c r="C8" s="73">
        <v>2442618.7599999998</v>
      </c>
      <c r="D8" s="73">
        <v>4996418</v>
      </c>
      <c r="E8" s="73">
        <v>4996418</v>
      </c>
      <c r="F8" s="74">
        <v>2864363.56</v>
      </c>
      <c r="G8" s="70">
        <f>(F8*100)/C8</f>
        <v>117.26609190539421</v>
      </c>
      <c r="H8" s="70">
        <f>(F8*100)/E8</f>
        <v>57.328341223652622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6"/>
  <sheetViews>
    <sheetView topLeftCell="A61" zoomScaleNormal="100" workbookViewId="0">
      <selection activeCell="E63" sqref="E6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9" width="9.140625" style="40"/>
    <col min="10" max="10" width="12.85546875" style="40" bestFit="1" customWidth="1"/>
    <col min="11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182</v>
      </c>
      <c r="C1" s="39"/>
    </row>
    <row r="2" spans="1:6" ht="15" customHeight="1" x14ac:dyDescent="0.2">
      <c r="A2" s="41" t="s">
        <v>34</v>
      </c>
      <c r="B2" s="42" t="s">
        <v>183</v>
      </c>
      <c r="C2" s="39"/>
    </row>
    <row r="3" spans="1:6" s="39" customFormat="1" ht="43.5" customHeight="1" x14ac:dyDescent="0.2">
      <c r="A3" s="43" t="s">
        <v>35</v>
      </c>
      <c r="B3" s="37" t="s">
        <v>184</v>
      </c>
    </row>
    <row r="4" spans="1:6" s="39" customFormat="1" x14ac:dyDescent="0.2">
      <c r="A4" s="43" t="s">
        <v>36</v>
      </c>
      <c r="B4" s="44" t="s">
        <v>185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186</v>
      </c>
      <c r="B7" s="46"/>
      <c r="C7" s="77">
        <f>C12+C57</f>
        <v>4995653</v>
      </c>
      <c r="D7" s="77">
        <f>D12+D57</f>
        <v>4995653</v>
      </c>
      <c r="E7" s="77">
        <f>E12+E57</f>
        <v>2863488.56</v>
      </c>
      <c r="F7" s="77">
        <f>(E7*100)/D7</f>
        <v>57.31960486446917</v>
      </c>
    </row>
    <row r="8" spans="1:6" x14ac:dyDescent="0.2">
      <c r="A8" s="47" t="s">
        <v>74</v>
      </c>
      <c r="B8" s="46"/>
      <c r="C8" s="77">
        <f>C67+C73</f>
        <v>665</v>
      </c>
      <c r="D8" s="77">
        <f>D67+D73</f>
        <v>665</v>
      </c>
      <c r="E8" s="77">
        <f>E67+E73</f>
        <v>875</v>
      </c>
      <c r="F8" s="77">
        <f>(E8*100)/D8</f>
        <v>131.57894736842104</v>
      </c>
    </row>
    <row r="9" spans="1:6" x14ac:dyDescent="0.2">
      <c r="A9" s="47" t="s">
        <v>187</v>
      </c>
      <c r="B9" s="46"/>
      <c r="C9" s="77">
        <f>C82</f>
        <v>100</v>
      </c>
      <c r="D9" s="77">
        <f>D82</f>
        <v>100</v>
      </c>
      <c r="E9" s="77">
        <f>E82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188</v>
      </c>
      <c r="B11" s="47" t="s">
        <v>189</v>
      </c>
      <c r="C11" s="47" t="s">
        <v>43</v>
      </c>
      <c r="D11" s="47" t="s">
        <v>190</v>
      </c>
      <c r="E11" s="47" t="s">
        <v>191</v>
      </c>
      <c r="F11" s="47" t="s">
        <v>192</v>
      </c>
    </row>
    <row r="12" spans="1:6" x14ac:dyDescent="0.2">
      <c r="A12" s="49" t="s">
        <v>72</v>
      </c>
      <c r="B12" s="50" t="s">
        <v>73</v>
      </c>
      <c r="C12" s="80">
        <f>C13+C22+C51</f>
        <v>4984609</v>
      </c>
      <c r="D12" s="80">
        <f>D13+D22+D51</f>
        <v>4984609</v>
      </c>
      <c r="E12" s="80">
        <f>E13+E22+E51</f>
        <v>2860971.89</v>
      </c>
      <c r="F12" s="81">
        <f>(E13*100)/D13</f>
        <v>61.267828069851419</v>
      </c>
    </row>
    <row r="13" spans="1:6" x14ac:dyDescent="0.2">
      <c r="A13" s="51" t="s">
        <v>74</v>
      </c>
      <c r="B13" s="52" t="s">
        <v>75</v>
      </c>
      <c r="C13" s="82">
        <f>C14+C17+C19</f>
        <v>3779279</v>
      </c>
      <c r="D13" s="82">
        <f>D14+D17+D19</f>
        <v>3779279</v>
      </c>
      <c r="E13" s="82">
        <f>E14+E17+E19</f>
        <v>2315482.16</v>
      </c>
      <c r="F13" s="81">
        <f>(E14*100)/D14</f>
        <v>58.103771752450982</v>
      </c>
    </row>
    <row r="14" spans="1:6" x14ac:dyDescent="0.2">
      <c r="A14" s="53" t="s">
        <v>76</v>
      </c>
      <c r="B14" s="54" t="s">
        <v>77</v>
      </c>
      <c r="C14" s="83">
        <f>C15+C16</f>
        <v>3264000</v>
      </c>
      <c r="D14" s="83">
        <f>D15+D16</f>
        <v>3264000</v>
      </c>
      <c r="E14" s="83">
        <f>E15+E16</f>
        <v>1896507.11</v>
      </c>
      <c r="F14" s="83">
        <f>(E15*100)/D15</f>
        <v>58.275108307692307</v>
      </c>
    </row>
    <row r="15" spans="1:6" x14ac:dyDescent="0.2">
      <c r="A15" s="55" t="s">
        <v>78</v>
      </c>
      <c r="B15" s="56" t="s">
        <v>79</v>
      </c>
      <c r="C15" s="84">
        <v>3250000</v>
      </c>
      <c r="D15" s="84">
        <v>3250000</v>
      </c>
      <c r="E15" s="84">
        <v>1893941.02</v>
      </c>
      <c r="F15" s="84"/>
    </row>
    <row r="16" spans="1:6" x14ac:dyDescent="0.2">
      <c r="A16" s="55" t="s">
        <v>80</v>
      </c>
      <c r="B16" s="56" t="s">
        <v>81</v>
      </c>
      <c r="C16" s="84">
        <v>14000</v>
      </c>
      <c r="D16" s="84">
        <v>14000</v>
      </c>
      <c r="E16" s="84">
        <v>2566.09</v>
      </c>
      <c r="F16" s="84"/>
    </row>
    <row r="17" spans="1:6" x14ac:dyDescent="0.2">
      <c r="A17" s="53" t="s">
        <v>82</v>
      </c>
      <c r="B17" s="54" t="s">
        <v>83</v>
      </c>
      <c r="C17" s="83">
        <f>C18</f>
        <v>89000</v>
      </c>
      <c r="D17" s="83">
        <f>D18</f>
        <v>89000</v>
      </c>
      <c r="E17" s="83">
        <f>E18</f>
        <v>49482.92</v>
      </c>
      <c r="F17" s="83">
        <f>(E18*100)/D18</f>
        <v>55.598786516853934</v>
      </c>
    </row>
    <row r="18" spans="1:6" x14ac:dyDescent="0.2">
      <c r="A18" s="55" t="s">
        <v>84</v>
      </c>
      <c r="B18" s="56" t="s">
        <v>83</v>
      </c>
      <c r="C18" s="84">
        <v>89000</v>
      </c>
      <c r="D18" s="84">
        <v>89000</v>
      </c>
      <c r="E18" s="84">
        <v>49482.92</v>
      </c>
      <c r="F18" s="84"/>
    </row>
    <row r="19" spans="1:6" x14ac:dyDescent="0.2">
      <c r="A19" s="53" t="s">
        <v>85</v>
      </c>
      <c r="B19" s="54" t="s">
        <v>86</v>
      </c>
      <c r="C19" s="83">
        <f>C20+C21</f>
        <v>426279</v>
      </c>
      <c r="D19" s="83">
        <f>D20+D21</f>
        <v>426279</v>
      </c>
      <c r="E19" s="83">
        <f>E20+E21</f>
        <v>369492.13</v>
      </c>
      <c r="F19" s="83">
        <f>(E20*100)/D20</f>
        <v>53.63720930232558</v>
      </c>
    </row>
    <row r="20" spans="1:6" x14ac:dyDescent="0.2">
      <c r="A20" s="55" t="s">
        <v>87</v>
      </c>
      <c r="B20" s="56" t="s">
        <v>88</v>
      </c>
      <c r="C20" s="84">
        <v>120400</v>
      </c>
      <c r="D20" s="84">
        <v>120400</v>
      </c>
      <c r="E20" s="84">
        <v>64579.199999999997</v>
      </c>
      <c r="F20" s="84"/>
    </row>
    <row r="21" spans="1:6" x14ac:dyDescent="0.2">
      <c r="A21" s="55" t="s">
        <v>89</v>
      </c>
      <c r="B21" s="56" t="s">
        <v>90</v>
      </c>
      <c r="C21" s="84">
        <v>305879</v>
      </c>
      <c r="D21" s="84">
        <v>305879</v>
      </c>
      <c r="E21" s="84">
        <v>304912.93</v>
      </c>
      <c r="F21" s="84"/>
    </row>
    <row r="22" spans="1:6" x14ac:dyDescent="0.2">
      <c r="A22" s="51" t="s">
        <v>91</v>
      </c>
      <c r="B22" s="52" t="s">
        <v>92</v>
      </c>
      <c r="C22" s="82">
        <f>C23+C28+C34+C44+C46</f>
        <v>1201238</v>
      </c>
      <c r="D22" s="82">
        <f>D23+D28+D34+D44+D46</f>
        <v>1201238</v>
      </c>
      <c r="E22" s="82">
        <f>E23+E28+E34+E44+E46</f>
        <v>544329.18999999994</v>
      </c>
      <c r="F22" s="81">
        <f>(E23*100)/D23</f>
        <v>59.13564516129032</v>
      </c>
    </row>
    <row r="23" spans="1:6" x14ac:dyDescent="0.2">
      <c r="A23" s="53" t="s">
        <v>93</v>
      </c>
      <c r="B23" s="54" t="s">
        <v>94</v>
      </c>
      <c r="C23" s="83">
        <f>C24+C25+C26+C27</f>
        <v>68200</v>
      </c>
      <c r="D23" s="83">
        <f>D24+D25+D26+D27</f>
        <v>68200</v>
      </c>
      <c r="E23" s="83">
        <f>E24+E25+E26+E27</f>
        <v>40330.51</v>
      </c>
      <c r="F23" s="83">
        <f>(E24*100)/D24</f>
        <v>22.811666666666667</v>
      </c>
    </row>
    <row r="24" spans="1:6" x14ac:dyDescent="0.2">
      <c r="A24" s="55" t="s">
        <v>95</v>
      </c>
      <c r="B24" s="56" t="s">
        <v>96</v>
      </c>
      <c r="C24" s="84">
        <v>6000</v>
      </c>
      <c r="D24" s="84">
        <v>6000</v>
      </c>
      <c r="E24" s="84">
        <v>1368.7</v>
      </c>
      <c r="F24" s="84"/>
    </row>
    <row r="25" spans="1:6" ht="25.5" x14ac:dyDescent="0.2">
      <c r="A25" s="55" t="s">
        <v>97</v>
      </c>
      <c r="B25" s="56" t="s">
        <v>98</v>
      </c>
      <c r="C25" s="84">
        <v>60000</v>
      </c>
      <c r="D25" s="84">
        <v>60000</v>
      </c>
      <c r="E25" s="84">
        <v>38660.01</v>
      </c>
      <c r="F25" s="84"/>
    </row>
    <row r="26" spans="1:6" x14ac:dyDescent="0.2">
      <c r="A26" s="55" t="s">
        <v>99</v>
      </c>
      <c r="B26" s="56" t="s">
        <v>100</v>
      </c>
      <c r="C26" s="84">
        <v>2000</v>
      </c>
      <c r="D26" s="84">
        <v>2000</v>
      </c>
      <c r="E26" s="84">
        <v>260</v>
      </c>
      <c r="F26" s="84"/>
    </row>
    <row r="27" spans="1:6" x14ac:dyDescent="0.2">
      <c r="A27" s="55" t="s">
        <v>101</v>
      </c>
      <c r="B27" s="56" t="s">
        <v>102</v>
      </c>
      <c r="C27" s="84">
        <v>200</v>
      </c>
      <c r="D27" s="84">
        <v>200</v>
      </c>
      <c r="E27" s="84">
        <v>41.8</v>
      </c>
      <c r="F27" s="84"/>
    </row>
    <row r="28" spans="1:6" x14ac:dyDescent="0.2">
      <c r="A28" s="53" t="s">
        <v>103</v>
      </c>
      <c r="B28" s="54" t="s">
        <v>104</v>
      </c>
      <c r="C28" s="83">
        <f>C29+C30+C31+C32+C33</f>
        <v>161857</v>
      </c>
      <c r="D28" s="83">
        <f>D29+D30+D31+D32+D33</f>
        <v>161857</v>
      </c>
      <c r="E28" s="83">
        <f>E29+E30+E31+E32+E33</f>
        <v>69715.910000000018</v>
      </c>
      <c r="F28" s="83">
        <f>(E29*100)/D29</f>
        <v>47.082233766233763</v>
      </c>
    </row>
    <row r="29" spans="1:6" x14ac:dyDescent="0.2">
      <c r="A29" s="55" t="s">
        <v>105</v>
      </c>
      <c r="B29" s="56" t="s">
        <v>106</v>
      </c>
      <c r="C29" s="84">
        <v>38500</v>
      </c>
      <c r="D29" s="84">
        <v>38500</v>
      </c>
      <c r="E29" s="84">
        <v>18126.66</v>
      </c>
      <c r="F29" s="84"/>
    </row>
    <row r="30" spans="1:6" x14ac:dyDescent="0.2">
      <c r="A30" s="55" t="s">
        <v>107</v>
      </c>
      <c r="B30" s="56" t="s">
        <v>108</v>
      </c>
      <c r="C30" s="84">
        <v>119500</v>
      </c>
      <c r="D30" s="84">
        <v>119500</v>
      </c>
      <c r="E30" s="84">
        <v>48784.66</v>
      </c>
      <c r="F30" s="84"/>
    </row>
    <row r="31" spans="1:6" x14ac:dyDescent="0.2">
      <c r="A31" s="55" t="s">
        <v>109</v>
      </c>
      <c r="B31" s="56" t="s">
        <v>110</v>
      </c>
      <c r="C31" s="84">
        <v>2000</v>
      </c>
      <c r="D31" s="84">
        <v>2000</v>
      </c>
      <c r="E31" s="84">
        <v>2131.11</v>
      </c>
      <c r="F31" s="84"/>
    </row>
    <row r="32" spans="1:6" x14ac:dyDescent="0.2">
      <c r="A32" s="55" t="s">
        <v>111</v>
      </c>
      <c r="B32" s="56" t="s">
        <v>112</v>
      </c>
      <c r="C32" s="84">
        <v>1327</v>
      </c>
      <c r="D32" s="84">
        <v>1327</v>
      </c>
      <c r="E32" s="84">
        <v>468.49</v>
      </c>
      <c r="F32" s="84"/>
    </row>
    <row r="33" spans="1:6" x14ac:dyDescent="0.2">
      <c r="A33" s="55" t="s">
        <v>113</v>
      </c>
      <c r="B33" s="56" t="s">
        <v>114</v>
      </c>
      <c r="C33" s="84">
        <v>530</v>
      </c>
      <c r="D33" s="84">
        <v>530</v>
      </c>
      <c r="E33" s="84">
        <v>204.99</v>
      </c>
      <c r="F33" s="84"/>
    </row>
    <row r="34" spans="1:6" x14ac:dyDescent="0.2">
      <c r="A34" s="53" t="s">
        <v>115</v>
      </c>
      <c r="B34" s="54" t="s">
        <v>116</v>
      </c>
      <c r="C34" s="83">
        <f>C35+C36+C37+C38+C39+C40+C41+C42+C43</f>
        <v>950134</v>
      </c>
      <c r="D34" s="83">
        <f>D35+D36+D37+D38+D39+D40+D41+D42+D43</f>
        <v>950134</v>
      </c>
      <c r="E34" s="83">
        <f>E35+E36+E37+E38+E39+E40+E41+E42+E43</f>
        <v>424463.83</v>
      </c>
      <c r="F34" s="83">
        <f>(E35*100)/D35</f>
        <v>44.387</v>
      </c>
    </row>
    <row r="35" spans="1:6" x14ac:dyDescent="0.2">
      <c r="A35" s="55" t="s">
        <v>117</v>
      </c>
      <c r="B35" s="56" t="s">
        <v>118</v>
      </c>
      <c r="C35" s="84">
        <v>68000</v>
      </c>
      <c r="D35" s="84">
        <v>68000</v>
      </c>
      <c r="E35" s="84">
        <v>30183.16</v>
      </c>
      <c r="F35" s="84"/>
    </row>
    <row r="36" spans="1:6" x14ac:dyDescent="0.2">
      <c r="A36" s="55" t="s">
        <v>119</v>
      </c>
      <c r="B36" s="56" t="s">
        <v>120</v>
      </c>
      <c r="C36" s="84">
        <v>20000</v>
      </c>
      <c r="D36" s="84">
        <v>20000</v>
      </c>
      <c r="E36" s="84">
        <v>11921.79</v>
      </c>
      <c r="F36" s="84"/>
    </row>
    <row r="37" spans="1:6" x14ac:dyDescent="0.2">
      <c r="A37" s="55" t="s">
        <v>121</v>
      </c>
      <c r="B37" s="56" t="s">
        <v>122</v>
      </c>
      <c r="C37" s="84">
        <v>3200</v>
      </c>
      <c r="D37" s="84">
        <v>3200</v>
      </c>
      <c r="E37" s="84">
        <v>100</v>
      </c>
      <c r="F37" s="84"/>
    </row>
    <row r="38" spans="1:6" x14ac:dyDescent="0.2">
      <c r="A38" s="55" t="s">
        <v>123</v>
      </c>
      <c r="B38" s="56" t="s">
        <v>124</v>
      </c>
      <c r="C38" s="84">
        <v>14000</v>
      </c>
      <c r="D38" s="84">
        <v>14000</v>
      </c>
      <c r="E38" s="84">
        <v>6280.81</v>
      </c>
      <c r="F38" s="84"/>
    </row>
    <row r="39" spans="1:6" x14ac:dyDescent="0.2">
      <c r="A39" s="55" t="s">
        <v>125</v>
      </c>
      <c r="B39" s="56" t="s">
        <v>126</v>
      </c>
      <c r="C39" s="84">
        <v>14600</v>
      </c>
      <c r="D39" s="84">
        <v>14600</v>
      </c>
      <c r="E39" s="84">
        <v>7275.3</v>
      </c>
      <c r="F39" s="84"/>
    </row>
    <row r="40" spans="1:6" x14ac:dyDescent="0.2">
      <c r="A40" s="55" t="s">
        <v>127</v>
      </c>
      <c r="B40" s="56" t="s">
        <v>128</v>
      </c>
      <c r="C40" s="84">
        <v>13000</v>
      </c>
      <c r="D40" s="84">
        <v>13000</v>
      </c>
      <c r="E40" s="84">
        <v>55</v>
      </c>
      <c r="F40" s="84"/>
    </row>
    <row r="41" spans="1:6" x14ac:dyDescent="0.2">
      <c r="A41" s="55" t="s">
        <v>129</v>
      </c>
      <c r="B41" s="56" t="s">
        <v>130</v>
      </c>
      <c r="C41" s="84">
        <v>810169</v>
      </c>
      <c r="D41" s="84">
        <v>810169</v>
      </c>
      <c r="E41" s="84">
        <v>365767.48</v>
      </c>
      <c r="F41" s="84"/>
    </row>
    <row r="42" spans="1:6" x14ac:dyDescent="0.2">
      <c r="A42" s="55" t="s">
        <v>131</v>
      </c>
      <c r="B42" s="56" t="s">
        <v>132</v>
      </c>
      <c r="C42" s="84">
        <v>65</v>
      </c>
      <c r="D42" s="84">
        <v>65</v>
      </c>
      <c r="E42" s="84">
        <v>9.9600000000000009</v>
      </c>
      <c r="F42" s="84"/>
    </row>
    <row r="43" spans="1:6" x14ac:dyDescent="0.2">
      <c r="A43" s="55" t="s">
        <v>133</v>
      </c>
      <c r="B43" s="56" t="s">
        <v>134</v>
      </c>
      <c r="C43" s="84">
        <v>7100</v>
      </c>
      <c r="D43" s="84">
        <v>7100</v>
      </c>
      <c r="E43" s="84">
        <v>2870.33</v>
      </c>
      <c r="F43" s="84"/>
    </row>
    <row r="44" spans="1:6" x14ac:dyDescent="0.2">
      <c r="A44" s="53" t="s">
        <v>135</v>
      </c>
      <c r="B44" s="54" t="s">
        <v>136</v>
      </c>
      <c r="C44" s="83">
        <f>C45</f>
        <v>15000</v>
      </c>
      <c r="D44" s="83">
        <f>D45</f>
        <v>15000</v>
      </c>
      <c r="E44" s="83">
        <f>E45</f>
        <v>9500</v>
      </c>
      <c r="F44" s="83">
        <f>(E45*100)/D45</f>
        <v>63.333333333333336</v>
      </c>
    </row>
    <row r="45" spans="1:6" ht="25.5" x14ac:dyDescent="0.2">
      <c r="A45" s="55" t="s">
        <v>137</v>
      </c>
      <c r="B45" s="56" t="s">
        <v>138</v>
      </c>
      <c r="C45" s="84">
        <v>15000</v>
      </c>
      <c r="D45" s="84">
        <v>15000</v>
      </c>
      <c r="E45" s="84">
        <v>9500</v>
      </c>
      <c r="F45" s="84"/>
    </row>
    <row r="46" spans="1:6" x14ac:dyDescent="0.2">
      <c r="A46" s="53" t="s">
        <v>139</v>
      </c>
      <c r="B46" s="54" t="s">
        <v>140</v>
      </c>
      <c r="C46" s="83">
        <f>C47+C48+C49+C50</f>
        <v>6047</v>
      </c>
      <c r="D46" s="83">
        <f>D47+D48+D49+D50</f>
        <v>6047</v>
      </c>
      <c r="E46" s="83">
        <f>E47+E48+E49+E50</f>
        <v>318.94</v>
      </c>
      <c r="F46" s="83">
        <f>(E47*100)/D47</f>
        <v>0</v>
      </c>
    </row>
    <row r="47" spans="1:6" x14ac:dyDescent="0.2">
      <c r="A47" s="55" t="s">
        <v>141</v>
      </c>
      <c r="B47" s="56" t="s">
        <v>142</v>
      </c>
      <c r="C47" s="84">
        <v>2061</v>
      </c>
      <c r="D47" s="84">
        <v>2061</v>
      </c>
      <c r="E47" s="84">
        <v>0</v>
      </c>
      <c r="F47" s="84"/>
    </row>
    <row r="48" spans="1:6" x14ac:dyDescent="0.2">
      <c r="A48" s="55" t="s">
        <v>143</v>
      </c>
      <c r="B48" s="56" t="s">
        <v>144</v>
      </c>
      <c r="C48" s="84">
        <v>1063</v>
      </c>
      <c r="D48" s="84">
        <v>1063</v>
      </c>
      <c r="E48" s="84">
        <v>62.1</v>
      </c>
      <c r="F48" s="84"/>
    </row>
    <row r="49" spans="1:6" x14ac:dyDescent="0.2">
      <c r="A49" s="55" t="s">
        <v>145</v>
      </c>
      <c r="B49" s="56" t="s">
        <v>146</v>
      </c>
      <c r="C49" s="84">
        <v>2123</v>
      </c>
      <c r="D49" s="84">
        <v>2123</v>
      </c>
      <c r="E49" s="84">
        <v>127.44</v>
      </c>
      <c r="F49" s="84"/>
    </row>
    <row r="50" spans="1:6" x14ac:dyDescent="0.2">
      <c r="A50" s="55" t="s">
        <v>147</v>
      </c>
      <c r="B50" s="56" t="s">
        <v>140</v>
      </c>
      <c r="C50" s="84">
        <v>800</v>
      </c>
      <c r="D50" s="84">
        <v>800</v>
      </c>
      <c r="E50" s="84">
        <v>129.4</v>
      </c>
      <c r="F50" s="84"/>
    </row>
    <row r="51" spans="1:6" x14ac:dyDescent="0.2">
      <c r="A51" s="51" t="s">
        <v>148</v>
      </c>
      <c r="B51" s="52" t="s">
        <v>149</v>
      </c>
      <c r="C51" s="82">
        <f>C52+C54</f>
        <v>4092</v>
      </c>
      <c r="D51" s="82">
        <f>D52+D54</f>
        <v>4092</v>
      </c>
      <c r="E51" s="82">
        <f>E52+E54</f>
        <v>1160.54</v>
      </c>
      <c r="F51" s="81">
        <f>(E52*100)/D52</f>
        <v>4.9048672566371678</v>
      </c>
    </row>
    <row r="52" spans="1:6" x14ac:dyDescent="0.2">
      <c r="A52" s="53" t="s">
        <v>150</v>
      </c>
      <c r="B52" s="54" t="s">
        <v>151</v>
      </c>
      <c r="C52" s="83">
        <f>C53</f>
        <v>2260</v>
      </c>
      <c r="D52" s="83">
        <f>D53</f>
        <v>2260</v>
      </c>
      <c r="E52" s="83">
        <f>E53</f>
        <v>110.85</v>
      </c>
      <c r="F52" s="83">
        <f>(E53*100)/D53</f>
        <v>4.9048672566371678</v>
      </c>
    </row>
    <row r="53" spans="1:6" ht="25.5" x14ac:dyDescent="0.2">
      <c r="A53" s="55" t="s">
        <v>152</v>
      </c>
      <c r="B53" s="56" t="s">
        <v>153</v>
      </c>
      <c r="C53" s="84">
        <v>2260</v>
      </c>
      <c r="D53" s="84">
        <v>2260</v>
      </c>
      <c r="E53" s="84">
        <v>110.85</v>
      </c>
      <c r="F53" s="84"/>
    </row>
    <row r="54" spans="1:6" x14ac:dyDescent="0.2">
      <c r="A54" s="53" t="s">
        <v>154</v>
      </c>
      <c r="B54" s="54" t="s">
        <v>155</v>
      </c>
      <c r="C54" s="83">
        <f>C55+C56</f>
        <v>1832</v>
      </c>
      <c r="D54" s="83">
        <f>D55+D56</f>
        <v>1832</v>
      </c>
      <c r="E54" s="83">
        <f>E55+E56</f>
        <v>1049.69</v>
      </c>
      <c r="F54" s="83">
        <f>(E55*100)/D55</f>
        <v>68.666666666666671</v>
      </c>
    </row>
    <row r="55" spans="1:6" x14ac:dyDescent="0.2">
      <c r="A55" s="55" t="s">
        <v>156</v>
      </c>
      <c r="B55" s="56" t="s">
        <v>157</v>
      </c>
      <c r="C55" s="84">
        <v>1500</v>
      </c>
      <c r="D55" s="84">
        <v>1500</v>
      </c>
      <c r="E55" s="84">
        <v>1030</v>
      </c>
      <c r="F55" s="84"/>
    </row>
    <row r="56" spans="1:6" x14ac:dyDescent="0.2">
      <c r="A56" s="55" t="s">
        <v>158</v>
      </c>
      <c r="B56" s="56" t="s">
        <v>159</v>
      </c>
      <c r="C56" s="84">
        <v>332</v>
      </c>
      <c r="D56" s="84">
        <v>332</v>
      </c>
      <c r="E56" s="84">
        <v>19.690000000000001</v>
      </c>
      <c r="F56" s="84"/>
    </row>
    <row r="57" spans="1:6" x14ac:dyDescent="0.2">
      <c r="A57" s="49" t="s">
        <v>160</v>
      </c>
      <c r="B57" s="50" t="s">
        <v>161</v>
      </c>
      <c r="C57" s="80">
        <f t="shared" ref="C57:E59" si="0">C58</f>
        <v>11044</v>
      </c>
      <c r="D57" s="80">
        <f t="shared" si="0"/>
        <v>11044</v>
      </c>
      <c r="E57" s="80">
        <f t="shared" si="0"/>
        <v>2516.67</v>
      </c>
      <c r="F57" s="81">
        <f>(E58*100)/D58</f>
        <v>22.787667511771097</v>
      </c>
    </row>
    <row r="58" spans="1:6" x14ac:dyDescent="0.2">
      <c r="A58" s="51" t="s">
        <v>162</v>
      </c>
      <c r="B58" s="52" t="s">
        <v>163</v>
      </c>
      <c r="C58" s="82">
        <f t="shared" si="0"/>
        <v>11044</v>
      </c>
      <c r="D58" s="82">
        <f t="shared" si="0"/>
        <v>11044</v>
      </c>
      <c r="E58" s="82">
        <f t="shared" si="0"/>
        <v>2516.67</v>
      </c>
      <c r="F58" s="81">
        <f>(E59*100)/D59</f>
        <v>22.787667511771097</v>
      </c>
    </row>
    <row r="59" spans="1:6" x14ac:dyDescent="0.2">
      <c r="A59" s="53" t="s">
        <v>170</v>
      </c>
      <c r="B59" s="54" t="s">
        <v>171</v>
      </c>
      <c r="C59" s="83">
        <f t="shared" si="0"/>
        <v>11044</v>
      </c>
      <c r="D59" s="83">
        <f t="shared" si="0"/>
        <v>11044</v>
      </c>
      <c r="E59" s="83">
        <f t="shared" si="0"/>
        <v>2516.67</v>
      </c>
      <c r="F59" s="83">
        <f>(E60*100)/D60</f>
        <v>22.787667511771097</v>
      </c>
    </row>
    <row r="60" spans="1:6" x14ac:dyDescent="0.2">
      <c r="A60" s="55" t="s">
        <v>172</v>
      </c>
      <c r="B60" s="56" t="s">
        <v>173</v>
      </c>
      <c r="C60" s="84">
        <v>11044</v>
      </c>
      <c r="D60" s="84">
        <v>11044</v>
      </c>
      <c r="E60" s="84">
        <v>2516.67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1">C62</f>
        <v>4995653</v>
      </c>
      <c r="D61" s="80">
        <f t="shared" si="1"/>
        <v>4995653</v>
      </c>
      <c r="E61" s="80">
        <f t="shared" si="1"/>
        <v>2863488.56</v>
      </c>
      <c r="F61" s="81">
        <f>(E62*100)/D62</f>
        <v>57.31960486446917</v>
      </c>
    </row>
    <row r="62" spans="1:6" x14ac:dyDescent="0.2">
      <c r="A62" s="51" t="s">
        <v>64</v>
      </c>
      <c r="B62" s="52" t="s">
        <v>65</v>
      </c>
      <c r="C62" s="82">
        <f t="shared" si="1"/>
        <v>4995653</v>
      </c>
      <c r="D62" s="82">
        <f t="shared" si="1"/>
        <v>4995653</v>
      </c>
      <c r="E62" s="82">
        <f t="shared" si="1"/>
        <v>2863488.56</v>
      </c>
      <c r="F62" s="81">
        <f>(E63*100)/D63</f>
        <v>57.31960486446917</v>
      </c>
    </row>
    <row r="63" spans="1:6" ht="25.5" x14ac:dyDescent="0.2">
      <c r="A63" s="53" t="s">
        <v>66</v>
      </c>
      <c r="B63" s="54" t="s">
        <v>67</v>
      </c>
      <c r="C63" s="83">
        <f>C64+C65</f>
        <v>4995653</v>
      </c>
      <c r="D63" s="83">
        <f>D64+D65</f>
        <v>4995653</v>
      </c>
      <c r="E63" s="83">
        <f>E64+E65</f>
        <v>2863488.56</v>
      </c>
      <c r="F63" s="83">
        <f>(E64*100)/D64</f>
        <v>57.396114519714587</v>
      </c>
    </row>
    <row r="64" spans="1:6" x14ac:dyDescent="0.2">
      <c r="A64" s="55" t="s">
        <v>68</v>
      </c>
      <c r="B64" s="56" t="s">
        <v>69</v>
      </c>
      <c r="C64" s="84">
        <v>4984609</v>
      </c>
      <c r="D64" s="84">
        <v>4984609</v>
      </c>
      <c r="E64" s="84">
        <v>2860971.89</v>
      </c>
      <c r="F64" s="84"/>
    </row>
    <row r="65" spans="1:6" ht="25.5" x14ac:dyDescent="0.2">
      <c r="A65" s="55" t="s">
        <v>70</v>
      </c>
      <c r="B65" s="56" t="s">
        <v>71</v>
      </c>
      <c r="C65" s="84">
        <v>11044</v>
      </c>
      <c r="D65" s="84">
        <v>11044</v>
      </c>
      <c r="E65" s="84">
        <v>2516.67</v>
      </c>
      <c r="F65" s="84"/>
    </row>
    <row r="66" spans="1:6" x14ac:dyDescent="0.2">
      <c r="A66" s="48" t="s">
        <v>186</v>
      </c>
      <c r="B66" s="48" t="s">
        <v>193</v>
      </c>
      <c r="C66" s="78"/>
      <c r="D66" s="78"/>
      <c r="E66" s="78"/>
      <c r="F66" s="79" t="e">
        <f>(E66*100)/D66</f>
        <v>#DIV/0!</v>
      </c>
    </row>
    <row r="67" spans="1:6" x14ac:dyDescent="0.2">
      <c r="A67" s="49" t="s">
        <v>72</v>
      </c>
      <c r="B67" s="50" t="s">
        <v>73</v>
      </c>
      <c r="C67" s="80">
        <f>C68</f>
        <v>665</v>
      </c>
      <c r="D67" s="80">
        <f>D68</f>
        <v>665</v>
      </c>
      <c r="E67" s="80">
        <f>E68</f>
        <v>0</v>
      </c>
      <c r="F67" s="81">
        <f>(E68*100)/D68</f>
        <v>0</v>
      </c>
    </row>
    <row r="68" spans="1:6" x14ac:dyDescent="0.2">
      <c r="A68" s="51" t="s">
        <v>91</v>
      </c>
      <c r="B68" s="52" t="s">
        <v>92</v>
      </c>
      <c r="C68" s="82">
        <f>C69+C71</f>
        <v>665</v>
      </c>
      <c r="D68" s="82">
        <f>D69+D71</f>
        <v>665</v>
      </c>
      <c r="E68" s="82">
        <f>E69+E71</f>
        <v>0</v>
      </c>
      <c r="F68" s="81">
        <f>(E69*100)/D69</f>
        <v>0</v>
      </c>
    </row>
    <row r="69" spans="1:6" x14ac:dyDescent="0.2">
      <c r="A69" s="53" t="s">
        <v>115</v>
      </c>
      <c r="B69" s="54" t="s">
        <v>116</v>
      </c>
      <c r="C69" s="83">
        <f>C70</f>
        <v>665</v>
      </c>
      <c r="D69" s="83">
        <f>D70</f>
        <v>665</v>
      </c>
      <c r="E69" s="83">
        <f>E70</f>
        <v>0</v>
      </c>
      <c r="F69" s="83">
        <f>(E70*100)/D70</f>
        <v>0</v>
      </c>
    </row>
    <row r="70" spans="1:6" x14ac:dyDescent="0.2">
      <c r="A70" s="55" t="s">
        <v>119</v>
      </c>
      <c r="B70" s="56" t="s">
        <v>120</v>
      </c>
      <c r="C70" s="84">
        <v>665</v>
      </c>
      <c r="D70" s="84">
        <v>665</v>
      </c>
      <c r="E70" s="84">
        <v>0</v>
      </c>
      <c r="F70" s="84"/>
    </row>
    <row r="71" spans="1:6" x14ac:dyDescent="0.2">
      <c r="A71" s="53" t="s">
        <v>139</v>
      </c>
      <c r="B71" s="54" t="s">
        <v>140</v>
      </c>
      <c r="C71" s="83">
        <f>C72</f>
        <v>0</v>
      </c>
      <c r="D71" s="83">
        <f>D72</f>
        <v>0</v>
      </c>
      <c r="E71" s="83">
        <f>E72</f>
        <v>0</v>
      </c>
      <c r="F71" s="83" t="e">
        <f>(E72*100)/D72</f>
        <v>#DIV/0!</v>
      </c>
    </row>
    <row r="72" spans="1:6" x14ac:dyDescent="0.2">
      <c r="A72" s="55" t="s">
        <v>143</v>
      </c>
      <c r="B72" s="56" t="s">
        <v>144</v>
      </c>
      <c r="C72" s="84">
        <v>0</v>
      </c>
      <c r="D72" s="84">
        <v>0</v>
      </c>
      <c r="E72" s="84">
        <v>0</v>
      </c>
      <c r="F72" s="84"/>
    </row>
    <row r="73" spans="1:6" x14ac:dyDescent="0.2">
      <c r="A73" s="49" t="s">
        <v>160</v>
      </c>
      <c r="B73" s="50" t="s">
        <v>161</v>
      </c>
      <c r="C73" s="80">
        <f t="shared" ref="C73:E75" si="2">C74</f>
        <v>0</v>
      </c>
      <c r="D73" s="80">
        <f t="shared" si="2"/>
        <v>0</v>
      </c>
      <c r="E73" s="80">
        <f t="shared" si="2"/>
        <v>875</v>
      </c>
      <c r="F73" s="81" t="e">
        <f>(E74*100)/D74</f>
        <v>#DIV/0!</v>
      </c>
    </row>
    <row r="74" spans="1:6" x14ac:dyDescent="0.2">
      <c r="A74" s="51" t="s">
        <v>162</v>
      </c>
      <c r="B74" s="52" t="s">
        <v>163</v>
      </c>
      <c r="C74" s="82">
        <f t="shared" si="2"/>
        <v>0</v>
      </c>
      <c r="D74" s="82">
        <f t="shared" si="2"/>
        <v>0</v>
      </c>
      <c r="E74" s="82">
        <f t="shared" si="2"/>
        <v>875</v>
      </c>
      <c r="F74" s="81" t="e">
        <f>(E75*100)/D75</f>
        <v>#DIV/0!</v>
      </c>
    </row>
    <row r="75" spans="1:6" x14ac:dyDescent="0.2">
      <c r="A75" s="53" t="s">
        <v>164</v>
      </c>
      <c r="B75" s="54" t="s">
        <v>165</v>
      </c>
      <c r="C75" s="83">
        <f t="shared" si="2"/>
        <v>0</v>
      </c>
      <c r="D75" s="83">
        <f t="shared" si="2"/>
        <v>0</v>
      </c>
      <c r="E75" s="83">
        <f t="shared" si="2"/>
        <v>875</v>
      </c>
      <c r="F75" s="83" t="e">
        <f>(E76*100)/D76</f>
        <v>#DIV/0!</v>
      </c>
    </row>
    <row r="76" spans="1:6" x14ac:dyDescent="0.2">
      <c r="A76" s="55" t="s">
        <v>166</v>
      </c>
      <c r="B76" s="56" t="s">
        <v>167</v>
      </c>
      <c r="C76" s="84">
        <v>0</v>
      </c>
      <c r="D76" s="84">
        <v>0</v>
      </c>
      <c r="E76" s="84">
        <v>875</v>
      </c>
      <c r="F76" s="84"/>
    </row>
    <row r="77" spans="1:6" x14ac:dyDescent="0.2">
      <c r="A77" s="49" t="s">
        <v>50</v>
      </c>
      <c r="B77" s="50" t="s">
        <v>51</v>
      </c>
      <c r="C77" s="80">
        <f t="shared" ref="C77:E79" si="3">C78</f>
        <v>665</v>
      </c>
      <c r="D77" s="80">
        <f t="shared" si="3"/>
        <v>665</v>
      </c>
      <c r="E77" s="80">
        <f t="shared" si="3"/>
        <v>372.1</v>
      </c>
      <c r="F77" s="81">
        <f>(E78*100)/D78</f>
        <v>55.954887218045116</v>
      </c>
    </row>
    <row r="78" spans="1:6" x14ac:dyDescent="0.2">
      <c r="A78" s="51" t="s">
        <v>58</v>
      </c>
      <c r="B78" s="52" t="s">
        <v>59</v>
      </c>
      <c r="C78" s="82">
        <f t="shared" si="3"/>
        <v>665</v>
      </c>
      <c r="D78" s="82">
        <f t="shared" si="3"/>
        <v>665</v>
      </c>
      <c r="E78" s="82">
        <f t="shared" si="3"/>
        <v>372.1</v>
      </c>
      <c r="F78" s="81">
        <f>(E79*100)/D79</f>
        <v>55.954887218045116</v>
      </c>
    </row>
    <row r="79" spans="1:6" x14ac:dyDescent="0.2">
      <c r="A79" s="53" t="s">
        <v>60</v>
      </c>
      <c r="B79" s="54" t="s">
        <v>61</v>
      </c>
      <c r="C79" s="83">
        <f t="shared" si="3"/>
        <v>665</v>
      </c>
      <c r="D79" s="83">
        <f t="shared" si="3"/>
        <v>665</v>
      </c>
      <c r="E79" s="83">
        <f t="shared" si="3"/>
        <v>372.1</v>
      </c>
      <c r="F79" s="83">
        <f>(E80*100)/D80</f>
        <v>55.954887218045116</v>
      </c>
    </row>
    <row r="80" spans="1:6" x14ac:dyDescent="0.2">
      <c r="A80" s="55" t="s">
        <v>62</v>
      </c>
      <c r="B80" s="56" t="s">
        <v>63</v>
      </c>
      <c r="C80" s="84">
        <v>665</v>
      </c>
      <c r="D80" s="84">
        <v>665</v>
      </c>
      <c r="E80" s="84">
        <v>372.1</v>
      </c>
      <c r="F80" s="84"/>
    </row>
    <row r="81" spans="1:6" x14ac:dyDescent="0.2">
      <c r="A81" s="48" t="s">
        <v>74</v>
      </c>
      <c r="B81" s="48" t="s">
        <v>194</v>
      </c>
      <c r="C81" s="78"/>
      <c r="D81" s="78"/>
      <c r="E81" s="78"/>
      <c r="F81" s="79" t="e">
        <f>(E81*100)/D81</f>
        <v>#DIV/0!</v>
      </c>
    </row>
    <row r="82" spans="1:6" x14ac:dyDescent="0.2">
      <c r="A82" s="49" t="s">
        <v>72</v>
      </c>
      <c r="B82" s="50" t="s">
        <v>73</v>
      </c>
      <c r="C82" s="80">
        <f t="shared" ref="C82:E84" si="4">C83</f>
        <v>100</v>
      </c>
      <c r="D82" s="80">
        <f t="shared" si="4"/>
        <v>100</v>
      </c>
      <c r="E82" s="80">
        <f t="shared" si="4"/>
        <v>0</v>
      </c>
      <c r="F82" s="81">
        <f>(E83*100)/D83</f>
        <v>0</v>
      </c>
    </row>
    <row r="83" spans="1:6" x14ac:dyDescent="0.2">
      <c r="A83" s="51" t="s">
        <v>91</v>
      </c>
      <c r="B83" s="52" t="s">
        <v>92</v>
      </c>
      <c r="C83" s="82">
        <f t="shared" si="4"/>
        <v>100</v>
      </c>
      <c r="D83" s="82">
        <f t="shared" si="4"/>
        <v>100</v>
      </c>
      <c r="E83" s="82">
        <f t="shared" si="4"/>
        <v>0</v>
      </c>
      <c r="F83" s="81">
        <f>(E84*100)/D84</f>
        <v>0</v>
      </c>
    </row>
    <row r="84" spans="1:6" x14ac:dyDescent="0.2">
      <c r="A84" s="53" t="s">
        <v>115</v>
      </c>
      <c r="B84" s="54" t="s">
        <v>116</v>
      </c>
      <c r="C84" s="83">
        <f t="shared" si="4"/>
        <v>100</v>
      </c>
      <c r="D84" s="83">
        <f t="shared" si="4"/>
        <v>100</v>
      </c>
      <c r="E84" s="83">
        <f t="shared" si="4"/>
        <v>0</v>
      </c>
      <c r="F84" s="83">
        <f>(E85*100)/D85</f>
        <v>0</v>
      </c>
    </row>
    <row r="85" spans="1:6" x14ac:dyDescent="0.2">
      <c r="A85" s="55" t="s">
        <v>129</v>
      </c>
      <c r="B85" s="56" t="s">
        <v>130</v>
      </c>
      <c r="C85" s="84">
        <v>100</v>
      </c>
      <c r="D85" s="84">
        <v>100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5">C87</f>
        <v>100</v>
      </c>
      <c r="D86" s="80">
        <f t="shared" si="5"/>
        <v>100</v>
      </c>
      <c r="E86" s="80">
        <f t="shared" si="5"/>
        <v>0</v>
      </c>
      <c r="F86" s="81">
        <f>(E87*100)/D87</f>
        <v>0</v>
      </c>
    </row>
    <row r="87" spans="1:6" x14ac:dyDescent="0.2">
      <c r="A87" s="51" t="s">
        <v>52</v>
      </c>
      <c r="B87" s="52" t="s">
        <v>53</v>
      </c>
      <c r="C87" s="82">
        <f t="shared" si="5"/>
        <v>100</v>
      </c>
      <c r="D87" s="82">
        <f t="shared" si="5"/>
        <v>100</v>
      </c>
      <c r="E87" s="82">
        <f t="shared" si="5"/>
        <v>0</v>
      </c>
      <c r="F87" s="81">
        <f>(E88*100)/D88</f>
        <v>0</v>
      </c>
    </row>
    <row r="88" spans="1:6" x14ac:dyDescent="0.2">
      <c r="A88" s="53" t="s">
        <v>54</v>
      </c>
      <c r="B88" s="54" t="s">
        <v>55</v>
      </c>
      <c r="C88" s="83">
        <f t="shared" si="5"/>
        <v>100</v>
      </c>
      <c r="D88" s="83">
        <f t="shared" si="5"/>
        <v>100</v>
      </c>
      <c r="E88" s="83">
        <f t="shared" si="5"/>
        <v>0</v>
      </c>
      <c r="F88" s="83">
        <f>(E89*100)/D89</f>
        <v>0</v>
      </c>
    </row>
    <row r="89" spans="1:6" x14ac:dyDescent="0.2">
      <c r="A89" s="55" t="s">
        <v>56</v>
      </c>
      <c r="B89" s="56" t="s">
        <v>57</v>
      </c>
      <c r="C89" s="84">
        <v>100</v>
      </c>
      <c r="D89" s="84">
        <v>100</v>
      </c>
      <c r="E89" s="84">
        <v>0</v>
      </c>
      <c r="F89" s="84"/>
    </row>
    <row r="90" spans="1:6" x14ac:dyDescent="0.2">
      <c r="A90" s="48" t="s">
        <v>187</v>
      </c>
      <c r="B90" s="48" t="s">
        <v>195</v>
      </c>
      <c r="C90" s="78"/>
      <c r="D90" s="78"/>
      <c r="E90" s="78"/>
      <c r="F90" s="79" t="e">
        <f>(E90*100)/D90</f>
        <v>#DIV/0!</v>
      </c>
    </row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s="57" customFormat="1" x14ac:dyDescent="0.2"/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Diana Erhardt</cp:lastModifiedBy>
  <cp:lastPrinted>2023-07-24T12:33:14Z</cp:lastPrinted>
  <dcterms:created xsi:type="dcterms:W3CDTF">2022-08-12T12:51:27Z</dcterms:created>
  <dcterms:modified xsi:type="dcterms:W3CDTF">2025-07-17T10:42:31Z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