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munovic\Desktop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G12" i="1"/>
  <c r="K12" i="1" s="1"/>
  <c r="H12" i="1"/>
  <c r="I12" i="1"/>
  <c r="J12" i="1"/>
  <c r="L12" i="1" s="1"/>
  <c r="G15" i="1"/>
  <c r="H15" i="1"/>
  <c r="I15" i="1"/>
  <c r="J15" i="1"/>
  <c r="I16" i="1"/>
  <c r="J16" i="1" l="1"/>
  <c r="H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14" i="15"/>
  <c r="F112" i="15"/>
  <c r="E112" i="15"/>
  <c r="D112" i="15"/>
  <c r="C112" i="15"/>
  <c r="F111" i="15"/>
  <c r="E111" i="15"/>
  <c r="D111" i="15"/>
  <c r="C111" i="15"/>
  <c r="F110" i="15"/>
  <c r="E110" i="15"/>
  <c r="D110" i="15"/>
  <c r="C110" i="15"/>
  <c r="F108" i="15"/>
  <c r="E108" i="15"/>
  <c r="D108" i="15"/>
  <c r="C108" i="15"/>
  <c r="F107" i="15"/>
  <c r="E107" i="15"/>
  <c r="D107" i="15"/>
  <c r="C107" i="15"/>
  <c r="F106" i="15"/>
  <c r="E106" i="15"/>
  <c r="D106" i="15"/>
  <c r="C106" i="15"/>
  <c r="F105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9" i="15"/>
  <c r="E99" i="15"/>
  <c r="D99" i="15"/>
  <c r="C99" i="15"/>
  <c r="F98" i="15"/>
  <c r="E98" i="15"/>
  <c r="D98" i="15"/>
  <c r="C98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E6" i="5"/>
  <c r="D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J22" i="3"/>
  <c r="I22" i="3"/>
  <c r="H22" i="3"/>
  <c r="G22" i="3"/>
  <c r="K22" i="3" s="1"/>
  <c r="J21" i="3"/>
  <c r="J11" i="3" s="1"/>
  <c r="I21" i="3"/>
  <c r="H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C6" i="5" l="1"/>
  <c r="F6" i="5"/>
  <c r="H6" i="5" s="1"/>
  <c r="G6" i="5"/>
  <c r="L11" i="3"/>
  <c r="J10" i="3"/>
  <c r="L10" i="3" s="1"/>
  <c r="L21" i="3"/>
  <c r="G7" i="5"/>
  <c r="G21" i="3"/>
  <c r="K21" i="3" l="1"/>
  <c r="G11" i="3"/>
  <c r="G10" i="3" l="1"/>
  <c r="K10" i="3" s="1"/>
  <c r="K11" i="3"/>
</calcChain>
</file>

<file path=xl/sharedStrings.xml><?xml version="1.0" encoding="utf-8"?>
<sst xmlns="http://schemas.openxmlformats.org/spreadsheetml/2006/main" count="486" uniqueCount="211">
  <si>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</si>
  <si>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</si>
  <si>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</si>
  <si>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</si>
  <si>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</si>
  <si>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</si>
  <si>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</si>
  <si>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</si>
  <si>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</si>
  <si>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</si>
  <si>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</si>
  <si>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</si>
  <si>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</si>
  <si>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</si>
  <si>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</si>
  <si>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</si>
  <si>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</si>
  <si>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</si>
  <si>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</si>
  <si>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</si>
  <si>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</si>
  <si>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</si>
  <si>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</si>
  <si>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</si>
  <si>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</si>
  <si>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</si>
  <si>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</si>
  <si>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</si>
  <si>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</si>
  <si>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</si>
  <si>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</si>
  <si>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</si>
  <si>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</si>
  <si>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</si>
  <si>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</si>
  <si>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</si>
  <si>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</si>
  <si>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</si>
  <si>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</si>
  <si>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</si>
  <si>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</si>
  <si>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</si>
  <si>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</si>
  <si>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</si>
  <si>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</si>
  <si>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</si>
  <si>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</si>
  <si>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</si>
  <si>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</si>
  <si>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</si>
  <si>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</si>
  <si>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</si>
  <si>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</si>
  <si>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</si>
  <si>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</si>
  <si>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</si>
  <si>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</si>
  <si>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</si>
  <si>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</si>
  <si>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</si>
  <si>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</si>
  <si>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</si>
  <si>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</si>
  <si>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</si>
  <si>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</si>
  <si>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</si>
  <si>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</si>
  <si>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</si>
  <si>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</si>
  <si>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</si>
  <si>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</si>
  <si>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</si>
  <si>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</si>
  <si>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</si>
  <si>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</si>
  <si>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</si>
  <si>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</si>
  <si>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</si>
  <si>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</si>
  <si>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</si>
  <si>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</si>
  <si>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</si>
  <si>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</si>
  <si>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</si>
  <si>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</si>
  <si>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</si>
  <si>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</si>
  <si>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</si>
  <si>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</si>
  <si>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</si>
  <si>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</si>
  <si>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</si>
  <si>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</si>
  <si>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</si>
  <si>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</si>
  <si>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</si>
  <si>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</si>
  <si>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</si>
  <si>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</si>
  <si>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</si>
  <si>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</si>
  <si>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</si>
  <si>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</si>
  <si>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</si>
  <si>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</si>
  <si>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</si>
  <si>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</si>
  <si>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</si>
  <si>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</si>
  <si>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</si>
  <si>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</si>
  <si>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</si>
  <si>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</si>
  <si>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</si>
  <si>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</si>
  <si>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</si>
  <si>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</si>
  <si>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</si>
  <si>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</si>
  <si>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</si>
  <si>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</si>
  <si>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</si>
  <si>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</si>
  <si>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</si>
  <si>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</si>
  <si>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</si>
  <si>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</si>
  <si>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</si>
  <si>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</si>
  <si>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</si>
  <si>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</si>
  <si>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</si>
  <si>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</si>
  <si>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</si>
  <si>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</si>
  <si>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</si>
  <si>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</si>
  <si>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</si>
  <si>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</si>
  <si>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</si>
  <si>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</si>
  <si>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</si>
  <si>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</si>
  <si>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</si>
  <si>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</si>
  <si>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</si>
  <si>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</si>
  <si>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</si>
  <si>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</si>
  <si>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</si>
  <si>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</si>
  <si>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</si>
  <si>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</si>
  <si>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</si>
  <si>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</si>
  <si>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</si>
  <si>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</si>
  <si>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</si>
  <si>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</si>
  <si>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</si>
  <si>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</si>
  <si>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</si>
  <si>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</si>
  <si>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</si>
  <si>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</si>
  <si>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</si>
  <si>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</si>
  <si>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</si>
  <si>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</si>
  <si>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</si>
  <si>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</si>
  <si>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</si>
  <si>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</si>
  <si>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</si>
  <si>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</si>
  <si>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</si>
  <si>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</si>
  <si>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</si>
  <si>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</si>
  <si>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</si>
  <si>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</si>
  <si>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</si>
  <si>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</si>
  <si>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</si>
  <si>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</si>
  <si>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</si>
  <si>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</si>
  <si>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</si>
  <si>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</si>
  <si>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</si>
  <si>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</si>
  <si>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</si>
  <si>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</si>
  <si>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</si>
  <si>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</si>
  <si>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</si>
  <si>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65 Županijski sudovi</t>
  </si>
  <si>
    <t>3453 RIJEKA ŽUPANIJSKI SUD</t>
  </si>
  <si>
    <t>2803 Vođenje sudskih postupaka</t>
  </si>
  <si>
    <t>11</t>
  </si>
  <si>
    <t>43</t>
  </si>
  <si>
    <t>52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</si>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</sst>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4" workbookViewId="0">
      <selection activeCell="H14" sqref="H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2089418.62</v>
      </c>
      <c r="H10" s="86">
        <v>6860417</v>
      </c>
      <c r="I10" s="86">
        <v>6860417</v>
      </c>
      <c r="J10" s="86">
        <f>2573404.91</f>
        <v>2573404.91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2089418.62</v>
      </c>
      <c r="H12" s="87">
        <f t="shared" ref="H12:J12" si="0">H10+H11</f>
        <v>6860417</v>
      </c>
      <c r="I12" s="87">
        <f t="shared" si="0"/>
        <v>6860417</v>
      </c>
      <c r="J12" s="87">
        <f t="shared" si="0"/>
        <v>2573404.91</v>
      </c>
      <c r="K12" s="88">
        <f>J12/G12*100</f>
        <v>123.1636822495628</v>
      </c>
      <c r="L12" s="88">
        <f>J12/I12*100</f>
        <v>37.510910925676974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2065995.64</v>
      </c>
      <c r="H13" s="86">
        <v>4329417</v>
      </c>
      <c r="I13" s="86">
        <v>4329417</v>
      </c>
      <c r="J13" s="86">
        <v>2294743.9700000002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23422.98</v>
      </c>
      <c r="H14" s="86">
        <v>2531000</v>
      </c>
      <c r="I14" s="86">
        <v>2531000</v>
      </c>
      <c r="J14" s="86">
        <v>278660.94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2089418.6199999999</v>
      </c>
      <c r="H15" s="87">
        <f t="shared" ref="H15:J15" si="1">H13+H14</f>
        <v>6860417</v>
      </c>
      <c r="I15" s="87">
        <f t="shared" si="1"/>
        <v>6860417</v>
      </c>
      <c r="J15" s="87">
        <f t="shared" si="1"/>
        <v>2573404.91</v>
      </c>
      <c r="K15" s="88">
        <f>J15/G15*100</f>
        <v>123.163682249563</v>
      </c>
      <c r="L15" s="88">
        <f>J15/I15*100</f>
        <v>37.510910925677003</v>
      </c>
    </row>
    <row r="16" spans="2:13" x14ac:dyDescent="0.25">
      <c r="B16" s="112" t="s">
        <v>2</v>
      </c>
      <c r="C16" s="98"/>
      <c r="D16" s="98"/>
      <c r="E16" s="98"/>
      <c r="F16" s="98"/>
      <c r="G16" s="90">
        <v>420.19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1399.9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1399.9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420.19</v>
      </c>
      <c r="H27" s="94">
        <f t="shared" ref="H27:J27" si="5">H16+H26</f>
        <v>1399.9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5"/>
  <sheetViews>
    <sheetView zoomScale="90" zoomScaleNormal="90" workbookViewId="0">
      <selection activeCell="B4" sqref="B4:L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2089418.6199999999</v>
      </c>
      <c r="H10" s="65">
        <f>H11</f>
        <v>6860417</v>
      </c>
      <c r="I10" s="65">
        <f>I11</f>
        <v>6860417</v>
      </c>
      <c r="J10" s="65">
        <f>J11</f>
        <v>2573404.91</v>
      </c>
      <c r="K10" s="69">
        <f t="shared" ref="K10:K24" si="0">(J10*100)/G10</f>
        <v>123.16368224956281</v>
      </c>
      <c r="L10" s="69">
        <f t="shared" ref="L10:L24" si="1">(J10*100)/I10</f>
        <v>37.510910925676967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2089418.6199999999</v>
      </c>
      <c r="H11" s="65">
        <f>H12+H15+H18+H21</f>
        <v>6860417</v>
      </c>
      <c r="I11" s="65">
        <f>I12+I15+I18+I21</f>
        <v>6860417</v>
      </c>
      <c r="J11" s="65">
        <f>J12+J15+J18+J21</f>
        <v>2573404.91</v>
      </c>
      <c r="K11" s="65">
        <f t="shared" si="0"/>
        <v>123.16368224956281</v>
      </c>
      <c r="L11" s="65">
        <f t="shared" si="1"/>
        <v>37.510910925676967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5000</v>
      </c>
      <c r="I12" s="65">
        <f t="shared" si="2"/>
        <v>5000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5000</v>
      </c>
      <c r="I13" s="65">
        <f t="shared" si="2"/>
        <v>5000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5000</v>
      </c>
      <c r="I14" s="66">
        <v>5000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2000</v>
      </c>
      <c r="I15" s="65">
        <f t="shared" si="3"/>
        <v>2000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2000</v>
      </c>
      <c r="I16" s="65">
        <f t="shared" si="3"/>
        <v>2000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2000</v>
      </c>
      <c r="I17" s="66">
        <v>2000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1500</v>
      </c>
      <c r="I18" s="65">
        <f t="shared" si="4"/>
        <v>1500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1500</v>
      </c>
      <c r="I19" s="65">
        <f t="shared" si="4"/>
        <v>1500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1500</v>
      </c>
      <c r="I20" s="66">
        <v>1500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2089418.6199999999</v>
      </c>
      <c r="H21" s="65">
        <f>H22</f>
        <v>6851917</v>
      </c>
      <c r="I21" s="65">
        <f>I22</f>
        <v>6851917</v>
      </c>
      <c r="J21" s="65">
        <f>J22</f>
        <v>2573404.91</v>
      </c>
      <c r="K21" s="65">
        <f t="shared" si="0"/>
        <v>123.16368224956281</v>
      </c>
      <c r="L21" s="65">
        <f t="shared" si="1"/>
        <v>37.557444288948624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2089418.6199999999</v>
      </c>
      <c r="H22" s="65">
        <f>H23+H24</f>
        <v>6851917</v>
      </c>
      <c r="I22" s="65">
        <f>I23+I24</f>
        <v>6851917</v>
      </c>
      <c r="J22" s="65">
        <f>J23+J24</f>
        <v>2573404.91</v>
      </c>
      <c r="K22" s="65">
        <f t="shared" si="0"/>
        <v>123.16368224956281</v>
      </c>
      <c r="L22" s="65">
        <f t="shared" si="1"/>
        <v>37.557444288948624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89">
        <v>2065995.64</v>
      </c>
      <c r="H23" s="66">
        <v>4326917</v>
      </c>
      <c r="I23" s="66">
        <v>4326917</v>
      </c>
      <c r="J23" s="86">
        <v>2294743.9700000002</v>
      </c>
      <c r="K23" s="66">
        <f t="shared" si="0"/>
        <v>111.07206257221338</v>
      </c>
      <c r="L23" s="66">
        <f t="shared" si="1"/>
        <v>53.034157345749882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85">
        <v>23422.98</v>
      </c>
      <c r="H24" s="66">
        <v>2525000</v>
      </c>
      <c r="I24" s="66">
        <v>2525000</v>
      </c>
      <c r="J24" s="86">
        <v>278660.94</v>
      </c>
      <c r="K24" s="66">
        <f t="shared" si="0"/>
        <v>1189.6903809848277</v>
      </c>
      <c r="L24" s="66">
        <f t="shared" si="1"/>
        <v>11.036076831683168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2089418.6199999999</v>
      </c>
      <c r="H29" s="65">
        <f>H30+H74</f>
        <v>6860417</v>
      </c>
      <c r="I29" s="65">
        <f>I30+I74</f>
        <v>6860417</v>
      </c>
      <c r="J29" s="65">
        <f>J30+J74</f>
        <v>2573404.9099999997</v>
      </c>
      <c r="K29" s="70">
        <f t="shared" ref="K29:K60" si="5">(J29*100)/G29</f>
        <v>123.16368224956281</v>
      </c>
      <c r="L29" s="70">
        <f t="shared" ref="L29:L60" si="6">(J29*100)/I29</f>
        <v>37.510910925676967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G31+G40+G68</f>
        <v>2065995.64</v>
      </c>
      <c r="H30" s="65">
        <f>H31+H40+H68</f>
        <v>4329417</v>
      </c>
      <c r="I30" s="65">
        <f>I31+I40+I68</f>
        <v>4329417</v>
      </c>
      <c r="J30" s="65">
        <f>J31+J40+J68</f>
        <v>2294743.9699999997</v>
      </c>
      <c r="K30" s="65">
        <f t="shared" si="5"/>
        <v>111.07206257221337</v>
      </c>
      <c r="L30" s="65">
        <f t="shared" si="6"/>
        <v>53.003533039205969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1667946.05</v>
      </c>
      <c r="H31" s="65">
        <f>H32+H35+H37</f>
        <v>3696167</v>
      </c>
      <c r="I31" s="65">
        <f>I32+I35+I37</f>
        <v>3696167</v>
      </c>
      <c r="J31" s="65">
        <f>J32+J35+J37</f>
        <v>1978291.5</v>
      </c>
      <c r="K31" s="65">
        <f t="shared" si="5"/>
        <v>118.60644413528843</v>
      </c>
      <c r="L31" s="65">
        <f t="shared" si="6"/>
        <v>53.522784549507641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1368391.08</v>
      </c>
      <c r="H32" s="65">
        <f>H33+H34</f>
        <v>3066667</v>
      </c>
      <c r="I32" s="65">
        <f>I33+I34</f>
        <v>3066667</v>
      </c>
      <c r="J32" s="65">
        <f>J33+J34</f>
        <v>1619768.5499999998</v>
      </c>
      <c r="K32" s="65">
        <f t="shared" si="5"/>
        <v>118.37029440443297</v>
      </c>
      <c r="L32" s="65">
        <f t="shared" si="6"/>
        <v>52.818533932768048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1362360.47</v>
      </c>
      <c r="H33" s="66">
        <v>3036667</v>
      </c>
      <c r="I33" s="66">
        <v>3036667</v>
      </c>
      <c r="J33" s="66">
        <v>1607667.39</v>
      </c>
      <c r="K33" s="66">
        <f t="shared" si="5"/>
        <v>118.00602156344128</v>
      </c>
      <c r="L33" s="66">
        <f t="shared" si="6"/>
        <v>52.941840182015348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6030.61</v>
      </c>
      <c r="H34" s="66">
        <v>30000</v>
      </c>
      <c r="I34" s="66">
        <v>30000</v>
      </c>
      <c r="J34" s="66">
        <v>12101.16</v>
      </c>
      <c r="K34" s="66">
        <f t="shared" si="5"/>
        <v>200.66228789459112</v>
      </c>
      <c r="L34" s="66">
        <f t="shared" si="6"/>
        <v>40.337200000000003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32224.74</v>
      </c>
      <c r="H35" s="65">
        <f>H36</f>
        <v>79500</v>
      </c>
      <c r="I35" s="65">
        <f>I36</f>
        <v>79500</v>
      </c>
      <c r="J35" s="65">
        <f>J36</f>
        <v>37508.83</v>
      </c>
      <c r="K35" s="65">
        <f t="shared" si="5"/>
        <v>116.397618723999</v>
      </c>
      <c r="L35" s="65">
        <f t="shared" si="6"/>
        <v>47.180918238993712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32224.74</v>
      </c>
      <c r="H36" s="66">
        <v>79500</v>
      </c>
      <c r="I36" s="66">
        <v>79500</v>
      </c>
      <c r="J36" s="66">
        <v>37508.83</v>
      </c>
      <c r="K36" s="66">
        <f t="shared" si="5"/>
        <v>116.397618723999</v>
      </c>
      <c r="L36" s="66">
        <f t="shared" si="6"/>
        <v>47.180918238993712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267330.23</v>
      </c>
      <c r="H37" s="65">
        <f>H38+H39</f>
        <v>550000</v>
      </c>
      <c r="I37" s="65">
        <f>I38+I39</f>
        <v>550000</v>
      </c>
      <c r="J37" s="65">
        <f>J38+J39</f>
        <v>321014.12</v>
      </c>
      <c r="K37" s="65">
        <f t="shared" si="5"/>
        <v>120.08148872650879</v>
      </c>
      <c r="L37" s="65">
        <f t="shared" si="6"/>
        <v>58.366203636363636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47498.67</v>
      </c>
      <c r="H38" s="66">
        <v>90000</v>
      </c>
      <c r="I38" s="66">
        <v>90000</v>
      </c>
      <c r="J38" s="66">
        <v>61056.97</v>
      </c>
      <c r="K38" s="66">
        <f t="shared" si="5"/>
        <v>128.54458872216844</v>
      </c>
      <c r="L38" s="66">
        <f t="shared" si="6"/>
        <v>67.841077777777784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219831.56</v>
      </c>
      <c r="H39" s="66">
        <v>460000</v>
      </c>
      <c r="I39" s="66">
        <v>460000</v>
      </c>
      <c r="J39" s="66">
        <v>259957.15</v>
      </c>
      <c r="K39" s="66">
        <f t="shared" si="5"/>
        <v>118.25287961382797</v>
      </c>
      <c r="L39" s="66">
        <f t="shared" si="6"/>
        <v>56.512423913043477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G41+G46+G51+G61+G63</f>
        <v>396980.43999999994</v>
      </c>
      <c r="H40" s="65">
        <f>H41+H46+H51+H61+H63</f>
        <v>628200</v>
      </c>
      <c r="I40" s="65">
        <f>I41+I46+I51+I61+I63</f>
        <v>628200</v>
      </c>
      <c r="J40" s="65">
        <f>J41+J46+J51+J61+J63</f>
        <v>315494.44000000006</v>
      </c>
      <c r="K40" s="65">
        <f t="shared" si="5"/>
        <v>79.473547865481748</v>
      </c>
      <c r="L40" s="65">
        <f t="shared" si="6"/>
        <v>50.22197389366444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26511.93</v>
      </c>
      <c r="H41" s="65">
        <f>H42+H43+H44+H45</f>
        <v>57600</v>
      </c>
      <c r="I41" s="65">
        <f>I42+I43+I44+I45</f>
        <v>57600</v>
      </c>
      <c r="J41" s="65">
        <f>J42+J43+J44+J45</f>
        <v>30689.93</v>
      </c>
      <c r="K41" s="65">
        <f t="shared" si="5"/>
        <v>115.75894323800644</v>
      </c>
      <c r="L41" s="65">
        <f t="shared" si="6"/>
        <v>53.281128472222221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3291.01</v>
      </c>
      <c r="H42" s="66">
        <v>7000</v>
      </c>
      <c r="I42" s="66">
        <v>7000</v>
      </c>
      <c r="J42" s="66">
        <v>4670.3999999999996</v>
      </c>
      <c r="K42" s="66">
        <f t="shared" si="5"/>
        <v>141.913880541232</v>
      </c>
      <c r="L42" s="66">
        <f t="shared" si="6"/>
        <v>66.72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20955.919999999998</v>
      </c>
      <c r="H43" s="66">
        <v>37000</v>
      </c>
      <c r="I43" s="66">
        <v>37000</v>
      </c>
      <c r="J43" s="66">
        <v>25122.03</v>
      </c>
      <c r="K43" s="66">
        <f t="shared" si="5"/>
        <v>119.88034884653121</v>
      </c>
      <c r="L43" s="66">
        <f t="shared" si="6"/>
        <v>67.897378378378377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2265</v>
      </c>
      <c r="H44" s="66">
        <v>13500</v>
      </c>
      <c r="I44" s="66">
        <v>13500</v>
      </c>
      <c r="J44" s="66">
        <v>897.5</v>
      </c>
      <c r="K44" s="66">
        <f t="shared" si="5"/>
        <v>39.624724061810156</v>
      </c>
      <c r="L44" s="66">
        <f t="shared" si="6"/>
        <v>6.6481481481481479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100</v>
      </c>
      <c r="I45" s="66">
        <v>100</v>
      </c>
      <c r="J45" s="66">
        <v>0</v>
      </c>
      <c r="K45" s="66" t="e">
        <f t="shared" si="5"/>
        <v>#DIV/0!</v>
      </c>
      <c r="L45" s="66">
        <f t="shared" si="6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</f>
        <v>13962.98</v>
      </c>
      <c r="H46" s="65">
        <f>H47+H48+H49+H50</f>
        <v>62950</v>
      </c>
      <c r="I46" s="65">
        <f>I47+I48+I49+I50</f>
        <v>62950</v>
      </c>
      <c r="J46" s="65">
        <f>J47+J48+J49+J50</f>
        <v>20500.72</v>
      </c>
      <c r="K46" s="65">
        <f t="shared" si="5"/>
        <v>146.82195347984455</v>
      </c>
      <c r="L46" s="65">
        <f t="shared" si="6"/>
        <v>32.566671961874505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10006.68</v>
      </c>
      <c r="H47" s="66">
        <v>25300</v>
      </c>
      <c r="I47" s="66">
        <v>25300</v>
      </c>
      <c r="J47" s="66">
        <v>9587.76</v>
      </c>
      <c r="K47" s="66">
        <f t="shared" si="5"/>
        <v>95.813596517526292</v>
      </c>
      <c r="L47" s="66">
        <f t="shared" si="6"/>
        <v>37.896284584980236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1709.37</v>
      </c>
      <c r="H48" s="66">
        <v>12000</v>
      </c>
      <c r="I48" s="66">
        <v>12000</v>
      </c>
      <c r="J48" s="66">
        <v>1958.58</v>
      </c>
      <c r="K48" s="66">
        <f t="shared" si="5"/>
        <v>114.57905544147845</v>
      </c>
      <c r="L48" s="66">
        <f t="shared" si="6"/>
        <v>16.3215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2246.9299999999998</v>
      </c>
      <c r="H49" s="66">
        <v>25000</v>
      </c>
      <c r="I49" s="66">
        <v>25000</v>
      </c>
      <c r="J49" s="66">
        <v>8954.3799999999992</v>
      </c>
      <c r="K49" s="66">
        <f t="shared" si="5"/>
        <v>398.5161976563578</v>
      </c>
      <c r="L49" s="66">
        <f t="shared" si="6"/>
        <v>35.817520000000002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650</v>
      </c>
      <c r="I50" s="66">
        <v>650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353517.50999999995</v>
      </c>
      <c r="H51" s="65">
        <f>H52+H53+H54+H55+H56+H57+H58+H59+H60</f>
        <v>497350</v>
      </c>
      <c r="I51" s="65">
        <f>I52+I53+I54+I55+I56+I57+I58+I59+I60</f>
        <v>497350</v>
      </c>
      <c r="J51" s="65">
        <f>J52+J53+J54+J55+J56+J57+J58+J59+J60</f>
        <v>260234.97000000003</v>
      </c>
      <c r="K51" s="65">
        <f t="shared" si="5"/>
        <v>73.613035461807826</v>
      </c>
      <c r="L51" s="65">
        <f t="shared" si="6"/>
        <v>52.324312858148183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19465.59</v>
      </c>
      <c r="H52" s="66">
        <v>50000</v>
      </c>
      <c r="I52" s="66">
        <v>50000</v>
      </c>
      <c r="J52" s="66">
        <v>23935.89</v>
      </c>
      <c r="K52" s="66">
        <f t="shared" si="5"/>
        <v>122.9651400240116</v>
      </c>
      <c r="L52" s="66">
        <f t="shared" si="6"/>
        <v>47.871780000000001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5113.26</v>
      </c>
      <c r="H53" s="66">
        <v>21200</v>
      </c>
      <c r="I53" s="66">
        <v>21200</v>
      </c>
      <c r="J53" s="66">
        <v>18905.849999999999</v>
      </c>
      <c r="K53" s="66">
        <f t="shared" si="5"/>
        <v>369.74161298271554</v>
      </c>
      <c r="L53" s="66">
        <f t="shared" si="6"/>
        <v>89.178537735849062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2785.14</v>
      </c>
      <c r="H54" s="66">
        <v>3000</v>
      </c>
      <c r="I54" s="66">
        <v>3000</v>
      </c>
      <c r="J54" s="66">
        <v>1034.29</v>
      </c>
      <c r="K54" s="66">
        <f t="shared" si="5"/>
        <v>37.136014706621573</v>
      </c>
      <c r="L54" s="66">
        <f t="shared" si="6"/>
        <v>34.476333333333336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8601.6200000000008</v>
      </c>
      <c r="H55" s="66">
        <v>25000</v>
      </c>
      <c r="I55" s="66">
        <v>25000</v>
      </c>
      <c r="J55" s="66">
        <v>10336.459999999999</v>
      </c>
      <c r="K55" s="66">
        <f t="shared" si="5"/>
        <v>120.16875890820565</v>
      </c>
      <c r="L55" s="66">
        <f t="shared" si="6"/>
        <v>41.345840000000003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4783.1400000000003</v>
      </c>
      <c r="H56" s="66">
        <v>17000</v>
      </c>
      <c r="I56" s="66">
        <v>17000</v>
      </c>
      <c r="J56" s="66">
        <v>7306.49</v>
      </c>
      <c r="K56" s="66">
        <f t="shared" si="5"/>
        <v>152.75509393411022</v>
      </c>
      <c r="L56" s="66">
        <f t="shared" si="6"/>
        <v>42.979352941176472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200</v>
      </c>
      <c r="H57" s="66">
        <v>10000</v>
      </c>
      <c r="I57" s="66">
        <v>10000</v>
      </c>
      <c r="J57" s="66">
        <v>250</v>
      </c>
      <c r="K57" s="66">
        <f t="shared" si="5"/>
        <v>125</v>
      </c>
      <c r="L57" s="66">
        <f t="shared" si="6"/>
        <v>2.5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302680.09999999998</v>
      </c>
      <c r="H58" s="66">
        <v>356000</v>
      </c>
      <c r="I58" s="66">
        <v>356000</v>
      </c>
      <c r="J58" s="66">
        <v>166831.03</v>
      </c>
      <c r="K58" s="66">
        <f t="shared" si="5"/>
        <v>55.117938047463319</v>
      </c>
      <c r="L58" s="66">
        <f t="shared" si="6"/>
        <v>46.862648876404492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4427.3</v>
      </c>
      <c r="H59" s="66">
        <v>150</v>
      </c>
      <c r="I59" s="66">
        <v>150</v>
      </c>
      <c r="J59" s="66">
        <v>197.64</v>
      </c>
      <c r="K59" s="66">
        <f t="shared" si="5"/>
        <v>4.464120344227859</v>
      </c>
      <c r="L59" s="66">
        <f t="shared" si="6"/>
        <v>131.76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5461.36</v>
      </c>
      <c r="H60" s="66">
        <v>15000</v>
      </c>
      <c r="I60" s="66">
        <v>15000</v>
      </c>
      <c r="J60" s="66">
        <v>31437.32</v>
      </c>
      <c r="K60" s="66">
        <f t="shared" si="5"/>
        <v>575.63171078266225</v>
      </c>
      <c r="L60" s="66">
        <f t="shared" si="6"/>
        <v>209.58213333333333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2300</v>
      </c>
      <c r="H61" s="65">
        <f>H62</f>
        <v>5500</v>
      </c>
      <c r="I61" s="65">
        <f>I62</f>
        <v>5500</v>
      </c>
      <c r="J61" s="65">
        <f>J62</f>
        <v>3500</v>
      </c>
      <c r="K61" s="65">
        <f t="shared" ref="K61:K84" si="7">(J61*100)/G61</f>
        <v>152.17391304347825</v>
      </c>
      <c r="L61" s="65">
        <f t="shared" ref="L61:L84" si="8">(J61*100)/I61</f>
        <v>63.636363636363633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2300</v>
      </c>
      <c r="H62" s="66">
        <v>5500</v>
      </c>
      <c r="I62" s="66">
        <v>5500</v>
      </c>
      <c r="J62" s="66">
        <v>3500</v>
      </c>
      <c r="K62" s="66">
        <f t="shared" si="7"/>
        <v>152.17391304347825</v>
      </c>
      <c r="L62" s="66">
        <f t="shared" si="8"/>
        <v>63.636363636363633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688.02</v>
      </c>
      <c r="H63" s="65">
        <f>H64+H65+H66+H67</f>
        <v>4800</v>
      </c>
      <c r="I63" s="65">
        <f>I64+I65+I66+I67</f>
        <v>4800</v>
      </c>
      <c r="J63" s="65">
        <f>J64+J65+J66+J67</f>
        <v>568.81999999999994</v>
      </c>
      <c r="K63" s="65">
        <f t="shared" si="7"/>
        <v>82.67492224063254</v>
      </c>
      <c r="L63" s="65">
        <f t="shared" si="8"/>
        <v>11.850416666666666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2000</v>
      </c>
      <c r="I64" s="66">
        <v>2000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48.6</v>
      </c>
      <c r="H65" s="66">
        <v>650</v>
      </c>
      <c r="I65" s="66">
        <v>650</v>
      </c>
      <c r="J65" s="66">
        <v>97.71</v>
      </c>
      <c r="K65" s="66">
        <f t="shared" si="7"/>
        <v>201.04938271604937</v>
      </c>
      <c r="L65" s="66">
        <f t="shared" si="8"/>
        <v>15.032307692307691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534.05999999999995</v>
      </c>
      <c r="H66" s="66">
        <v>2000</v>
      </c>
      <c r="I66" s="66">
        <v>2000</v>
      </c>
      <c r="J66" s="66">
        <v>84.96</v>
      </c>
      <c r="K66" s="66">
        <f t="shared" si="7"/>
        <v>15.908324907313787</v>
      </c>
      <c r="L66" s="66">
        <f t="shared" si="8"/>
        <v>4.2480000000000002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105.36</v>
      </c>
      <c r="H67" s="66">
        <v>150</v>
      </c>
      <c r="I67" s="66">
        <v>150</v>
      </c>
      <c r="J67" s="66">
        <v>386.15</v>
      </c>
      <c r="K67" s="66">
        <f t="shared" si="7"/>
        <v>366.50531511009871</v>
      </c>
      <c r="L67" s="66">
        <f t="shared" si="8"/>
        <v>257.43333333333334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1069.1500000000001</v>
      </c>
      <c r="H68" s="65">
        <f>H69+H71</f>
        <v>5050</v>
      </c>
      <c r="I68" s="65">
        <f>I69+I71</f>
        <v>5050</v>
      </c>
      <c r="J68" s="65">
        <f>J69+J71</f>
        <v>958.03</v>
      </c>
      <c r="K68" s="65">
        <f t="shared" si="7"/>
        <v>89.606696908759289</v>
      </c>
      <c r="L68" s="65">
        <f t="shared" si="8"/>
        <v>18.97089108910891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443.76</v>
      </c>
      <c r="H69" s="65">
        <f>H70</f>
        <v>3000</v>
      </c>
      <c r="I69" s="65">
        <f>I70</f>
        <v>3000</v>
      </c>
      <c r="J69" s="65">
        <f>J70</f>
        <v>309.7</v>
      </c>
      <c r="K69" s="65">
        <f t="shared" si="7"/>
        <v>69.789976563908425</v>
      </c>
      <c r="L69" s="65">
        <f t="shared" si="8"/>
        <v>10.323333333333334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443.76</v>
      </c>
      <c r="H70" s="66">
        <v>3000</v>
      </c>
      <c r="I70" s="66">
        <v>3000</v>
      </c>
      <c r="J70" s="66">
        <v>309.7</v>
      </c>
      <c r="K70" s="66">
        <f t="shared" si="7"/>
        <v>69.789976563908425</v>
      </c>
      <c r="L70" s="66">
        <f t="shared" si="8"/>
        <v>10.323333333333334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625.39</v>
      </c>
      <c r="H71" s="65">
        <f>H72+H73</f>
        <v>2050</v>
      </c>
      <c r="I71" s="65">
        <f>I72+I73</f>
        <v>2050</v>
      </c>
      <c r="J71" s="65">
        <f>J72+J73</f>
        <v>648.33000000000004</v>
      </c>
      <c r="K71" s="65">
        <f t="shared" si="7"/>
        <v>103.66811109867443</v>
      </c>
      <c r="L71" s="65">
        <f t="shared" si="8"/>
        <v>31.625853658536585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600</v>
      </c>
      <c r="H72" s="66">
        <v>2000</v>
      </c>
      <c r="I72" s="66">
        <v>2000</v>
      </c>
      <c r="J72" s="66">
        <v>626.44000000000005</v>
      </c>
      <c r="K72" s="66">
        <f t="shared" si="7"/>
        <v>104.40666666666667</v>
      </c>
      <c r="L72" s="66">
        <f t="shared" si="8"/>
        <v>31.321999999999999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25.39</v>
      </c>
      <c r="H73" s="66">
        <v>50</v>
      </c>
      <c r="I73" s="66">
        <v>50</v>
      </c>
      <c r="J73" s="66">
        <v>21.89</v>
      </c>
      <c r="K73" s="66">
        <f t="shared" si="7"/>
        <v>86.215045293422605</v>
      </c>
      <c r="L73" s="66">
        <f t="shared" si="8"/>
        <v>43.78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G75+G82</f>
        <v>23422.98</v>
      </c>
      <c r="H74" s="65">
        <f>H75+H82</f>
        <v>2531000</v>
      </c>
      <c r="I74" s="65">
        <f>I75+I82</f>
        <v>2531000</v>
      </c>
      <c r="J74" s="65">
        <f>J75+J82</f>
        <v>278660.94</v>
      </c>
      <c r="K74" s="65">
        <f t="shared" si="7"/>
        <v>1189.6903809848277</v>
      </c>
      <c r="L74" s="65">
        <f t="shared" si="8"/>
        <v>11.00991465823785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G76+G80</f>
        <v>4172.9799999999996</v>
      </c>
      <c r="H75" s="65">
        <f>H76+H80</f>
        <v>25000</v>
      </c>
      <c r="I75" s="65">
        <f>I76+I80</f>
        <v>25000</v>
      </c>
      <c r="J75" s="65">
        <f>J76+J80</f>
        <v>13561.85</v>
      </c>
      <c r="K75" s="65">
        <f t="shared" si="7"/>
        <v>324.99197216377746</v>
      </c>
      <c r="L75" s="65">
        <f t="shared" si="8"/>
        <v>54.247399999999999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G77+G78+G79</f>
        <v>89.99</v>
      </c>
      <c r="H76" s="65">
        <f>H77+H78+H79</f>
        <v>15000</v>
      </c>
      <c r="I76" s="65">
        <f>I77+I78+I79</f>
        <v>15000</v>
      </c>
      <c r="J76" s="65">
        <f>J77+J78+J79</f>
        <v>11446.25</v>
      </c>
      <c r="K76" s="65">
        <f t="shared" si="7"/>
        <v>12719.468829869986</v>
      </c>
      <c r="L76" s="65">
        <f t="shared" si="8"/>
        <v>76.308333333333337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89.99</v>
      </c>
      <c r="H77" s="66">
        <v>10000</v>
      </c>
      <c r="I77" s="66">
        <v>10000</v>
      </c>
      <c r="J77" s="66">
        <v>4191.25</v>
      </c>
      <c r="K77" s="66">
        <f t="shared" si="7"/>
        <v>4657.4619402155795</v>
      </c>
      <c r="L77" s="66">
        <f t="shared" si="8"/>
        <v>41.912500000000001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5000</v>
      </c>
      <c r="I78" s="66">
        <v>5000</v>
      </c>
      <c r="J78" s="66">
        <v>5725</v>
      </c>
      <c r="K78" s="66" t="e">
        <f t="shared" si="7"/>
        <v>#DIV/0!</v>
      </c>
      <c r="L78" s="66">
        <f t="shared" si="8"/>
        <v>114.5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0</v>
      </c>
      <c r="I79" s="66">
        <v>0</v>
      </c>
      <c r="J79" s="66">
        <v>1530</v>
      </c>
      <c r="K79" s="66" t="e">
        <f t="shared" si="7"/>
        <v>#DIV/0!</v>
      </c>
      <c r="L79" s="66" t="e">
        <f t="shared" si="8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4082.99</v>
      </c>
      <c r="H80" s="65">
        <f>H81</f>
        <v>10000</v>
      </c>
      <c r="I80" s="65">
        <f>I81</f>
        <v>10000</v>
      </c>
      <c r="J80" s="65">
        <f>J81</f>
        <v>2115.6</v>
      </c>
      <c r="K80" s="65">
        <f t="shared" si="7"/>
        <v>51.814968932081641</v>
      </c>
      <c r="L80" s="65">
        <f t="shared" si="8"/>
        <v>21.155999999999999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4082.99</v>
      </c>
      <c r="H81" s="66">
        <v>10000</v>
      </c>
      <c r="I81" s="66">
        <v>10000</v>
      </c>
      <c r="J81" s="66">
        <v>2115.6</v>
      </c>
      <c r="K81" s="66">
        <f t="shared" si="7"/>
        <v>51.814968932081641</v>
      </c>
      <c r="L81" s="66">
        <f t="shared" si="8"/>
        <v>21.155999999999999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9">G83</f>
        <v>19250</v>
      </c>
      <c r="H82" s="65">
        <f t="shared" si="9"/>
        <v>2506000</v>
      </c>
      <c r="I82" s="65">
        <f t="shared" si="9"/>
        <v>2506000</v>
      </c>
      <c r="J82" s="65">
        <f t="shared" si="9"/>
        <v>265099.09000000003</v>
      </c>
      <c r="K82" s="65">
        <f t="shared" si="7"/>
        <v>1377.1381298701299</v>
      </c>
      <c r="L82" s="65">
        <f t="shared" si="8"/>
        <v>10.578575019952115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9"/>
        <v>19250</v>
      </c>
      <c r="H83" s="65">
        <f t="shared" si="9"/>
        <v>2506000</v>
      </c>
      <c r="I83" s="65">
        <f t="shared" si="9"/>
        <v>2506000</v>
      </c>
      <c r="J83" s="65">
        <f t="shared" si="9"/>
        <v>265099.09000000003</v>
      </c>
      <c r="K83" s="65">
        <f t="shared" si="7"/>
        <v>1377.1381298701299</v>
      </c>
      <c r="L83" s="65">
        <f t="shared" si="8"/>
        <v>10.578575019952115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19250</v>
      </c>
      <c r="H84" s="66">
        <v>2506000</v>
      </c>
      <c r="I84" s="66">
        <v>2506000</v>
      </c>
      <c r="J84" s="66">
        <v>265099.09000000003</v>
      </c>
      <c r="K84" s="66">
        <f t="shared" si="7"/>
        <v>1377.1381298701299</v>
      </c>
      <c r="L84" s="66">
        <f t="shared" si="8"/>
        <v>10.578575019952115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C11" sqref="C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2089838.81</v>
      </c>
      <c r="D6" s="71">
        <f>D7+D9+D11+D13</f>
        <v>6860417</v>
      </c>
      <c r="E6" s="71">
        <f>E7+E9+E11+E13</f>
        <v>6860417</v>
      </c>
      <c r="F6" s="71">
        <f>F7+F9+F11+F13</f>
        <v>2573404.91</v>
      </c>
      <c r="G6" s="72">
        <f t="shared" ref="G6:G23" si="0">(F6*100)/C6</f>
        <v>123.1389185465457</v>
      </c>
      <c r="H6" s="72">
        <f t="shared" ref="H6:H23" si="1">(F6*100)/E6</f>
        <v>37.510910925676967</v>
      </c>
    </row>
    <row r="7" spans="1:8" x14ac:dyDescent="0.25">
      <c r="A7"/>
      <c r="B7" s="8" t="s">
        <v>185</v>
      </c>
      <c r="C7" s="71">
        <f>C8</f>
        <v>2089418.62</v>
      </c>
      <c r="D7" s="71">
        <f>D8</f>
        <v>6851917</v>
      </c>
      <c r="E7" s="71">
        <f>E8</f>
        <v>6851917</v>
      </c>
      <c r="F7" s="71">
        <f>F8</f>
        <v>2573404.91</v>
      </c>
      <c r="G7" s="72">
        <f t="shared" si="0"/>
        <v>123.1636822495628</v>
      </c>
      <c r="H7" s="72">
        <f t="shared" si="1"/>
        <v>37.557444288948624</v>
      </c>
    </row>
    <row r="8" spans="1:8" x14ac:dyDescent="0.25">
      <c r="A8"/>
      <c r="B8" s="16" t="s">
        <v>186</v>
      </c>
      <c r="C8" s="73">
        <v>2089418.62</v>
      </c>
      <c r="D8" s="73">
        <v>6851917</v>
      </c>
      <c r="E8" s="73">
        <v>6851917</v>
      </c>
      <c r="F8" s="74">
        <v>2573404.91</v>
      </c>
      <c r="G8" s="70">
        <f t="shared" si="0"/>
        <v>123.1636822495628</v>
      </c>
      <c r="H8" s="70">
        <f t="shared" si="1"/>
        <v>37.557444288948624</v>
      </c>
    </row>
    <row r="9" spans="1:8" x14ac:dyDescent="0.25">
      <c r="A9"/>
      <c r="B9" s="8" t="s">
        <v>187</v>
      </c>
      <c r="C9" s="71">
        <f>C10</f>
        <v>420.19</v>
      </c>
      <c r="D9" s="71">
        <f>D10</f>
        <v>1500</v>
      </c>
      <c r="E9" s="71">
        <f>E10</f>
        <v>1500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x14ac:dyDescent="0.25">
      <c r="A10"/>
      <c r="B10" s="16" t="s">
        <v>188</v>
      </c>
      <c r="C10" s="73">
        <v>420.19</v>
      </c>
      <c r="D10" s="73">
        <v>1500</v>
      </c>
      <c r="E10" s="73">
        <v>1500</v>
      </c>
      <c r="F10" s="74">
        <v>0</v>
      </c>
      <c r="G10" s="70">
        <f t="shared" si="0"/>
        <v>0</v>
      </c>
      <c r="H10" s="70">
        <f t="shared" si="1"/>
        <v>0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2000</v>
      </c>
      <c r="E11" s="71">
        <f>E12</f>
        <v>2000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190</v>
      </c>
      <c r="C12" s="73">
        <v>0</v>
      </c>
      <c r="D12" s="73">
        <v>2000</v>
      </c>
      <c r="E12" s="73">
        <v>2000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191</v>
      </c>
      <c r="C13" s="71">
        <f>C14</f>
        <v>0</v>
      </c>
      <c r="D13" s="71">
        <f>D14</f>
        <v>5000</v>
      </c>
      <c r="E13" s="71">
        <f>E14</f>
        <v>5000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x14ac:dyDescent="0.25">
      <c r="A14"/>
      <c r="B14" s="16" t="s">
        <v>192</v>
      </c>
      <c r="C14" s="73">
        <v>0</v>
      </c>
      <c r="D14" s="73">
        <v>5000</v>
      </c>
      <c r="E14" s="73">
        <v>5000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x14ac:dyDescent="0.25">
      <c r="B15" s="8" t="s">
        <v>32</v>
      </c>
      <c r="C15" s="75">
        <f>C16+C18+C20+C22</f>
        <v>2089418.62</v>
      </c>
      <c r="D15" s="75">
        <f>D16+D18+D20+D22</f>
        <v>6860417</v>
      </c>
      <c r="E15" s="75">
        <f>E16+E18+E20+E22</f>
        <v>6860417</v>
      </c>
      <c r="F15" s="75">
        <f>F16+F18+F20+F22</f>
        <v>2573404.91</v>
      </c>
      <c r="G15" s="72">
        <f t="shared" si="0"/>
        <v>123.1636822495628</v>
      </c>
      <c r="H15" s="72">
        <f t="shared" si="1"/>
        <v>37.510910925676967</v>
      </c>
    </row>
    <row r="16" spans="1:8" x14ac:dyDescent="0.25">
      <c r="A16"/>
      <c r="B16" s="8" t="s">
        <v>185</v>
      </c>
      <c r="C16" s="75">
        <f>C17</f>
        <v>2089418.62</v>
      </c>
      <c r="D16" s="75">
        <f>D17</f>
        <v>6851917</v>
      </c>
      <c r="E16" s="75">
        <f>E17</f>
        <v>6851917</v>
      </c>
      <c r="F16" s="75">
        <f>F17</f>
        <v>2573404.91</v>
      </c>
      <c r="G16" s="72">
        <f t="shared" si="0"/>
        <v>123.1636822495628</v>
      </c>
      <c r="H16" s="72">
        <f t="shared" si="1"/>
        <v>37.557444288948624</v>
      </c>
    </row>
    <row r="17" spans="1:8" x14ac:dyDescent="0.25">
      <c r="A17"/>
      <c r="B17" s="16" t="s">
        <v>186</v>
      </c>
      <c r="C17" s="73">
        <v>2089418.62</v>
      </c>
      <c r="D17" s="73">
        <v>6851917</v>
      </c>
      <c r="E17" s="76">
        <v>6851917</v>
      </c>
      <c r="F17" s="74">
        <v>2573404.91</v>
      </c>
      <c r="G17" s="70">
        <f t="shared" si="0"/>
        <v>123.1636822495628</v>
      </c>
      <c r="H17" s="70">
        <f t="shared" si="1"/>
        <v>37.557444288948624</v>
      </c>
    </row>
    <row r="18" spans="1:8" x14ac:dyDescent="0.25">
      <c r="A18"/>
      <c r="B18" s="8" t="s">
        <v>187</v>
      </c>
      <c r="C18" s="75">
        <f>C19</f>
        <v>0</v>
      </c>
      <c r="D18" s="75">
        <f>D19</f>
        <v>1500</v>
      </c>
      <c r="E18" s="75">
        <f>E19</f>
        <v>1500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188</v>
      </c>
      <c r="C19" s="73">
        <v>0</v>
      </c>
      <c r="D19" s="73">
        <v>1500</v>
      </c>
      <c r="E19" s="76">
        <v>1500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189</v>
      </c>
      <c r="C20" s="75">
        <f>C21</f>
        <v>0</v>
      </c>
      <c r="D20" s="75">
        <f>D21</f>
        <v>2000</v>
      </c>
      <c r="E20" s="75">
        <f>E21</f>
        <v>2000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190</v>
      </c>
      <c r="C21" s="73">
        <v>0</v>
      </c>
      <c r="D21" s="73">
        <v>2000</v>
      </c>
      <c r="E21" s="76">
        <v>2000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191</v>
      </c>
      <c r="C22" s="75">
        <f>C23</f>
        <v>0</v>
      </c>
      <c r="D22" s="75">
        <f>D23</f>
        <v>5000</v>
      </c>
      <c r="E22" s="75">
        <f>E23</f>
        <v>5000</v>
      </c>
      <c r="F22" s="75">
        <f>F23</f>
        <v>0</v>
      </c>
      <c r="G22" s="72" t="e">
        <f t="shared" si="0"/>
        <v>#DIV/0!</v>
      </c>
      <c r="H22" s="72">
        <f t="shared" si="1"/>
        <v>0</v>
      </c>
    </row>
    <row r="23" spans="1:8" x14ac:dyDescent="0.25">
      <c r="A23"/>
      <c r="B23" s="16" t="s">
        <v>192</v>
      </c>
      <c r="C23" s="73">
        <v>0</v>
      </c>
      <c r="D23" s="73">
        <v>5000</v>
      </c>
      <c r="E23" s="76">
        <v>5000</v>
      </c>
      <c r="F23" s="74">
        <v>0</v>
      </c>
      <c r="G23" s="70" t="e">
        <f t="shared" si="0"/>
        <v>#DIV/0!</v>
      </c>
      <c r="H23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G16" sqref="G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2089418.62</v>
      </c>
      <c r="D6" s="75">
        <f t="shared" si="0"/>
        <v>6860417</v>
      </c>
      <c r="E6" s="75">
        <f t="shared" si="0"/>
        <v>6860417</v>
      </c>
      <c r="F6" s="75">
        <f t="shared" si="0"/>
        <v>2573404.91</v>
      </c>
      <c r="G6" s="70">
        <f>(F6*100)/C6</f>
        <v>123.1636822495628</v>
      </c>
      <c r="H6" s="70">
        <f>(F6*100)/E6</f>
        <v>37.510910925676967</v>
      </c>
    </row>
    <row r="7" spans="2:8" x14ac:dyDescent="0.25">
      <c r="B7" s="8" t="s">
        <v>193</v>
      </c>
      <c r="C7" s="75">
        <f t="shared" si="0"/>
        <v>2089418.62</v>
      </c>
      <c r="D7" s="75">
        <f t="shared" si="0"/>
        <v>6860417</v>
      </c>
      <c r="E7" s="75">
        <f t="shared" si="0"/>
        <v>6860417</v>
      </c>
      <c r="F7" s="75">
        <f t="shared" si="0"/>
        <v>2573404.91</v>
      </c>
      <c r="G7" s="70">
        <f>(F7*100)/C7</f>
        <v>123.1636822495628</v>
      </c>
      <c r="H7" s="70">
        <f>(F7*100)/E7</f>
        <v>37.510910925676967</v>
      </c>
    </row>
    <row r="8" spans="2:8" x14ac:dyDescent="0.25">
      <c r="B8" s="11" t="s">
        <v>194</v>
      </c>
      <c r="C8" s="73">
        <v>2089418.62</v>
      </c>
      <c r="D8" s="73">
        <v>6860417</v>
      </c>
      <c r="E8" s="73">
        <v>6860417</v>
      </c>
      <c r="F8" s="74">
        <v>2573404.91</v>
      </c>
      <c r="G8" s="70">
        <f>(F8*100)/C8</f>
        <v>123.1636822495628</v>
      </c>
      <c r="H8" s="70">
        <f>(F8*100)/E8</f>
        <v>37.510910925676967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0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C13+C57</f>
        <v>6851917</v>
      </c>
      <c r="D7" s="77">
        <f>D13+D57</f>
        <v>6851917</v>
      </c>
      <c r="E7" s="77">
        <f>E13+E57</f>
        <v>2573404.9099999997</v>
      </c>
      <c r="F7" s="77">
        <f>(E7*100)/D7</f>
        <v>37.557444288948624</v>
      </c>
    </row>
    <row r="8" spans="1:6" x14ac:dyDescent="0.2">
      <c r="A8" s="47" t="s">
        <v>80</v>
      </c>
      <c r="B8" s="46"/>
      <c r="C8" s="77">
        <f>C74+C80</f>
        <v>1500</v>
      </c>
      <c r="D8" s="77">
        <f>D74+D80</f>
        <v>1500</v>
      </c>
      <c r="E8" s="77">
        <f>E74+E80</f>
        <v>0</v>
      </c>
      <c r="F8" s="77">
        <f>(E8*100)/D8</f>
        <v>0</v>
      </c>
    </row>
    <row r="9" spans="1:6" x14ac:dyDescent="0.2">
      <c r="A9" s="47" t="s">
        <v>200</v>
      </c>
      <c r="B9" s="46"/>
      <c r="C9" s="77">
        <f>C90+C94</f>
        <v>2000</v>
      </c>
      <c r="D9" s="77">
        <f>D90+D94</f>
        <v>2000</v>
      </c>
      <c r="E9" s="77">
        <f>E90+E94</f>
        <v>0</v>
      </c>
      <c r="F9" s="77">
        <f>(E9*100)/D9</f>
        <v>0</v>
      </c>
    </row>
    <row r="10" spans="1:6" x14ac:dyDescent="0.2">
      <c r="A10" s="47" t="s">
        <v>201</v>
      </c>
      <c r="B10" s="46"/>
      <c r="C10" s="77">
        <f>C106</f>
        <v>5000</v>
      </c>
      <c r="D10" s="77">
        <f>D106</f>
        <v>5000</v>
      </c>
      <c r="E10" s="77">
        <f>E106</f>
        <v>0</v>
      </c>
      <c r="F10" s="77">
        <f>(E10*100)/D10</f>
        <v>0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9" t="s">
        <v>78</v>
      </c>
      <c r="B13" s="50" t="s">
        <v>79</v>
      </c>
      <c r="C13" s="80">
        <f>C14+C23+C51</f>
        <v>4326917</v>
      </c>
      <c r="D13" s="80">
        <f>D14+D23+D51</f>
        <v>4326917</v>
      </c>
      <c r="E13" s="80">
        <f>E14+E23+E51</f>
        <v>2294743.9699999997</v>
      </c>
      <c r="F13" s="81">
        <f>(E14*100)/D14</f>
        <v>53.522784549507641</v>
      </c>
    </row>
    <row r="14" spans="1:6" x14ac:dyDescent="0.2">
      <c r="A14" s="51" t="s">
        <v>80</v>
      </c>
      <c r="B14" s="52" t="s">
        <v>81</v>
      </c>
      <c r="C14" s="82">
        <f>C15+C18+C20</f>
        <v>3696167</v>
      </c>
      <c r="D14" s="82">
        <f>D15+D18+D20</f>
        <v>3696167</v>
      </c>
      <c r="E14" s="82">
        <f>E15+E18+E20</f>
        <v>1978291.5</v>
      </c>
      <c r="F14" s="81">
        <f>(E15*100)/D15</f>
        <v>52.818533932768048</v>
      </c>
    </row>
    <row r="15" spans="1:6" x14ac:dyDescent="0.2">
      <c r="A15" s="53" t="s">
        <v>82</v>
      </c>
      <c r="B15" s="54" t="s">
        <v>83</v>
      </c>
      <c r="C15" s="83">
        <f>C16+C17</f>
        <v>3066667</v>
      </c>
      <c r="D15" s="83">
        <f>D16+D17</f>
        <v>3066667</v>
      </c>
      <c r="E15" s="83">
        <f>E16+E17</f>
        <v>1619768.5499999998</v>
      </c>
      <c r="F15" s="83">
        <f>(E16*100)/D16</f>
        <v>52.941840182015348</v>
      </c>
    </row>
    <row r="16" spans="1:6" x14ac:dyDescent="0.2">
      <c r="A16" s="55" t="s">
        <v>84</v>
      </c>
      <c r="B16" s="56" t="s">
        <v>85</v>
      </c>
      <c r="C16" s="84">
        <v>3036667</v>
      </c>
      <c r="D16" s="84">
        <v>3036667</v>
      </c>
      <c r="E16" s="84">
        <v>1607667.39</v>
      </c>
      <c r="F16" s="84"/>
    </row>
    <row r="17" spans="1:6" x14ac:dyDescent="0.2">
      <c r="A17" s="55" t="s">
        <v>86</v>
      </c>
      <c r="B17" s="56" t="s">
        <v>87</v>
      </c>
      <c r="C17" s="84">
        <v>30000</v>
      </c>
      <c r="D17" s="84">
        <v>30000</v>
      </c>
      <c r="E17" s="84">
        <v>12101.16</v>
      </c>
      <c r="F17" s="84"/>
    </row>
    <row r="18" spans="1:6" x14ac:dyDescent="0.2">
      <c r="A18" s="53" t="s">
        <v>88</v>
      </c>
      <c r="B18" s="54" t="s">
        <v>89</v>
      </c>
      <c r="C18" s="83">
        <f>C19</f>
        <v>79500</v>
      </c>
      <c r="D18" s="83">
        <f>D19</f>
        <v>79500</v>
      </c>
      <c r="E18" s="83">
        <f>E19</f>
        <v>37508.83</v>
      </c>
      <c r="F18" s="83">
        <f>(E19*100)/D19</f>
        <v>47.180918238993712</v>
      </c>
    </row>
    <row r="19" spans="1:6" x14ac:dyDescent="0.2">
      <c r="A19" s="55" t="s">
        <v>90</v>
      </c>
      <c r="B19" s="56" t="s">
        <v>89</v>
      </c>
      <c r="C19" s="84">
        <v>79500</v>
      </c>
      <c r="D19" s="84">
        <v>79500</v>
      </c>
      <c r="E19" s="84">
        <v>37508.83</v>
      </c>
      <c r="F19" s="84"/>
    </row>
    <row r="20" spans="1:6" x14ac:dyDescent="0.2">
      <c r="A20" s="53" t="s">
        <v>91</v>
      </c>
      <c r="B20" s="54" t="s">
        <v>92</v>
      </c>
      <c r="C20" s="83">
        <f>C21+C22</f>
        <v>550000</v>
      </c>
      <c r="D20" s="83">
        <f>D21+D22</f>
        <v>550000</v>
      </c>
      <c r="E20" s="83">
        <f>E21+E22</f>
        <v>321014.12</v>
      </c>
      <c r="F20" s="83">
        <f>(E21*100)/D21</f>
        <v>67.841077777777784</v>
      </c>
    </row>
    <row r="21" spans="1:6" x14ac:dyDescent="0.2">
      <c r="A21" s="55" t="s">
        <v>93</v>
      </c>
      <c r="B21" s="56" t="s">
        <v>94</v>
      </c>
      <c r="C21" s="84">
        <v>90000</v>
      </c>
      <c r="D21" s="84">
        <v>90000</v>
      </c>
      <c r="E21" s="84">
        <v>61056.97</v>
      </c>
      <c r="F21" s="84"/>
    </row>
    <row r="22" spans="1:6" x14ac:dyDescent="0.2">
      <c r="A22" s="55" t="s">
        <v>95</v>
      </c>
      <c r="B22" s="56" t="s">
        <v>96</v>
      </c>
      <c r="C22" s="84">
        <v>460000</v>
      </c>
      <c r="D22" s="84">
        <v>460000</v>
      </c>
      <c r="E22" s="84">
        <v>259957.15</v>
      </c>
      <c r="F22" s="84"/>
    </row>
    <row r="23" spans="1:6" x14ac:dyDescent="0.2">
      <c r="A23" s="51" t="s">
        <v>97</v>
      </c>
      <c r="B23" s="52" t="s">
        <v>98</v>
      </c>
      <c r="C23" s="82">
        <f>C24+C29+C34+C44+C46</f>
        <v>625700</v>
      </c>
      <c r="D23" s="82">
        <f>D24+D29+D34+D44+D46</f>
        <v>625700</v>
      </c>
      <c r="E23" s="82">
        <f>E24+E29+E34+E44+E46</f>
        <v>315494.44000000006</v>
      </c>
      <c r="F23" s="81">
        <f>(E24*100)/D24</f>
        <v>53.281128472222221</v>
      </c>
    </row>
    <row r="24" spans="1:6" x14ac:dyDescent="0.2">
      <c r="A24" s="53" t="s">
        <v>99</v>
      </c>
      <c r="B24" s="54" t="s">
        <v>100</v>
      </c>
      <c r="C24" s="83">
        <f>C25+C26+C27+C28</f>
        <v>57600</v>
      </c>
      <c r="D24" s="83">
        <f>D25+D26+D27+D28</f>
        <v>57600</v>
      </c>
      <c r="E24" s="83">
        <f>E25+E26+E27+E28</f>
        <v>30689.93</v>
      </c>
      <c r="F24" s="83">
        <f>(E25*100)/D25</f>
        <v>66.72</v>
      </c>
    </row>
    <row r="25" spans="1:6" x14ac:dyDescent="0.2">
      <c r="A25" s="55" t="s">
        <v>101</v>
      </c>
      <c r="B25" s="56" t="s">
        <v>102</v>
      </c>
      <c r="C25" s="84">
        <v>7000</v>
      </c>
      <c r="D25" s="84">
        <v>7000</v>
      </c>
      <c r="E25" s="84">
        <v>4670.3999999999996</v>
      </c>
      <c r="F25" s="84"/>
    </row>
    <row r="26" spans="1:6" ht="25.5" x14ac:dyDescent="0.2">
      <c r="A26" s="55" t="s">
        <v>103</v>
      </c>
      <c r="B26" s="56" t="s">
        <v>104</v>
      </c>
      <c r="C26" s="84">
        <v>37000</v>
      </c>
      <c r="D26" s="84">
        <v>37000</v>
      </c>
      <c r="E26" s="84">
        <v>25122.03</v>
      </c>
      <c r="F26" s="84"/>
    </row>
    <row r="27" spans="1:6" x14ac:dyDescent="0.2">
      <c r="A27" s="55" t="s">
        <v>105</v>
      </c>
      <c r="B27" s="56" t="s">
        <v>106</v>
      </c>
      <c r="C27" s="84">
        <v>13500</v>
      </c>
      <c r="D27" s="84">
        <v>13500</v>
      </c>
      <c r="E27" s="84">
        <v>897.5</v>
      </c>
      <c r="F27" s="84"/>
    </row>
    <row r="28" spans="1:6" x14ac:dyDescent="0.2">
      <c r="A28" s="55" t="s">
        <v>107</v>
      </c>
      <c r="B28" s="56" t="s">
        <v>108</v>
      </c>
      <c r="C28" s="84">
        <v>100</v>
      </c>
      <c r="D28" s="84">
        <v>100</v>
      </c>
      <c r="E28" s="84">
        <v>0</v>
      </c>
      <c r="F28" s="84"/>
    </row>
    <row r="29" spans="1:6" x14ac:dyDescent="0.2">
      <c r="A29" s="53" t="s">
        <v>109</v>
      </c>
      <c r="B29" s="54" t="s">
        <v>110</v>
      </c>
      <c r="C29" s="83">
        <f>C30+C31+C32+C33</f>
        <v>62650</v>
      </c>
      <c r="D29" s="83">
        <f>D30+D31+D32+D33</f>
        <v>62650</v>
      </c>
      <c r="E29" s="83">
        <f>E30+E31+E32+E33</f>
        <v>20500.72</v>
      </c>
      <c r="F29" s="83">
        <f>(E30*100)/D30</f>
        <v>38.351039999999998</v>
      </c>
    </row>
    <row r="30" spans="1:6" x14ac:dyDescent="0.2">
      <c r="A30" s="55" t="s">
        <v>111</v>
      </c>
      <c r="B30" s="56" t="s">
        <v>112</v>
      </c>
      <c r="C30" s="84">
        <v>25000</v>
      </c>
      <c r="D30" s="84">
        <v>25000</v>
      </c>
      <c r="E30" s="84">
        <v>9587.76</v>
      </c>
      <c r="F30" s="84"/>
    </row>
    <row r="31" spans="1:6" x14ac:dyDescent="0.2">
      <c r="A31" s="55" t="s">
        <v>113</v>
      </c>
      <c r="B31" s="56" t="s">
        <v>114</v>
      </c>
      <c r="C31" s="84">
        <v>12000</v>
      </c>
      <c r="D31" s="84">
        <v>12000</v>
      </c>
      <c r="E31" s="84">
        <v>1958.58</v>
      </c>
      <c r="F31" s="84"/>
    </row>
    <row r="32" spans="1:6" x14ac:dyDescent="0.2">
      <c r="A32" s="55" t="s">
        <v>115</v>
      </c>
      <c r="B32" s="56" t="s">
        <v>116</v>
      </c>
      <c r="C32" s="84">
        <v>25000</v>
      </c>
      <c r="D32" s="84">
        <v>25000</v>
      </c>
      <c r="E32" s="84">
        <v>8954.3799999999992</v>
      </c>
      <c r="F32" s="84"/>
    </row>
    <row r="33" spans="1:6" x14ac:dyDescent="0.2">
      <c r="A33" s="55" t="s">
        <v>117</v>
      </c>
      <c r="B33" s="56" t="s">
        <v>118</v>
      </c>
      <c r="C33" s="84">
        <v>650</v>
      </c>
      <c r="D33" s="84">
        <v>650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495150</v>
      </c>
      <c r="D34" s="83">
        <f>D35+D36+D37+D38+D39+D40+D41+D42+D43</f>
        <v>495150</v>
      </c>
      <c r="E34" s="83">
        <f>E35+E36+E37+E38+E39+E40+E41+E42+E43</f>
        <v>260234.97000000003</v>
      </c>
      <c r="F34" s="83">
        <f>(E35*100)/D35</f>
        <v>47.871780000000001</v>
      </c>
    </row>
    <row r="35" spans="1:6" x14ac:dyDescent="0.2">
      <c r="A35" s="55" t="s">
        <v>121</v>
      </c>
      <c r="B35" s="56" t="s">
        <v>122</v>
      </c>
      <c r="C35" s="84">
        <v>50000</v>
      </c>
      <c r="D35" s="84">
        <v>50000</v>
      </c>
      <c r="E35" s="84">
        <v>23935.89</v>
      </c>
      <c r="F35" s="84"/>
    </row>
    <row r="36" spans="1:6" x14ac:dyDescent="0.2">
      <c r="A36" s="55" t="s">
        <v>123</v>
      </c>
      <c r="B36" s="56" t="s">
        <v>124</v>
      </c>
      <c r="C36" s="84">
        <v>20000</v>
      </c>
      <c r="D36" s="84">
        <v>20000</v>
      </c>
      <c r="E36" s="84">
        <v>18905.849999999999</v>
      </c>
      <c r="F36" s="84"/>
    </row>
    <row r="37" spans="1:6" x14ac:dyDescent="0.2">
      <c r="A37" s="55" t="s">
        <v>125</v>
      </c>
      <c r="B37" s="56" t="s">
        <v>126</v>
      </c>
      <c r="C37" s="84">
        <v>3000</v>
      </c>
      <c r="D37" s="84">
        <v>3000</v>
      </c>
      <c r="E37" s="84">
        <v>1034.29</v>
      </c>
      <c r="F37" s="84"/>
    </row>
    <row r="38" spans="1:6" x14ac:dyDescent="0.2">
      <c r="A38" s="55" t="s">
        <v>127</v>
      </c>
      <c r="B38" s="56" t="s">
        <v>128</v>
      </c>
      <c r="C38" s="84">
        <v>25000</v>
      </c>
      <c r="D38" s="84">
        <v>25000</v>
      </c>
      <c r="E38" s="84">
        <v>10336.459999999999</v>
      </c>
      <c r="F38" s="84"/>
    </row>
    <row r="39" spans="1:6" x14ac:dyDescent="0.2">
      <c r="A39" s="55" t="s">
        <v>129</v>
      </c>
      <c r="B39" s="56" t="s">
        <v>130</v>
      </c>
      <c r="C39" s="84">
        <v>17000</v>
      </c>
      <c r="D39" s="84">
        <v>17000</v>
      </c>
      <c r="E39" s="84">
        <v>7306.49</v>
      </c>
      <c r="F39" s="84"/>
    </row>
    <row r="40" spans="1:6" x14ac:dyDescent="0.2">
      <c r="A40" s="55" t="s">
        <v>131</v>
      </c>
      <c r="B40" s="56" t="s">
        <v>132</v>
      </c>
      <c r="C40" s="84">
        <v>10000</v>
      </c>
      <c r="D40" s="84">
        <v>10000</v>
      </c>
      <c r="E40" s="84">
        <v>250</v>
      </c>
      <c r="F40" s="84"/>
    </row>
    <row r="41" spans="1:6" x14ac:dyDescent="0.2">
      <c r="A41" s="55" t="s">
        <v>133</v>
      </c>
      <c r="B41" s="56" t="s">
        <v>134</v>
      </c>
      <c r="C41" s="84">
        <v>355000</v>
      </c>
      <c r="D41" s="84">
        <v>355000</v>
      </c>
      <c r="E41" s="84">
        <v>166831.03</v>
      </c>
      <c r="F41" s="84"/>
    </row>
    <row r="42" spans="1:6" x14ac:dyDescent="0.2">
      <c r="A42" s="55" t="s">
        <v>135</v>
      </c>
      <c r="B42" s="56" t="s">
        <v>136</v>
      </c>
      <c r="C42" s="84">
        <v>150</v>
      </c>
      <c r="D42" s="84">
        <v>150</v>
      </c>
      <c r="E42" s="84">
        <v>197.64</v>
      </c>
      <c r="F42" s="84"/>
    </row>
    <row r="43" spans="1:6" x14ac:dyDescent="0.2">
      <c r="A43" s="55" t="s">
        <v>137</v>
      </c>
      <c r="B43" s="56" t="s">
        <v>138</v>
      </c>
      <c r="C43" s="84">
        <v>15000</v>
      </c>
      <c r="D43" s="84">
        <v>15000</v>
      </c>
      <c r="E43" s="84">
        <v>31437.32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5500</v>
      </c>
      <c r="D44" s="83">
        <f>D45</f>
        <v>5500</v>
      </c>
      <c r="E44" s="83">
        <f>E45</f>
        <v>3500</v>
      </c>
      <c r="F44" s="83">
        <f>(E45*100)/D45</f>
        <v>63.636363636363633</v>
      </c>
    </row>
    <row r="45" spans="1:6" ht="25.5" x14ac:dyDescent="0.2">
      <c r="A45" s="55" t="s">
        <v>141</v>
      </c>
      <c r="B45" s="56" t="s">
        <v>142</v>
      </c>
      <c r="C45" s="84">
        <v>5500</v>
      </c>
      <c r="D45" s="84">
        <v>5500</v>
      </c>
      <c r="E45" s="84">
        <v>3500</v>
      </c>
      <c r="F45" s="84"/>
    </row>
    <row r="46" spans="1:6" x14ac:dyDescent="0.2">
      <c r="A46" s="53" t="s">
        <v>143</v>
      </c>
      <c r="B46" s="54" t="s">
        <v>144</v>
      </c>
      <c r="C46" s="83">
        <f>C47+C48+C49+C50</f>
        <v>4800</v>
      </c>
      <c r="D46" s="83">
        <f>D47+D48+D49+D50</f>
        <v>4800</v>
      </c>
      <c r="E46" s="83">
        <f>E47+E48+E49+E50</f>
        <v>568.81999999999994</v>
      </c>
      <c r="F46" s="83">
        <f>(E47*100)/D47</f>
        <v>0</v>
      </c>
    </row>
    <row r="47" spans="1:6" x14ac:dyDescent="0.2">
      <c r="A47" s="55" t="s">
        <v>145</v>
      </c>
      <c r="B47" s="56" t="s">
        <v>146</v>
      </c>
      <c r="C47" s="84">
        <v>2000</v>
      </c>
      <c r="D47" s="84">
        <v>2000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650</v>
      </c>
      <c r="D48" s="84">
        <v>650</v>
      </c>
      <c r="E48" s="84">
        <v>97.71</v>
      </c>
      <c r="F48" s="84"/>
    </row>
    <row r="49" spans="1:6" x14ac:dyDescent="0.2">
      <c r="A49" s="55" t="s">
        <v>149</v>
      </c>
      <c r="B49" s="56" t="s">
        <v>150</v>
      </c>
      <c r="C49" s="84">
        <v>2000</v>
      </c>
      <c r="D49" s="84">
        <v>2000</v>
      </c>
      <c r="E49" s="84">
        <v>84.96</v>
      </c>
      <c r="F49" s="84"/>
    </row>
    <row r="50" spans="1:6" x14ac:dyDescent="0.2">
      <c r="A50" s="55" t="s">
        <v>151</v>
      </c>
      <c r="B50" s="56" t="s">
        <v>144</v>
      </c>
      <c r="C50" s="84">
        <v>150</v>
      </c>
      <c r="D50" s="84">
        <v>150</v>
      </c>
      <c r="E50" s="84">
        <v>386.15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5050</v>
      </c>
      <c r="D51" s="82">
        <f>D52+D54</f>
        <v>5050</v>
      </c>
      <c r="E51" s="82">
        <f>E52+E54</f>
        <v>958.03</v>
      </c>
      <c r="F51" s="81">
        <f>(E52*100)/D52</f>
        <v>10.323333333333334</v>
      </c>
    </row>
    <row r="52" spans="1:6" x14ac:dyDescent="0.2">
      <c r="A52" s="53" t="s">
        <v>154</v>
      </c>
      <c r="B52" s="54" t="s">
        <v>155</v>
      </c>
      <c r="C52" s="83">
        <f>C53</f>
        <v>3000</v>
      </c>
      <c r="D52" s="83">
        <f>D53</f>
        <v>3000</v>
      </c>
      <c r="E52" s="83">
        <f>E53</f>
        <v>309.7</v>
      </c>
      <c r="F52" s="83">
        <f>(E53*100)/D53</f>
        <v>10.323333333333334</v>
      </c>
    </row>
    <row r="53" spans="1:6" ht="25.5" x14ac:dyDescent="0.2">
      <c r="A53" s="55" t="s">
        <v>156</v>
      </c>
      <c r="B53" s="56" t="s">
        <v>157</v>
      </c>
      <c r="C53" s="84">
        <v>3000</v>
      </c>
      <c r="D53" s="84">
        <v>3000</v>
      </c>
      <c r="E53" s="84">
        <v>309.7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2050</v>
      </c>
      <c r="D54" s="83">
        <f>D55+D56</f>
        <v>2050</v>
      </c>
      <c r="E54" s="83">
        <f>E55+E56</f>
        <v>648.33000000000004</v>
      </c>
      <c r="F54" s="83">
        <f>(E55*100)/D55</f>
        <v>31.321999999999999</v>
      </c>
    </row>
    <row r="55" spans="1:6" x14ac:dyDescent="0.2">
      <c r="A55" s="55" t="s">
        <v>160</v>
      </c>
      <c r="B55" s="56" t="s">
        <v>161</v>
      </c>
      <c r="C55" s="84">
        <v>2000</v>
      </c>
      <c r="D55" s="84">
        <v>2000</v>
      </c>
      <c r="E55" s="84">
        <v>626.44000000000005</v>
      </c>
      <c r="F55" s="84"/>
    </row>
    <row r="56" spans="1:6" x14ac:dyDescent="0.2">
      <c r="A56" s="55" t="s">
        <v>162</v>
      </c>
      <c r="B56" s="56" t="s">
        <v>163</v>
      </c>
      <c r="C56" s="84">
        <v>50</v>
      </c>
      <c r="D56" s="84">
        <v>50</v>
      </c>
      <c r="E56" s="84">
        <v>21.89</v>
      </c>
      <c r="F56" s="84"/>
    </row>
    <row r="57" spans="1:6" x14ac:dyDescent="0.2">
      <c r="A57" s="49" t="s">
        <v>164</v>
      </c>
      <c r="B57" s="50" t="s">
        <v>165</v>
      </c>
      <c r="C57" s="80">
        <f>C58+C65</f>
        <v>2525000</v>
      </c>
      <c r="D57" s="80">
        <f>D58+D65</f>
        <v>2525000</v>
      </c>
      <c r="E57" s="80">
        <f>E58+E65</f>
        <v>278660.94</v>
      </c>
      <c r="F57" s="81">
        <f>(E58*100)/D58</f>
        <v>54.247399999999999</v>
      </c>
    </row>
    <row r="58" spans="1:6" x14ac:dyDescent="0.2">
      <c r="A58" s="51" t="s">
        <v>166</v>
      </c>
      <c r="B58" s="52" t="s">
        <v>167</v>
      </c>
      <c r="C58" s="82">
        <f>C59+C63</f>
        <v>25000</v>
      </c>
      <c r="D58" s="82">
        <f>D59+D63</f>
        <v>25000</v>
      </c>
      <c r="E58" s="82">
        <f>E59+E63</f>
        <v>13561.85</v>
      </c>
      <c r="F58" s="81">
        <f>(E59*100)/D59</f>
        <v>76.308333333333337</v>
      </c>
    </row>
    <row r="59" spans="1:6" x14ac:dyDescent="0.2">
      <c r="A59" s="53" t="s">
        <v>168</v>
      </c>
      <c r="B59" s="54" t="s">
        <v>169</v>
      </c>
      <c r="C59" s="83">
        <f>C60+C61+C62</f>
        <v>15000</v>
      </c>
      <c r="D59" s="83">
        <f>D60+D61+D62</f>
        <v>15000</v>
      </c>
      <c r="E59" s="83">
        <f>E60+E61+E62</f>
        <v>11446.25</v>
      </c>
      <c r="F59" s="83">
        <f>(E60*100)/D60</f>
        <v>41.912500000000001</v>
      </c>
    </row>
    <row r="60" spans="1:6" x14ac:dyDescent="0.2">
      <c r="A60" s="55" t="s">
        <v>170</v>
      </c>
      <c r="B60" s="56" t="s">
        <v>171</v>
      </c>
      <c r="C60" s="84">
        <v>10000</v>
      </c>
      <c r="D60" s="84">
        <v>10000</v>
      </c>
      <c r="E60" s="84">
        <v>4191.25</v>
      </c>
      <c r="F60" s="84"/>
    </row>
    <row r="61" spans="1:6" x14ac:dyDescent="0.2">
      <c r="A61" s="55" t="s">
        <v>172</v>
      </c>
      <c r="B61" s="56" t="s">
        <v>173</v>
      </c>
      <c r="C61" s="84">
        <v>5000</v>
      </c>
      <c r="D61" s="84">
        <v>5000</v>
      </c>
      <c r="E61" s="84">
        <v>5725</v>
      </c>
      <c r="F61" s="84"/>
    </row>
    <row r="62" spans="1:6" x14ac:dyDescent="0.2">
      <c r="A62" s="55" t="s">
        <v>174</v>
      </c>
      <c r="B62" s="56" t="s">
        <v>175</v>
      </c>
      <c r="C62" s="84">
        <v>0</v>
      </c>
      <c r="D62" s="84">
        <v>0</v>
      </c>
      <c r="E62" s="84">
        <v>1530</v>
      </c>
      <c r="F62" s="84"/>
    </row>
    <row r="63" spans="1:6" x14ac:dyDescent="0.2">
      <c r="A63" s="53" t="s">
        <v>176</v>
      </c>
      <c r="B63" s="54" t="s">
        <v>177</v>
      </c>
      <c r="C63" s="83">
        <f>C64</f>
        <v>10000</v>
      </c>
      <c r="D63" s="83">
        <f>D64</f>
        <v>10000</v>
      </c>
      <c r="E63" s="83">
        <f>E64</f>
        <v>2115.6</v>
      </c>
      <c r="F63" s="83">
        <f>(E64*100)/D64</f>
        <v>21.155999999999999</v>
      </c>
    </row>
    <row r="64" spans="1:6" x14ac:dyDescent="0.2">
      <c r="A64" s="55" t="s">
        <v>178</v>
      </c>
      <c r="B64" s="56" t="s">
        <v>179</v>
      </c>
      <c r="C64" s="84">
        <v>10000</v>
      </c>
      <c r="D64" s="84">
        <v>10000</v>
      </c>
      <c r="E64" s="84">
        <v>2115.6</v>
      </c>
      <c r="F64" s="84"/>
    </row>
    <row r="65" spans="1:6" x14ac:dyDescent="0.2">
      <c r="A65" s="51" t="s">
        <v>180</v>
      </c>
      <c r="B65" s="52" t="s">
        <v>181</v>
      </c>
      <c r="C65" s="82">
        <f t="shared" ref="C65:E66" si="0">C66</f>
        <v>2500000</v>
      </c>
      <c r="D65" s="82">
        <f t="shared" si="0"/>
        <v>2500000</v>
      </c>
      <c r="E65" s="82">
        <f t="shared" si="0"/>
        <v>265099.09000000003</v>
      </c>
      <c r="F65" s="81">
        <f>(E66*100)/D66</f>
        <v>10.6039636</v>
      </c>
    </row>
    <row r="66" spans="1:6" ht="25.5" x14ac:dyDescent="0.2">
      <c r="A66" s="53" t="s">
        <v>182</v>
      </c>
      <c r="B66" s="54" t="s">
        <v>183</v>
      </c>
      <c r="C66" s="83">
        <f t="shared" si="0"/>
        <v>2500000</v>
      </c>
      <c r="D66" s="83">
        <f t="shared" si="0"/>
        <v>2500000</v>
      </c>
      <c r="E66" s="83">
        <f t="shared" si="0"/>
        <v>265099.09000000003</v>
      </c>
      <c r="F66" s="83">
        <f>(E67*100)/D67</f>
        <v>10.6039636</v>
      </c>
    </row>
    <row r="67" spans="1:6" x14ac:dyDescent="0.2">
      <c r="A67" s="55" t="s">
        <v>184</v>
      </c>
      <c r="B67" s="56" t="s">
        <v>183</v>
      </c>
      <c r="C67" s="84">
        <v>2500000</v>
      </c>
      <c r="D67" s="84">
        <v>2500000</v>
      </c>
      <c r="E67" s="84">
        <v>265099.09000000003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69" si="1">C69</f>
        <v>6851917</v>
      </c>
      <c r="D68" s="80">
        <f t="shared" si="1"/>
        <v>6851917</v>
      </c>
      <c r="E68" s="80">
        <f t="shared" si="1"/>
        <v>0</v>
      </c>
      <c r="F68" s="81">
        <f>(E69*100)/D69</f>
        <v>0</v>
      </c>
    </row>
    <row r="69" spans="1:6" x14ac:dyDescent="0.2">
      <c r="A69" s="51" t="s">
        <v>70</v>
      </c>
      <c r="B69" s="52" t="s">
        <v>71</v>
      </c>
      <c r="C69" s="82">
        <f t="shared" si="1"/>
        <v>6851917</v>
      </c>
      <c r="D69" s="82">
        <f t="shared" si="1"/>
        <v>6851917</v>
      </c>
      <c r="E69" s="82">
        <f t="shared" si="1"/>
        <v>0</v>
      </c>
      <c r="F69" s="81">
        <f>(E70*100)/D70</f>
        <v>0</v>
      </c>
    </row>
    <row r="70" spans="1:6" ht="25.5" x14ac:dyDescent="0.2">
      <c r="A70" s="53" t="s">
        <v>72</v>
      </c>
      <c r="B70" s="54" t="s">
        <v>73</v>
      </c>
      <c r="C70" s="83">
        <f>C71+C72</f>
        <v>6851917</v>
      </c>
      <c r="D70" s="83">
        <f>D71+D72</f>
        <v>6851917</v>
      </c>
      <c r="E70" s="83">
        <f>E71+E72</f>
        <v>0</v>
      </c>
      <c r="F70" s="83">
        <f>(E71*100)/D71</f>
        <v>0</v>
      </c>
    </row>
    <row r="71" spans="1:6" x14ac:dyDescent="0.2">
      <c r="A71" s="55" t="s">
        <v>74</v>
      </c>
      <c r="B71" s="56" t="s">
        <v>75</v>
      </c>
      <c r="C71" s="84">
        <v>4326917</v>
      </c>
      <c r="D71" s="84">
        <v>4326917</v>
      </c>
      <c r="E71" s="84">
        <v>0</v>
      </c>
      <c r="F71" s="84"/>
    </row>
    <row r="72" spans="1:6" ht="25.5" x14ac:dyDescent="0.2">
      <c r="A72" s="55" t="s">
        <v>76</v>
      </c>
      <c r="B72" s="56" t="s">
        <v>77</v>
      </c>
      <c r="C72" s="84">
        <v>2525000</v>
      </c>
      <c r="D72" s="84">
        <v>2525000</v>
      </c>
      <c r="E72" s="84">
        <v>0</v>
      </c>
      <c r="F72" s="84"/>
    </row>
    <row r="73" spans="1:6" x14ac:dyDescent="0.2">
      <c r="A73" s="48" t="s">
        <v>199</v>
      </c>
      <c r="B73" s="48" t="s">
        <v>207</v>
      </c>
      <c r="C73" s="78"/>
      <c r="D73" s="78"/>
      <c r="E73" s="78"/>
      <c r="F73" s="79" t="e">
        <f>(E73*100)/D73</f>
        <v>#DIV/0!</v>
      </c>
    </row>
    <row r="74" spans="1:6" x14ac:dyDescent="0.2">
      <c r="A74" s="49" t="s">
        <v>78</v>
      </c>
      <c r="B74" s="50" t="s">
        <v>79</v>
      </c>
      <c r="C74" s="80">
        <f>C75</f>
        <v>1500</v>
      </c>
      <c r="D74" s="80">
        <f>D75</f>
        <v>1500</v>
      </c>
      <c r="E74" s="80">
        <f>E75</f>
        <v>0</v>
      </c>
      <c r="F74" s="81">
        <f>(E75*100)/D75</f>
        <v>0</v>
      </c>
    </row>
    <row r="75" spans="1:6" x14ac:dyDescent="0.2">
      <c r="A75" s="51" t="s">
        <v>97</v>
      </c>
      <c r="B75" s="52" t="s">
        <v>98</v>
      </c>
      <c r="C75" s="82">
        <f>C76+C78</f>
        <v>1500</v>
      </c>
      <c r="D75" s="82">
        <f>D76+D78</f>
        <v>1500</v>
      </c>
      <c r="E75" s="82">
        <f>E76+E78</f>
        <v>0</v>
      </c>
      <c r="F75" s="81">
        <f>(E76*100)/D76</f>
        <v>0</v>
      </c>
    </row>
    <row r="76" spans="1:6" x14ac:dyDescent="0.2">
      <c r="A76" s="53" t="s">
        <v>109</v>
      </c>
      <c r="B76" s="54" t="s">
        <v>110</v>
      </c>
      <c r="C76" s="83">
        <f>C77</f>
        <v>300</v>
      </c>
      <c r="D76" s="83">
        <f>D77</f>
        <v>300</v>
      </c>
      <c r="E76" s="83">
        <f>E77</f>
        <v>0</v>
      </c>
      <c r="F76" s="83">
        <f>(E77*100)/D77</f>
        <v>0</v>
      </c>
    </row>
    <row r="77" spans="1:6" x14ac:dyDescent="0.2">
      <c r="A77" s="55" t="s">
        <v>111</v>
      </c>
      <c r="B77" s="56" t="s">
        <v>112</v>
      </c>
      <c r="C77" s="84">
        <v>300</v>
      </c>
      <c r="D77" s="84">
        <v>300</v>
      </c>
      <c r="E77" s="84">
        <v>0</v>
      </c>
      <c r="F77" s="84"/>
    </row>
    <row r="78" spans="1:6" x14ac:dyDescent="0.2">
      <c r="A78" s="53" t="s">
        <v>119</v>
      </c>
      <c r="B78" s="54" t="s">
        <v>120</v>
      </c>
      <c r="C78" s="83">
        <f>C79</f>
        <v>1200</v>
      </c>
      <c r="D78" s="83">
        <f>D79</f>
        <v>1200</v>
      </c>
      <c r="E78" s="83">
        <f>E79</f>
        <v>0</v>
      </c>
      <c r="F78" s="83">
        <f>(E79*100)/D79</f>
        <v>0</v>
      </c>
    </row>
    <row r="79" spans="1:6" x14ac:dyDescent="0.2">
      <c r="A79" s="55" t="s">
        <v>123</v>
      </c>
      <c r="B79" s="56" t="s">
        <v>124</v>
      </c>
      <c r="C79" s="84">
        <v>1200</v>
      </c>
      <c r="D79" s="84">
        <v>1200</v>
      </c>
      <c r="E79" s="84">
        <v>0</v>
      </c>
      <c r="F79" s="84"/>
    </row>
    <row r="80" spans="1:6" x14ac:dyDescent="0.2">
      <c r="A80" s="49" t="s">
        <v>164</v>
      </c>
      <c r="B80" s="50" t="s">
        <v>165</v>
      </c>
      <c r="C80" s="80">
        <f t="shared" ref="C80:E81" si="2">C81</f>
        <v>0</v>
      </c>
      <c r="D80" s="80">
        <f t="shared" si="2"/>
        <v>0</v>
      </c>
      <c r="E80" s="80">
        <f t="shared" si="2"/>
        <v>0</v>
      </c>
      <c r="F80" s="81" t="e">
        <f>(E81*100)/D81</f>
        <v>#DIV/0!</v>
      </c>
    </row>
    <row r="81" spans="1:6" x14ac:dyDescent="0.2">
      <c r="A81" s="51" t="s">
        <v>166</v>
      </c>
      <c r="B81" s="52" t="s">
        <v>167</v>
      </c>
      <c r="C81" s="82">
        <f t="shared" si="2"/>
        <v>0</v>
      </c>
      <c r="D81" s="82">
        <f t="shared" si="2"/>
        <v>0</v>
      </c>
      <c r="E81" s="82">
        <f t="shared" si="2"/>
        <v>0</v>
      </c>
      <c r="F81" s="81" t="e">
        <f>(E82*100)/D82</f>
        <v>#DIV/0!</v>
      </c>
    </row>
    <row r="82" spans="1:6" x14ac:dyDescent="0.2">
      <c r="A82" s="53" t="s">
        <v>168</v>
      </c>
      <c r="B82" s="54" t="s">
        <v>169</v>
      </c>
      <c r="C82" s="83">
        <f>C83+C84</f>
        <v>0</v>
      </c>
      <c r="D82" s="83">
        <f>D83+D84</f>
        <v>0</v>
      </c>
      <c r="E82" s="83">
        <f>E83+E84</f>
        <v>0</v>
      </c>
      <c r="F82" s="83" t="e">
        <f>(E83*100)/D83</f>
        <v>#DIV/0!</v>
      </c>
    </row>
    <row r="83" spans="1:6" x14ac:dyDescent="0.2">
      <c r="A83" s="55" t="s">
        <v>170</v>
      </c>
      <c r="B83" s="56" t="s">
        <v>171</v>
      </c>
      <c r="C83" s="84">
        <v>0</v>
      </c>
      <c r="D83" s="84">
        <v>0</v>
      </c>
      <c r="E83" s="84">
        <v>0</v>
      </c>
      <c r="F83" s="84"/>
    </row>
    <row r="84" spans="1:6" x14ac:dyDescent="0.2">
      <c r="A84" s="55" t="s">
        <v>172</v>
      </c>
      <c r="B84" s="56" t="s">
        <v>173</v>
      </c>
      <c r="C84" s="84">
        <v>0</v>
      </c>
      <c r="D84" s="84">
        <v>0</v>
      </c>
      <c r="E84" s="84">
        <v>0</v>
      </c>
      <c r="F84" s="84"/>
    </row>
    <row r="85" spans="1:6" x14ac:dyDescent="0.2">
      <c r="A85" s="49" t="s">
        <v>50</v>
      </c>
      <c r="B85" s="50" t="s">
        <v>51</v>
      </c>
      <c r="C85" s="80">
        <f t="shared" ref="C85:E87" si="3">C86</f>
        <v>1500</v>
      </c>
      <c r="D85" s="80">
        <f t="shared" si="3"/>
        <v>1500</v>
      </c>
      <c r="E85" s="80">
        <f t="shared" si="3"/>
        <v>0</v>
      </c>
      <c r="F85" s="81">
        <f>(E86*100)/D86</f>
        <v>0</v>
      </c>
    </row>
    <row r="86" spans="1:6" x14ac:dyDescent="0.2">
      <c r="A86" s="51" t="s">
        <v>64</v>
      </c>
      <c r="B86" s="52" t="s">
        <v>65</v>
      </c>
      <c r="C86" s="82">
        <f t="shared" si="3"/>
        <v>1500</v>
      </c>
      <c r="D86" s="82">
        <f t="shared" si="3"/>
        <v>1500</v>
      </c>
      <c r="E86" s="82">
        <f t="shared" si="3"/>
        <v>0</v>
      </c>
      <c r="F86" s="81">
        <f>(E87*100)/D87</f>
        <v>0</v>
      </c>
    </row>
    <row r="87" spans="1:6" x14ac:dyDescent="0.2">
      <c r="A87" s="53" t="s">
        <v>66</v>
      </c>
      <c r="B87" s="54" t="s">
        <v>67</v>
      </c>
      <c r="C87" s="83">
        <f t="shared" si="3"/>
        <v>1500</v>
      </c>
      <c r="D87" s="83">
        <f t="shared" si="3"/>
        <v>1500</v>
      </c>
      <c r="E87" s="83">
        <f t="shared" si="3"/>
        <v>0</v>
      </c>
      <c r="F87" s="83">
        <f>(E88*100)/D88</f>
        <v>0</v>
      </c>
    </row>
    <row r="88" spans="1:6" x14ac:dyDescent="0.2">
      <c r="A88" s="55" t="s">
        <v>68</v>
      </c>
      <c r="B88" s="56" t="s">
        <v>69</v>
      </c>
      <c r="C88" s="84">
        <v>1500</v>
      </c>
      <c r="D88" s="84">
        <v>1500</v>
      </c>
      <c r="E88" s="84">
        <v>0</v>
      </c>
      <c r="F88" s="84"/>
    </row>
    <row r="89" spans="1:6" x14ac:dyDescent="0.2">
      <c r="A89" s="48" t="s">
        <v>80</v>
      </c>
      <c r="B89" s="48" t="s">
        <v>208</v>
      </c>
      <c r="C89" s="78"/>
      <c r="D89" s="78"/>
      <c r="E89" s="78"/>
      <c r="F89" s="79" t="e">
        <f>(E89*100)/D89</f>
        <v>#DIV/0!</v>
      </c>
    </row>
    <row r="90" spans="1:6" x14ac:dyDescent="0.2">
      <c r="A90" s="49" t="s">
        <v>78</v>
      </c>
      <c r="B90" s="50" t="s">
        <v>79</v>
      </c>
      <c r="C90" s="80">
        <f t="shared" ref="C90:E92" si="4">C91</f>
        <v>1000</v>
      </c>
      <c r="D90" s="80">
        <f t="shared" si="4"/>
        <v>1000</v>
      </c>
      <c r="E90" s="80">
        <f t="shared" si="4"/>
        <v>0</v>
      </c>
      <c r="F90" s="81">
        <f>(E91*100)/D91</f>
        <v>0</v>
      </c>
    </row>
    <row r="91" spans="1:6" x14ac:dyDescent="0.2">
      <c r="A91" s="51" t="s">
        <v>97</v>
      </c>
      <c r="B91" s="52" t="s">
        <v>98</v>
      </c>
      <c r="C91" s="82">
        <f t="shared" si="4"/>
        <v>1000</v>
      </c>
      <c r="D91" s="82">
        <f t="shared" si="4"/>
        <v>1000</v>
      </c>
      <c r="E91" s="82">
        <f t="shared" si="4"/>
        <v>0</v>
      </c>
      <c r="F91" s="81">
        <f>(E92*100)/D92</f>
        <v>0</v>
      </c>
    </row>
    <row r="92" spans="1:6" x14ac:dyDescent="0.2">
      <c r="A92" s="53" t="s">
        <v>119</v>
      </c>
      <c r="B92" s="54" t="s">
        <v>120</v>
      </c>
      <c r="C92" s="83">
        <f t="shared" si="4"/>
        <v>1000</v>
      </c>
      <c r="D92" s="83">
        <f t="shared" si="4"/>
        <v>1000</v>
      </c>
      <c r="E92" s="83">
        <f t="shared" si="4"/>
        <v>0</v>
      </c>
      <c r="F92" s="83">
        <f>(E93*100)/D93</f>
        <v>0</v>
      </c>
    </row>
    <row r="93" spans="1:6" x14ac:dyDescent="0.2">
      <c r="A93" s="55" t="s">
        <v>133</v>
      </c>
      <c r="B93" s="56" t="s">
        <v>134</v>
      </c>
      <c r="C93" s="84">
        <v>1000</v>
      </c>
      <c r="D93" s="84">
        <v>1000</v>
      </c>
      <c r="E93" s="84">
        <v>0</v>
      </c>
      <c r="F93" s="84"/>
    </row>
    <row r="94" spans="1:6" x14ac:dyDescent="0.2">
      <c r="A94" s="49" t="s">
        <v>164</v>
      </c>
      <c r="B94" s="50" t="s">
        <v>165</v>
      </c>
      <c r="C94" s="80">
        <f>C95+C98</f>
        <v>1000</v>
      </c>
      <c r="D94" s="80">
        <f>D95+D98</f>
        <v>1000</v>
      </c>
      <c r="E94" s="80">
        <f>E95+E98</f>
        <v>0</v>
      </c>
      <c r="F94" s="81" t="e">
        <f>(E95*100)/D95</f>
        <v>#DIV/0!</v>
      </c>
    </row>
    <row r="95" spans="1:6" x14ac:dyDescent="0.2">
      <c r="A95" s="51" t="s">
        <v>166</v>
      </c>
      <c r="B95" s="52" t="s">
        <v>167</v>
      </c>
      <c r="C95" s="82">
        <f t="shared" ref="C95:E96" si="5">C96</f>
        <v>0</v>
      </c>
      <c r="D95" s="82">
        <f t="shared" si="5"/>
        <v>0</v>
      </c>
      <c r="E95" s="82">
        <f t="shared" si="5"/>
        <v>0</v>
      </c>
      <c r="F95" s="81" t="e">
        <f>(E96*100)/D96</f>
        <v>#DIV/0!</v>
      </c>
    </row>
    <row r="96" spans="1:6" x14ac:dyDescent="0.2">
      <c r="A96" s="53" t="s">
        <v>168</v>
      </c>
      <c r="B96" s="54" t="s">
        <v>169</v>
      </c>
      <c r="C96" s="83">
        <f t="shared" si="5"/>
        <v>0</v>
      </c>
      <c r="D96" s="83">
        <f t="shared" si="5"/>
        <v>0</v>
      </c>
      <c r="E96" s="83">
        <f t="shared" si="5"/>
        <v>0</v>
      </c>
      <c r="F96" s="83" t="e">
        <f>(E97*100)/D97</f>
        <v>#DIV/0!</v>
      </c>
    </row>
    <row r="97" spans="1:6" x14ac:dyDescent="0.2">
      <c r="A97" s="55" t="s">
        <v>170</v>
      </c>
      <c r="B97" s="56" t="s">
        <v>171</v>
      </c>
      <c r="C97" s="84">
        <v>0</v>
      </c>
      <c r="D97" s="84">
        <v>0</v>
      </c>
      <c r="E97" s="84">
        <v>0</v>
      </c>
      <c r="F97" s="84"/>
    </row>
    <row r="98" spans="1:6" x14ac:dyDescent="0.2">
      <c r="A98" s="51" t="s">
        <v>180</v>
      </c>
      <c r="B98" s="52" t="s">
        <v>181</v>
      </c>
      <c r="C98" s="82">
        <f t="shared" ref="C98:E99" si="6">C99</f>
        <v>1000</v>
      </c>
      <c r="D98" s="82">
        <f t="shared" si="6"/>
        <v>1000</v>
      </c>
      <c r="E98" s="82">
        <f t="shared" si="6"/>
        <v>0</v>
      </c>
      <c r="F98" s="81">
        <f>(E99*100)/D99</f>
        <v>0</v>
      </c>
    </row>
    <row r="99" spans="1:6" ht="25.5" x14ac:dyDescent="0.2">
      <c r="A99" s="53" t="s">
        <v>182</v>
      </c>
      <c r="B99" s="54" t="s">
        <v>183</v>
      </c>
      <c r="C99" s="83">
        <f t="shared" si="6"/>
        <v>1000</v>
      </c>
      <c r="D99" s="83">
        <f t="shared" si="6"/>
        <v>1000</v>
      </c>
      <c r="E99" s="83">
        <f t="shared" si="6"/>
        <v>0</v>
      </c>
      <c r="F99" s="83">
        <f>(E100*100)/D100</f>
        <v>0</v>
      </c>
    </row>
    <row r="100" spans="1:6" x14ac:dyDescent="0.2">
      <c r="A100" s="55" t="s">
        <v>184</v>
      </c>
      <c r="B100" s="56" t="s">
        <v>183</v>
      </c>
      <c r="C100" s="84">
        <v>1000</v>
      </c>
      <c r="D100" s="84">
        <v>1000</v>
      </c>
      <c r="E100" s="84">
        <v>0</v>
      </c>
      <c r="F100" s="84"/>
    </row>
    <row r="101" spans="1:6" x14ac:dyDescent="0.2">
      <c r="A101" s="49" t="s">
        <v>50</v>
      </c>
      <c r="B101" s="50" t="s">
        <v>51</v>
      </c>
      <c r="C101" s="80">
        <f t="shared" ref="C101:E103" si="7">C102</f>
        <v>2000</v>
      </c>
      <c r="D101" s="80">
        <f t="shared" si="7"/>
        <v>2000</v>
      </c>
      <c r="E101" s="80">
        <f t="shared" si="7"/>
        <v>0</v>
      </c>
      <c r="F101" s="81">
        <f>(E102*100)/D102</f>
        <v>0</v>
      </c>
    </row>
    <row r="102" spans="1:6" x14ac:dyDescent="0.2">
      <c r="A102" s="51" t="s">
        <v>58</v>
      </c>
      <c r="B102" s="52" t="s">
        <v>59</v>
      </c>
      <c r="C102" s="82">
        <f t="shared" si="7"/>
        <v>2000</v>
      </c>
      <c r="D102" s="82">
        <f t="shared" si="7"/>
        <v>2000</v>
      </c>
      <c r="E102" s="82">
        <f t="shared" si="7"/>
        <v>0</v>
      </c>
      <c r="F102" s="81">
        <f>(E103*100)/D103</f>
        <v>0</v>
      </c>
    </row>
    <row r="103" spans="1:6" x14ac:dyDescent="0.2">
      <c r="A103" s="53" t="s">
        <v>60</v>
      </c>
      <c r="B103" s="54" t="s">
        <v>61</v>
      </c>
      <c r="C103" s="83">
        <f t="shared" si="7"/>
        <v>2000</v>
      </c>
      <c r="D103" s="83">
        <f t="shared" si="7"/>
        <v>2000</v>
      </c>
      <c r="E103" s="83">
        <f t="shared" si="7"/>
        <v>0</v>
      </c>
      <c r="F103" s="83">
        <f>(E104*100)/D104</f>
        <v>0</v>
      </c>
    </row>
    <row r="104" spans="1:6" x14ac:dyDescent="0.2">
      <c r="A104" s="55" t="s">
        <v>62</v>
      </c>
      <c r="B104" s="56" t="s">
        <v>63</v>
      </c>
      <c r="C104" s="84">
        <v>2000</v>
      </c>
      <c r="D104" s="84">
        <v>2000</v>
      </c>
      <c r="E104" s="84">
        <v>0</v>
      </c>
      <c r="F104" s="84"/>
    </row>
    <row r="105" spans="1:6" x14ac:dyDescent="0.2">
      <c r="A105" s="48" t="s">
        <v>200</v>
      </c>
      <c r="B105" s="48" t="s">
        <v>209</v>
      </c>
      <c r="C105" s="78"/>
      <c r="D105" s="78"/>
      <c r="E105" s="78"/>
      <c r="F105" s="79" t="e">
        <f>(E105*100)/D105</f>
        <v>#DIV/0!</v>
      </c>
    </row>
    <row r="106" spans="1:6" x14ac:dyDescent="0.2">
      <c r="A106" s="49" t="s">
        <v>164</v>
      </c>
      <c r="B106" s="50" t="s">
        <v>165</v>
      </c>
      <c r="C106" s="80">
        <f t="shared" ref="C106:E108" si="8">C107</f>
        <v>5000</v>
      </c>
      <c r="D106" s="80">
        <f t="shared" si="8"/>
        <v>5000</v>
      </c>
      <c r="E106" s="80">
        <f t="shared" si="8"/>
        <v>0</v>
      </c>
      <c r="F106" s="81">
        <f>(E107*100)/D107</f>
        <v>0</v>
      </c>
    </row>
    <row r="107" spans="1:6" x14ac:dyDescent="0.2">
      <c r="A107" s="51" t="s">
        <v>180</v>
      </c>
      <c r="B107" s="52" t="s">
        <v>181</v>
      </c>
      <c r="C107" s="82">
        <f t="shared" si="8"/>
        <v>5000</v>
      </c>
      <c r="D107" s="82">
        <f t="shared" si="8"/>
        <v>5000</v>
      </c>
      <c r="E107" s="82">
        <f t="shared" si="8"/>
        <v>0</v>
      </c>
      <c r="F107" s="81">
        <f>(E108*100)/D108</f>
        <v>0</v>
      </c>
    </row>
    <row r="108" spans="1:6" ht="25.5" x14ac:dyDescent="0.2">
      <c r="A108" s="53" t="s">
        <v>182</v>
      </c>
      <c r="B108" s="54" t="s">
        <v>183</v>
      </c>
      <c r="C108" s="83">
        <f t="shared" si="8"/>
        <v>5000</v>
      </c>
      <c r="D108" s="83">
        <f t="shared" si="8"/>
        <v>5000</v>
      </c>
      <c r="E108" s="83">
        <f t="shared" si="8"/>
        <v>0</v>
      </c>
      <c r="F108" s="83">
        <f>(E109*100)/D109</f>
        <v>0</v>
      </c>
    </row>
    <row r="109" spans="1:6" x14ac:dyDescent="0.2">
      <c r="A109" s="55" t="s">
        <v>184</v>
      </c>
      <c r="B109" s="56" t="s">
        <v>183</v>
      </c>
      <c r="C109" s="84">
        <v>5000</v>
      </c>
      <c r="D109" s="84">
        <v>5000</v>
      </c>
      <c r="E109" s="84">
        <v>0</v>
      </c>
      <c r="F109" s="84"/>
    </row>
    <row r="110" spans="1:6" x14ac:dyDescent="0.2">
      <c r="A110" s="49" t="s">
        <v>50</v>
      </c>
      <c r="B110" s="50" t="s">
        <v>51</v>
      </c>
      <c r="C110" s="80">
        <f t="shared" ref="C110:E112" si="9">C111</f>
        <v>5000</v>
      </c>
      <c r="D110" s="80">
        <f t="shared" si="9"/>
        <v>5000</v>
      </c>
      <c r="E110" s="80">
        <f t="shared" si="9"/>
        <v>0</v>
      </c>
      <c r="F110" s="81">
        <f>(E111*100)/D111</f>
        <v>0</v>
      </c>
    </row>
    <row r="111" spans="1:6" x14ac:dyDescent="0.2">
      <c r="A111" s="51" t="s">
        <v>52</v>
      </c>
      <c r="B111" s="52" t="s">
        <v>53</v>
      </c>
      <c r="C111" s="82">
        <f t="shared" si="9"/>
        <v>5000</v>
      </c>
      <c r="D111" s="82">
        <f t="shared" si="9"/>
        <v>5000</v>
      </c>
      <c r="E111" s="82">
        <f t="shared" si="9"/>
        <v>0</v>
      </c>
      <c r="F111" s="81">
        <f>(E112*100)/D112</f>
        <v>0</v>
      </c>
    </row>
    <row r="112" spans="1:6" ht="25.5" x14ac:dyDescent="0.2">
      <c r="A112" s="53" t="s">
        <v>54</v>
      </c>
      <c r="B112" s="54" t="s">
        <v>55</v>
      </c>
      <c r="C112" s="83">
        <f t="shared" si="9"/>
        <v>5000</v>
      </c>
      <c r="D112" s="83">
        <f t="shared" si="9"/>
        <v>5000</v>
      </c>
      <c r="E112" s="83">
        <f t="shared" si="9"/>
        <v>0</v>
      </c>
      <c r="F112" s="83">
        <f>(E113*100)/D113</f>
        <v>0</v>
      </c>
    </row>
    <row r="113" spans="1:6" ht="25.5" x14ac:dyDescent="0.2">
      <c r="A113" s="55" t="s">
        <v>56</v>
      </c>
      <c r="B113" s="56" t="s">
        <v>57</v>
      </c>
      <c r="C113" s="84">
        <v>5000</v>
      </c>
      <c r="D113" s="84">
        <v>5000</v>
      </c>
      <c r="E113" s="84">
        <v>0</v>
      </c>
      <c r="F113" s="84"/>
    </row>
    <row r="114" spans="1:6" x14ac:dyDescent="0.2">
      <c r="A114" s="48" t="s">
        <v>201</v>
      </c>
      <c r="B114" s="48" t="s">
        <v>210</v>
      </c>
      <c r="C114" s="78"/>
      <c r="D114" s="78"/>
      <c r="E114" s="78"/>
      <c r="F114" s="79" t="e">
        <f>(E114*100)/D114</f>
        <v>#DIV/0!</v>
      </c>
    </row>
    <row r="115" spans="1:6" s="57" customFormat="1" x14ac:dyDescent="0.2"/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Šimunović Broznić</cp:lastModifiedBy>
  <cp:lastPrinted>2023-07-24T12:33:14Z</cp:lastPrinted>
  <dcterms:created xsi:type="dcterms:W3CDTF">2022-08-12T12:51:27Z</dcterms:created>
  <dcterms:modified xsi:type="dcterms:W3CDTF">2025-07-16T09:40:49Z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